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ection" sheetId="1" state="visible" r:id="rId2"/>
    <sheet name="Chapter" sheetId="2" state="visible" r:id="rId3"/>
    <sheet name="TarrifDetail" sheetId="3" state="visible" r:id="rId4"/>
    <sheet name="Item" sheetId="4" state="visible" r:id="rId5"/>
  </sheets>
  <definedNames>
    <definedName function="false" hidden="false" name="Excel_BuiltIn_Extract" vbProcedure="fals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<sst xmlns="http://schemas.openxmlformats.org/spreadsheetml/2006/main" count="17639" uniqueCount="10519">
  <si>
    <t xml:space="preserve">Section Name</t>
  </si>
  <si>
    <t xml:space="preserve">Section Description</t>
  </si>
  <si>
    <t xml:space="preserve">SECTION I</t>
  </si>
  <si>
    <t xml:space="preserve">LIVE ANIMALS; ANIMAL PRODUCTS</t>
  </si>
  <si>
    <t xml:space="preserve">SECTION II</t>
  </si>
  <si>
    <t xml:space="preserve">VEGETABLE PRODUCTS</t>
  </si>
  <si>
    <t xml:space="preserve">SECTION III</t>
  </si>
  <si>
    <t xml:space="preserve">ANIMAL OR VEGETABLE FATS AND OILS AND THEIR CLEAVAGE PRODUCTS; PREPARED EDIBLE FATS; ANIMAL OR VEGETABLE WAXES</t>
  </si>
  <si>
    <t xml:space="preserve">SECTION IV</t>
  </si>
  <si>
    <t xml:space="preserve">PREPARED FOODSTUFFS; BEVERAGES, SPIRITS AND VINEGAR; TOBACCO AND MANUFACTURED TOBACCO SUBSTITUTES</t>
  </si>
  <si>
    <t xml:space="preserve">SECTION V</t>
  </si>
  <si>
    <t xml:space="preserve">MINERAL PRODUCTS</t>
  </si>
  <si>
    <t xml:space="preserve">SECTION VI</t>
  </si>
  <si>
    <t xml:space="preserve">PRODUCTS OF THE CHEMICAL OR ALLIED INDUSTRIES</t>
  </si>
  <si>
    <t xml:space="preserve">SECTION VII</t>
  </si>
  <si>
    <t xml:space="preserve">PLASTICS AND ARTICLES THEREOF; RUBBER AND ARTICLES THEREOF</t>
  </si>
  <si>
    <t xml:space="preserve">SECTION VIII</t>
  </si>
  <si>
    <t xml:space="preserve">RAW HIDES AND SKINS, LEATHER, FURSKINS AND ARTICLES THEREOF; SADDLERY AND HARNESS; TRAVEL GOODS, HANDBAGS AND SIMILAR CONTAINERS; ARTICLES OF ANIMAL GUT (OTHER THAN SILK-WORM GUT)</t>
  </si>
  <si>
    <t xml:space="preserve">SECTION IX</t>
  </si>
  <si>
    <t xml:space="preserve">WOOD AND ARTICLES OF WOOD; WOOD CHARCOAL; CORK AND ARTICLES OF CORK; MANUFACTURES OF STRAW, OF ESPARTO OR OF OTHER PLAITING MATERIALS; BASKETWARE AND WICKERWORK</t>
  </si>
  <si>
    <t xml:space="preserve">SECTION X</t>
  </si>
  <si>
    <t xml:space="preserve">PULP OF WOOD OR OF OTHER FIBROUS CELLULOSIC MATERIAL; RECOVERED (WASTE AND SCRAP) PAPER OR PAPERBOARD; PAPER AND PAPERBOARD AND ARTICLES THEREOF</t>
  </si>
  <si>
    <t xml:space="preserve">SECTION XI</t>
  </si>
  <si>
    <t xml:space="preserve">TEXTILES AND TEXTILE ARTICLES</t>
  </si>
  <si>
    <t xml:space="preserve">SECTION XII</t>
  </si>
  <si>
    <t xml:space="preserve">FOOTWEAR, HEADGEAR, UMBRELLAS, SUN UMBRELLAS, WALKING-STICKS, SEAT-STICKS, WHIPS, RIDING-CROPS AND PARTS THEREOF; PREPARED FEATHERS AND ARTICLES MADE THEREWITH; ARTIFICIAL FLOWERS; ARTICLES OF HUMAN HAIR</t>
  </si>
  <si>
    <t xml:space="preserve">SECTION XIII</t>
  </si>
  <si>
    <t xml:space="preserve">ARTICLES OF STONE, PLASTER, CEMENT, ASBESTOS, MICA OR SIMILAR MATERIALS; CERAMIC PRODUCTS; GLASS AND GLASSWARE</t>
  </si>
  <si>
    <t xml:space="preserve">SECTION XIV</t>
  </si>
  <si>
    <t xml:space="preserve">NATURAL OR CULTURED PEARLS, PRECIOUS OR SEMI-PRECIOUS STONES, PRECIOUS METALS, METALS CLAD WITH PRECIOUS METAL AND ARTICLES THEREOF; IMITATION JEWELLERY; COIN</t>
  </si>
  <si>
    <t xml:space="preserve">SECTION XV</t>
  </si>
  <si>
    <t xml:space="preserve">BASE METALS AND ARTICLES OF BASE METAL</t>
  </si>
  <si>
    <t xml:space="preserve">SECTION XVI</t>
  </si>
  <si>
    <t xml:space="preserve">MACHINERY AND MECHANICAL APPLIANCES; ELECTRICAL EQUIPMENT; PARTS THEREOF; SOUND RECORDERS AND REPRODUCERS, TELEVISION IMAGE AND SOUND RECORDERS AND REPRODUCERS, AND PARTS AND ACCESSORIES OF SUCH ARTICLES</t>
  </si>
  <si>
    <t xml:space="preserve">SECTION XVII</t>
  </si>
  <si>
    <t xml:space="preserve">VEHICLES, AIRCRAFT, VESSELS AND ASSOCIATED TRANSPORT EQUIPMENT</t>
  </si>
  <si>
    <t xml:space="preserve">SECTION XVIII</t>
  </si>
  <si>
    <t xml:space="preserve">OPTICAL, PHOTOGRAPHIC, CINEMATOGRAPHIC, MEASURING, CHECKING, PRECISION, MEDICAL OR SURGICAL INSTRUMENTS AND APPARATUS; CLOCKS AND WATCHES; MUSICAL INSTRUMENTS; PARTS AND ACCESSORIES THEREOF</t>
  </si>
  <si>
    <t xml:space="preserve">SECTION XIX</t>
  </si>
  <si>
    <t xml:space="preserve">ARMS AND AMMUNITION; PARTS AND ACCESSORIES THEREOF</t>
  </si>
  <si>
    <t xml:space="preserve">SECTION XX</t>
  </si>
  <si>
    <t xml:space="preserve">MISCELLANEOUS MANUFACTURED ARTICLES</t>
  </si>
  <si>
    <t xml:space="preserve">SECTION XXI</t>
  </si>
  <si>
    <t xml:space="preserve">WORKS OF ART, COLLECTORS' PIECES AND ANTIQUES</t>
  </si>
  <si>
    <t xml:space="preserve">Chapter Code</t>
  </si>
  <si>
    <t xml:space="preserve">Chapter Description</t>
  </si>
  <si>
    <t xml:space="preserve">Live animals.</t>
  </si>
  <si>
    <t xml:space="preserve">Meat and edible meat offal.</t>
  </si>
  <si>
    <t xml:space="preserve">Fish and crustaceans, molluscs and other aquatic invertebrates.</t>
  </si>
  <si>
    <t xml:space="preserve">Dairy produce ; bairds' eggs; natural honey; edible produccts of animanl origin, not elswhere specified or included.</t>
  </si>
  <si>
    <t xml:space="preserve">Products of animal origin, not elswhere specified or included.</t>
  </si>
  <si>
    <t xml:space="preserve">Live trees and other plants; bulbs, roots and the like; cut flowers and ornamental foliage.</t>
  </si>
  <si>
    <t xml:space="preserve">Edible vegetables and certain roots and tubers.</t>
  </si>
  <si>
    <t xml:space="preserve">Edible fruits and nuts</t>
  </si>
  <si>
    <t xml:space="preserve"> peel of citrus fruit or melons.</t>
  </si>
  <si>
    <t xml:space="preserve">Coffee, tea, mate and spices.</t>
  </si>
  <si>
    <t xml:space="preserve">Cereals.</t>
  </si>
  <si>
    <t xml:space="preserve">Products of the milling industry</t>
  </si>
  <si>
    <t xml:space="preserve"> malt</t>
  </si>
  <si>
    <t xml:space="preserve"> starches</t>
  </si>
  <si>
    <t xml:space="preserve"> inulin</t>
  </si>
  <si>
    <t xml:space="preserve"> wheat gluten.</t>
  </si>
  <si>
    <t xml:space="preserve">Oil seeds and oleaginous fruits; miscellaneous grains, seeds and fruit; industrial or medicinal plants; straw and fodder.</t>
  </si>
  <si>
    <t xml:space="preserve">Lac; gums, resins and other vegetable saps and extracts.</t>
  </si>
  <si>
    <t xml:space="preserve">Vegetable plaiting materials</t>
  </si>
  <si>
    <t xml:space="preserve"> vegetable products not elswhere specified or included.</t>
  </si>
  <si>
    <t xml:space="preserve">Animal or vegetable fats and oils and their cleavage products</t>
  </si>
  <si>
    <t xml:space="preserve"> prepared edible fats</t>
  </si>
  <si>
    <t xml:space="preserve"> animal or vegetable waxes.</t>
  </si>
  <si>
    <t xml:space="preserve">Preparations of meat, of fish or of crustaceans, molluscs or other aquatic invertebrates.</t>
  </si>
  <si>
    <t xml:space="preserve"> Sugars and sugar confectionery.</t>
  </si>
  <si>
    <t xml:space="preserve">Cocoa and cocoa preparations.</t>
  </si>
  <si>
    <t xml:space="preserve">Preparations of cereals, flour, starch or milk; pastrycooks' products.</t>
  </si>
  <si>
    <t xml:space="preserve">Preparations of vegetables, fruit, nuts or other parts of plants.</t>
  </si>
  <si>
    <t xml:space="preserve">Miscellaneous edible preparations.</t>
  </si>
  <si>
    <t xml:space="preserve">Beverages, spirits and vinegar.</t>
  </si>
  <si>
    <t xml:space="preserve">Residues and waste from the food industries</t>
  </si>
  <si>
    <t xml:space="preserve"> prepared animal fodder.</t>
  </si>
  <si>
    <t xml:space="preserve">Tobacco and manufactured tobacco substitutes.</t>
  </si>
  <si>
    <t xml:space="preserve">Salt; sulphur; earths and stone; plastering materials, lime and cement.</t>
  </si>
  <si>
    <t xml:space="preserve">Ores, slag and ash.</t>
  </si>
  <si>
    <t xml:space="preserve">Mineral fuels, mineral oils and products of their distillation; bituminous substances; mineral waxes.</t>
  </si>
  <si>
    <t xml:space="preserve">Inorganic chemicals; organic or inorganic compounds of precious metals, of rare-earth metals, of radioactive element or of isotopes.</t>
  </si>
  <si>
    <t xml:space="preserve">Organic chemicals.</t>
  </si>
  <si>
    <t xml:space="preserve">Pharmaceutical products.</t>
  </si>
  <si>
    <t xml:space="preserve">Fertilisers.</t>
  </si>
  <si>
    <t xml:space="preserve">Tanning or dyeing extracts; tannins and their derivatives; dyes, pigments and other colouring matter; paints and varnihes; putty and other mastics; inks.</t>
  </si>
  <si>
    <t xml:space="preserve">Essential oils and resinoids; perfumery, cosmetic or toilet preparations.</t>
  </si>
  <si>
    <t xml:space="preserve">Soap, organic surface-active agents, washing preparations, lubricating preparations, artificial waxes, prepared waxes, polishing or scouring preparations, candles and similar articles, modelling pastes, "dental waxes" and dental preparations with a basis of plaster.</t>
  </si>
  <si>
    <t xml:space="preserve">Albuminoidal substances</t>
  </si>
  <si>
    <t xml:space="preserve"> modified starches</t>
  </si>
  <si>
    <t xml:space="preserve"> glues</t>
  </si>
  <si>
    <t xml:space="preserve"> enzymes.</t>
  </si>
  <si>
    <t xml:space="preserve">Explosives</t>
  </si>
  <si>
    <t xml:space="preserve"> pyrotechnic products</t>
  </si>
  <si>
    <t xml:space="preserve"> matches</t>
  </si>
  <si>
    <t xml:space="preserve"> pyrophoric alloys</t>
  </si>
  <si>
    <t xml:space="preserve"> certain combustible preparations.</t>
  </si>
  <si>
    <t xml:space="preserve">Photographic or cinematographic goods.</t>
  </si>
  <si>
    <t xml:space="preserve">Miscellaneous chemical products.</t>
  </si>
  <si>
    <t xml:space="preserve">Plastics and articles thereof.</t>
  </si>
  <si>
    <t xml:space="preserve">Rubber and articles thereof.</t>
  </si>
  <si>
    <t xml:space="preserve">Raw hides and skins (other than furskins) and leather.</t>
  </si>
  <si>
    <t xml:space="preserve">Articles of leather; saddlery and harness; travel goods, handbags and similar containers; articles of animal OF ANIMAL gut (other than silk-worm gut)</t>
  </si>
  <si>
    <t xml:space="preserve">Furskins and artificial fur</t>
  </si>
  <si>
    <t xml:space="preserve"> manufactures thereof.</t>
  </si>
  <si>
    <t xml:space="preserve">Wood and articles of wood</t>
  </si>
  <si>
    <t xml:space="preserve"> wood charcoal.</t>
  </si>
  <si>
    <t xml:space="preserve">Cork and articles of cork.</t>
  </si>
  <si>
    <t xml:space="preserve">Manufactures of straw, of esparto or of other plaiting materials; basketware and wickerwork</t>
  </si>
  <si>
    <t xml:space="preserve">Pulp of wood or of other fibrous cellulosic material</t>
  </si>
  <si>
    <t xml:space="preserve"> recovered (waste and scrap) paper or paperboard.</t>
  </si>
  <si>
    <t xml:space="preserve">Paper and paperboard; articles of paper pulp, of paper or of paperboard.</t>
  </si>
  <si>
    <t xml:space="preserve">Printed books, newspapers, pictures and other products of the printing industry; manuscripts, typescripts and plans.</t>
  </si>
  <si>
    <t xml:space="preserve">Silk.</t>
  </si>
  <si>
    <t xml:space="preserve">Wool, fine or coarse animal hair; horsehair yarn and woven fabric.</t>
  </si>
  <si>
    <t xml:space="preserve">Cotton.</t>
  </si>
  <si>
    <t xml:space="preserve">Other vegetable textile fibres</t>
  </si>
  <si>
    <t xml:space="preserve"> paper yarn and woven fabrics of paper yarn.</t>
  </si>
  <si>
    <t xml:space="preserve">Man-made filaments</t>
  </si>
  <si>
    <t xml:space="preserve"> strip and the like of man-made textile materials.</t>
  </si>
  <si>
    <t xml:space="preserve">Man-made staple fibres.</t>
  </si>
  <si>
    <t xml:space="preserve">Wadding, felt and nonwovens; special yarns; twine, cordage, ropes and cables and articles thereof.</t>
  </si>
  <si>
    <t xml:space="preserve">Carpets and other textile floor coverings.</t>
  </si>
  <si>
    <t xml:space="preserve">Special woven fabrics</t>
  </si>
  <si>
    <t xml:space="preserve"> tufted textile fabrics</t>
  </si>
  <si>
    <t xml:space="preserve"> lace</t>
  </si>
  <si>
    <t xml:space="preserve"> tapestries</t>
  </si>
  <si>
    <t xml:space="preserve"> trimmings</t>
  </si>
  <si>
    <t xml:space="preserve"> embroidery.</t>
  </si>
  <si>
    <t xml:space="preserve">Impregnated, coated, covered or laminated textile fabrics; textile articles of a kind suitable for industrial use.</t>
  </si>
  <si>
    <t xml:space="preserve">Knitted or crocheted fabrics.</t>
  </si>
  <si>
    <t xml:space="preserve">Articles of apparel and clothing accessories, knitted or crocheted.</t>
  </si>
  <si>
    <t xml:space="preserve">Articles of apparel and clothing accessories, not knitted or crocheted.</t>
  </si>
  <si>
    <t xml:space="preserve">Other made up textile articles</t>
  </si>
  <si>
    <t xml:space="preserve"> sets</t>
  </si>
  <si>
    <t xml:space="preserve"> worn clothing and worn textile articles</t>
  </si>
  <si>
    <t xml:space="preserve"> rags.</t>
  </si>
  <si>
    <t xml:space="preserve">Footwear, gaiters and the like; parts of such articles.</t>
  </si>
  <si>
    <t xml:space="preserve">Headgear and parts thereof.</t>
  </si>
  <si>
    <t xml:space="preserve">Umbrellas, sun umbrellas, walking-sticks, seat-sticks, whips, riding-crops and parts thereof.</t>
  </si>
  <si>
    <t xml:space="preserve">Prepared feathers and down and articles made of feathers or of down</t>
  </si>
  <si>
    <t xml:space="preserve"> artificial flowers</t>
  </si>
  <si>
    <t xml:space="preserve"> articles of human hair.</t>
  </si>
  <si>
    <t xml:space="preserve">Articles of stone, plaster, cement, asbestos, mica or similar materials.</t>
  </si>
  <si>
    <t xml:space="preserve">Ceramic products.</t>
  </si>
  <si>
    <t xml:space="preserve">Glass and glassware.</t>
  </si>
  <si>
    <t xml:space="preserve">Natural or cultured pearls, precious or semi-precious stones, precious metals, metals clad with precious metal and articles thereof; imitation jewellery; coin.</t>
  </si>
  <si>
    <t xml:space="preserve">Iron and steel.</t>
  </si>
  <si>
    <t xml:space="preserve">Articles of iron or steel.</t>
  </si>
  <si>
    <t xml:space="preserve">Copper and articles thereof.</t>
  </si>
  <si>
    <t xml:space="preserve">Nickel and articles thereof.</t>
  </si>
  <si>
    <t xml:space="preserve">Aluminium and articles thereof.</t>
  </si>
  <si>
    <t xml:space="preserve">(Reserved for possible future use in the Harmonized System)</t>
  </si>
  <si>
    <t xml:space="preserve">Lead and articles thereof.</t>
  </si>
  <si>
    <t xml:space="preserve">Zinc and articles thereof.</t>
  </si>
  <si>
    <t xml:space="preserve">Tin and articles thereof.</t>
  </si>
  <si>
    <t xml:space="preserve">Other base metals</t>
  </si>
  <si>
    <t xml:space="preserve"> cermets</t>
  </si>
  <si>
    <t xml:space="preserve"> articles thereof.</t>
  </si>
  <si>
    <t xml:space="preserve">Tools, implements, cutlery, spoons and forks, of base metal; parts thereof of base metal.</t>
  </si>
  <si>
    <t xml:space="preserve">Miscellaneous articles of base metal.</t>
  </si>
  <si>
    <t xml:space="preserve">Nuclear reactors, boilers, machinery and mechanical appliances; parts thereof.</t>
  </si>
  <si>
    <t xml:space="preserve">Electrical machinery and equipment and parts thereof; sound recorders and reproducers, television image and sound recorders and producers, and parts and accessories of such articles.</t>
  </si>
  <si>
    <t xml:space="preserve">Railway or tramway locomotives, rolling-stock and parts thereof; railway or tramway track fixtures and fittings and parts thereof; mechanical (including electro-mechanical) traffic signalling equipment of all kinds.</t>
  </si>
  <si>
    <t xml:space="preserve">Vehicles other than railway or tramway rolling-stock, and parts and accessories thereof.</t>
  </si>
  <si>
    <t xml:space="preserve">Aircraft, spacecraft, and parts thereof.</t>
  </si>
  <si>
    <t xml:space="preserve">Ships, boats and floating structures.</t>
  </si>
  <si>
    <t xml:space="preserve">Optical, photographic, cinematographic, measuring, checking, precision, medical or surgical instruments and aparatus; parts and accessories thereof.</t>
  </si>
  <si>
    <t xml:space="preserve">Clocks and watches and parts thereof.</t>
  </si>
  <si>
    <t xml:space="preserve">Musical instruments</t>
  </si>
  <si>
    <t xml:space="preserve"> parts and accessories of such articles.</t>
  </si>
  <si>
    <t xml:space="preserve">Arms and ammunition</t>
  </si>
  <si>
    <t xml:space="preserve"> parts and accessories thereof.</t>
  </si>
  <si>
    <t xml:space="preserve">Furniture; bedding, mattresses, mattress supports, cushions and similar stuffed furnishings; lamps and lighting fittings, not elswhere specified or included; illuminated name-plates and the like; prefabricated buildings.</t>
  </si>
  <si>
    <t xml:space="preserve">Toys, games and sports requisites; parts and accessories thereof.</t>
  </si>
  <si>
    <t xml:space="preserve">Miscellaneous manufactured articles.</t>
  </si>
  <si>
    <t xml:space="preserve">Works of art, collectors' pieces and antiques.</t>
  </si>
  <si>
    <t xml:space="preserve">Services.</t>
  </si>
  <si>
    <t xml:space="preserve">(Reserved for special uses by Contracting Parties)</t>
  </si>
  <si>
    <t xml:space="preserve">Id</t>
  </si>
  <si>
    <t xml:space="preserve">Is Subchapter</t>
  </si>
  <si>
    <t xml:space="preserve">Is Heading</t>
  </si>
  <si>
    <t xml:space="preserve">Is SubHeading</t>
  </si>
  <si>
    <t xml:space="preserve">Parent Id</t>
  </si>
  <si>
    <t xml:space="preserve">Heading Code</t>
  </si>
  <si>
    <t xml:space="preserve">Sub-Heading Code</t>
  </si>
  <si>
    <t xml:space="preserve">description</t>
  </si>
  <si>
    <t xml:space="preserve">Unit of Quantity</t>
  </si>
  <si>
    <t xml:space="preserve">Rate</t>
  </si>
  <si>
    <t xml:space="preserve">deleted</t>
  </si>
  <si>
    <t xml:space="preserve">Order Rank</t>
  </si>
  <si>
    <t xml:space="preserve">Live horses, asses, mules and hinnies.</t>
  </si>
  <si>
    <t xml:space="preserve">0101.21.00</t>
  </si>
  <si>
    <t xml:space="preserve">u</t>
  </si>
  <si>
    <t xml:space="preserve">0101.29.00</t>
  </si>
  <si>
    <t xml:space="preserve">- Asses:</t>
  </si>
  <si>
    <t xml:space="preserve">0101.30.10</t>
  </si>
  <si>
    <t xml:space="preserve">0101.30.90</t>
  </si>
  <si>
    <t xml:space="preserve">- Other:</t>
  </si>
  <si>
    <t xml:space="preserve">0101.90.10</t>
  </si>
  <si>
    <t xml:space="preserve">0101.90.90</t>
  </si>
  <si>
    <t xml:space="preserve">Live bovine animals.</t>
  </si>
  <si>
    <t xml:space="preserve">- Cattle:</t>
  </si>
  <si>
    <t xml:space="preserve">0102.21.00</t>
  </si>
  <si>
    <t xml:space="preserve">0102.29.00</t>
  </si>
  <si>
    <t xml:space="preserve">- Buffalo:</t>
  </si>
  <si>
    <t xml:space="preserve">0102.31.00</t>
  </si>
  <si>
    <t xml:space="preserve">0102.39.00</t>
  </si>
  <si>
    <t xml:space="preserve">0102.90.10</t>
  </si>
  <si>
    <t xml:space="preserve">0102.90.90</t>
  </si>
  <si>
    <t xml:space="preserve">Live swine.</t>
  </si>
  <si>
    <t xml:space="preserve">0103.10.00</t>
  </si>
  <si>
    <t xml:space="preserve">0103.91.00</t>
  </si>
  <si>
    <t xml:space="preserve">-- Weighing less than 50kg</t>
  </si>
  <si>
    <t xml:space="preserve">0103.92.00</t>
  </si>
  <si>
    <t xml:space="preserve">-- Weighing 50kgs or more</t>
  </si>
  <si>
    <t xml:space="preserve">Live sheep and goats</t>
  </si>
  <si>
    <t xml:space="preserve">- Sheep:</t>
  </si>
  <si>
    <t xml:space="preserve">0104.10.10</t>
  </si>
  <si>
    <t xml:space="preserve">0104.10.90</t>
  </si>
  <si>
    <t xml:space="preserve">- Goats:</t>
  </si>
  <si>
    <t xml:space="preserve">0104.20.10</t>
  </si>
  <si>
    <t xml:space="preserve">0104.20.90</t>
  </si>
  <si>
    <t xml:space="preserve">Live poultry, that is to say, fowls of the species Gallus domesticus, ducks, geese, turkeys and guinea fowls.</t>
  </si>
  <si>
    <t xml:space="preserve">- Weighing not more than 185 g:</t>
  </si>
  <si>
    <t xml:space="preserve">0105.11.00</t>
  </si>
  <si>
    <t xml:space="preserve">0105.12.00</t>
  </si>
  <si>
    <t xml:space="preserve">-- Turkeys:</t>
  </si>
  <si>
    <t xml:space="preserve">0105.13.00</t>
  </si>
  <si>
    <t xml:space="preserve">0105.14.00</t>
  </si>
  <si>
    <t xml:space="preserve">0105.15.00</t>
  </si>
  <si>
    <t xml:space="preserve">0105.94.00</t>
  </si>
  <si>
    <t xml:space="preserve">0105.99.00</t>
  </si>
  <si>
    <t xml:space="preserve">0106.00.00</t>
  </si>
  <si>
    <t xml:space="preserve">Other live animals</t>
  </si>
  <si>
    <t xml:space="preserve">- Mammals:</t>
  </si>
  <si>
    <t xml:space="preserve">0106.11.00</t>
  </si>
  <si>
    <t xml:space="preserve">0106.12.00</t>
  </si>
  <si>
    <t xml:space="preserve">-- Whales, dolphins and porpoises (mammals of the order Cetacea); manatees and dugongs (mammals of the order Sirenia); seals, sea lions and walruses (mammals of the suborder Pinnipedia)</t>
  </si>
  <si>
    <t xml:space="preserve">0106.13.00</t>
  </si>
  <si>
    <t xml:space="preserve">0106.14.00</t>
  </si>
  <si>
    <t xml:space="preserve">0106.19.00</t>
  </si>
  <si>
    <t xml:space="preserve">0106.20.00</t>
  </si>
  <si>
    <t xml:space="preserve">- Birds:</t>
  </si>
  <si>
    <t xml:space="preserve">0106.31.00</t>
  </si>
  <si>
    <t xml:space="preserve">0106.32.00</t>
  </si>
  <si>
    <t xml:space="preserve">0106.33.00</t>
  </si>
  <si>
    <t xml:space="preserve"> emus (Dromaius novaehollandiae)</t>
  </si>
  <si>
    <t xml:space="preserve">0106.39.00</t>
  </si>
  <si>
    <t xml:space="preserve">- Insects:</t>
  </si>
  <si>
    <t xml:space="preserve">0106.41.00</t>
  </si>
  <si>
    <t xml:space="preserve">0106.49.00</t>
  </si>
  <si>
    <t xml:space="preserve">0106.90.00</t>
  </si>
  <si>
    <t xml:space="preserve">Meat of bovine animals, fresh or chilled.</t>
  </si>
  <si>
    <t xml:space="preserve">0201.10.00</t>
  </si>
  <si>
    <t xml:space="preserve">kg</t>
  </si>
  <si>
    <t xml:space="preserve">0201.20.00</t>
  </si>
  <si>
    <t xml:space="preserve">0201.30.00</t>
  </si>
  <si>
    <t xml:space="preserve">Meat of bovine animals, frozen.</t>
  </si>
  <si>
    <t xml:space="preserve">0202.10.00</t>
  </si>
  <si>
    <t xml:space="preserve">0202.20.00</t>
  </si>
  <si>
    <t xml:space="preserve">0202.30.00</t>
  </si>
  <si>
    <t xml:space="preserve">Meat of swine, fresh, chilled or frozen.</t>
  </si>
  <si>
    <t xml:space="preserve">- Fresh or chilled:</t>
  </si>
  <si>
    <t xml:space="preserve">0203.11.00</t>
  </si>
  <si>
    <t xml:space="preserve">0203.12.00</t>
  </si>
  <si>
    <t xml:space="preserve">0203.19.00</t>
  </si>
  <si>
    <t xml:space="preserve">- Frozen:</t>
  </si>
  <si>
    <t xml:space="preserve">0203.21.00</t>
  </si>
  <si>
    <t xml:space="preserve">0203.22.00</t>
  </si>
  <si>
    <t xml:space="preserve">0203.29.00</t>
  </si>
  <si>
    <t xml:space="preserve">Meat of sheep or goats, fresh, chilled or frozen.</t>
  </si>
  <si>
    <t xml:space="preserve">0204.10.00</t>
  </si>
  <si>
    <t xml:space="preserve">- Other meat of sheep, fresh or chilled:</t>
  </si>
  <si>
    <t xml:space="preserve">0204.21.00</t>
  </si>
  <si>
    <t xml:space="preserve">0204.22.00</t>
  </si>
  <si>
    <t xml:space="preserve">0204.23.00</t>
  </si>
  <si>
    <t xml:space="preserve">0204.30.00</t>
  </si>
  <si>
    <t xml:space="preserve">- Other meat of sheep, frozen:</t>
  </si>
  <si>
    <t xml:space="preserve">0204.41.00</t>
  </si>
  <si>
    <t xml:space="preserve">0204.42.00</t>
  </si>
  <si>
    <t xml:space="preserve">0204.43.00</t>
  </si>
  <si>
    <t xml:space="preserve">0204.50.00</t>
  </si>
  <si>
    <t xml:space="preserve">0205.00.00</t>
  </si>
  <si>
    <t xml:space="preserve">Meat of horses, asses, mules or hinnies, fresh,
chilled or frozen.</t>
  </si>
  <si>
    <t xml:space="preserve">Edible offal of bovine animals, swine, sheep, goats, horses, asses, mules or hinnies, fresh chilled or frozen</t>
  </si>
  <si>
    <t xml:space="preserve">0206.10.00</t>
  </si>
  <si>
    <t xml:space="preserve">- Of bovine animals, frozen:</t>
  </si>
  <si>
    <t xml:space="preserve">0206.21.00</t>
  </si>
  <si>
    <t xml:space="preserve">0206.22.00</t>
  </si>
  <si>
    <t xml:space="preserve">0206.29.00</t>
  </si>
  <si>
    <t xml:space="preserve">0206.30.00</t>
  </si>
  <si>
    <t xml:space="preserve">- Of swine, frozen:</t>
  </si>
  <si>
    <t xml:space="preserve">0206.41.00</t>
  </si>
  <si>
    <t xml:space="preserve">0206.49.00</t>
  </si>
  <si>
    <t xml:space="preserve">0206.80.00</t>
  </si>
  <si>
    <t xml:space="preserve">0206.90.00</t>
  </si>
  <si>
    <t xml:space="preserve">Meat and edible offal, of the poultry of heading 01.05, fresh, chilled or frozen.</t>
  </si>
  <si>
    <t xml:space="preserve">- Of fowls of the species Gallus domesticus:</t>
  </si>
  <si>
    <t xml:space="preserve">0207.11.00</t>
  </si>
  <si>
    <t xml:space="preserve">0207.12.00</t>
  </si>
  <si>
    <t xml:space="preserve">0207.13.00</t>
  </si>
  <si>
    <t xml:space="preserve">0207.14.00</t>
  </si>
  <si>
    <t xml:space="preserve">- Of turkeys:</t>
  </si>
  <si>
    <t xml:space="preserve">0207.24.00</t>
  </si>
  <si>
    <t xml:space="preserve">0207.25.00</t>
  </si>
  <si>
    <t xml:space="preserve">0207.26.00</t>
  </si>
  <si>
    <t xml:space="preserve">0207.27.00</t>
  </si>
  <si>
    <t xml:space="preserve">- Of ducks:</t>
  </si>
  <si>
    <t xml:space="preserve">0207.41.00</t>
  </si>
  <si>
    <t xml:space="preserve">0207.42.00</t>
  </si>
  <si>
    <t xml:space="preserve">0207.43.00</t>
  </si>
  <si>
    <t xml:space="preserve">0207.44.00</t>
  </si>
  <si>
    <t xml:space="preserve">0207.45.00</t>
  </si>
  <si>
    <t xml:space="preserve">- Of geese:</t>
  </si>
  <si>
    <t xml:space="preserve">0207.51.00</t>
  </si>
  <si>
    <t xml:space="preserve">0207.52.00</t>
  </si>
  <si>
    <t xml:space="preserve">0207.53.00</t>
  </si>
  <si>
    <t xml:space="preserve">0207.54.00</t>
  </si>
  <si>
    <t xml:space="preserve">0207.55.00</t>
  </si>
  <si>
    <t xml:space="preserve">0207.60.00</t>
  </si>
  <si>
    <t xml:space="preserve">Other meat and edible meat offal, fresh, chilled
or frozen.</t>
  </si>
  <si>
    <t xml:space="preserve">0208.10.00</t>
  </si>
  <si>
    <t xml:space="preserve">0208.30.00</t>
  </si>
  <si>
    <t xml:space="preserve">0208.40.00</t>
  </si>
  <si>
    <t xml:space="preserve">- Of whales, dolphins and porpoises (mammals of the order Cetacea); of manatees and dugongs (mammals of the order Sirenia); of seals, sea lions and walruses (mammals of the suborder Pinnipedia)</t>
  </si>
  <si>
    <t xml:space="preserve">0208.50.00</t>
  </si>
  <si>
    <t xml:space="preserve">0208.60.00</t>
  </si>
  <si>
    <t xml:space="preserve">0208.90.00</t>
  </si>
  <si>
    <t xml:space="preserve">Pig fat, free of lean meat, and poultry fat, not rendered or otherwise extracted, fresh, chilled, frozen, salted, in brine, dried or smoked.</t>
  </si>
  <si>
    <t xml:space="preserve">0209.10.00</t>
  </si>
  <si>
    <t xml:space="preserve">0209.90.00</t>
  </si>
  <si>
    <t xml:space="preserve">Meat and edible meat offal, salted, in brine, dried or smoked; edible flours and meals of meat or meat offal.</t>
  </si>
  <si>
    <t xml:space="preserve">- Meat of swine:</t>
  </si>
  <si>
    <t xml:space="preserve">0210.11.00</t>
  </si>
  <si>
    <t xml:space="preserve">0210.12.00</t>
  </si>
  <si>
    <t xml:space="preserve">0210.19.00</t>
  </si>
  <si>
    <t xml:space="preserve">0210.20.00</t>
  </si>
  <si>
    <t xml:space="preserve">- Other, including edible flours and meals of meat or meat offal:</t>
  </si>
  <si>
    <t xml:space="preserve">0210.91.00</t>
  </si>
  <si>
    <t xml:space="preserve">0210.92.00</t>
  </si>
  <si>
    <t xml:space="preserve">-- Of whales, dolphins and porpoises (mammals of the order Cetacea); of manatees and dugongs (mammals of the order Sirenia); of seals, sea lions and walruses (mammals of the suborder Pinnipedia)</t>
  </si>
  <si>
    <t xml:space="preserve">0210.93.00</t>
  </si>
  <si>
    <t xml:space="preserve">0210.99.00</t>
  </si>
  <si>
    <t xml:space="preserve">Live fish.</t>
  </si>
  <si>
    <t xml:space="preserve">- Ornamental fish:</t>
  </si>
  <si>
    <t xml:space="preserve">0301.11.00</t>
  </si>
  <si>
    <t xml:space="preserve">0301.19.00</t>
  </si>
  <si>
    <t xml:space="preserve">- Other live fish:</t>
  </si>
  <si>
    <t xml:space="preserve">0301.91.00</t>
  </si>
  <si>
    <t xml:space="preserve">0301.92.00</t>
  </si>
  <si>
    <t xml:space="preserve">0301.93.00 </t>
  </si>
  <si>
    <t xml:space="preserve">0301.94.00</t>
  </si>
  <si>
    <t xml:space="preserve">0301.95.00</t>
  </si>
  <si>
    <t xml:space="preserve">0301.99.00</t>
  </si>
  <si>
    <t xml:space="preserve">Fish, fresh or chilled, excluding fish fillets and other fish meat of heading 03.04.</t>
  </si>
  <si>
    <t xml:space="preserve">- Salmonidae, excluding edible fish offal of subheadings 0302.91 to 0302.99:</t>
  </si>
  <si>
    <t xml:space="preserve">0302.11.00</t>
  </si>
  <si>
    <t xml:space="preserve">0302.13.00</t>
  </si>
  <si>
    <t xml:space="preserve">0302.14.00</t>
  </si>
  <si>
    <t xml:space="preserve">0302.19.00</t>
  </si>
  <si>
    <t xml:space="preserve">-Flat fish (Pleuronectidae, Bothidae, Cynoglossidae, Soleidae, Scophthalmidae and
Citharidae), excluding edible fish offal of Subheadings 0302.91 to 0302.99:</t>
  </si>
  <si>
    <t xml:space="preserve">0302.21.00</t>
  </si>
  <si>
    <t xml:space="preserve">0302.22.00</t>
  </si>
  <si>
    <t xml:space="preserve">0302.23.00</t>
  </si>
  <si>
    <t xml:space="preserve">0302.24.00</t>
  </si>
  <si>
    <t xml:space="preserve">0302.29.00</t>
  </si>
  <si>
    <t xml:space="preserve">- Tunas (of the genus Thunnus), skipjack or stripe-bellied bonito (Euthynnus (Katsuwonus) pelamis), excluding edible fish offal of subheading 0302.91 to 0302.99:</t>
  </si>
  <si>
    <t xml:space="preserve">0302.31.00</t>
  </si>
  <si>
    <t xml:space="preserve">0302.32.00</t>
  </si>
  <si>
    <t xml:space="preserve">0302.33.00</t>
  </si>
  <si>
    <t xml:space="preserve">0302.34.00</t>
  </si>
  <si>
    <t xml:space="preserve">0302.35.00</t>
  </si>
  <si>
    <t xml:space="preserve">0302.36.00</t>
  </si>
  <si>
    <t xml:space="preserve">0302.39.00</t>
  </si>
  <si>
    <t xml:space="preserve">-Herrings (Clupea harengus, Clupea pallasii), anchovies (Engraulis spp.), sardines (Sardina pilchardus, Sardinops spp.), sardinella (Sardinella spp.), brisling or sprats (Sprattus sprattus), mackerel (Scomber scombrus, Scomber australasicus, Scomber japon</t>
  </si>
  <si>
    <t xml:space="preserve">0302.41.00</t>
  </si>
  <si>
    <t xml:space="preserve">0302.42.00</t>
  </si>
  <si>
    <t xml:space="preserve">0302.43.00</t>
  </si>
  <si>
    <t xml:space="preserve">0302.44.00</t>
  </si>
  <si>
    <t xml:space="preserve">0302.45.00</t>
  </si>
  <si>
    <t xml:space="preserve">0302.46.00</t>
  </si>
  <si>
    <t xml:space="preserve">0302.47.00</t>
  </si>
  <si>
    <t xml:space="preserve">0302.49.00</t>
  </si>
  <si>
    <t xml:space="preserve">- Fish of the families Bregmacerotidae, Euclichthyidae, Gadidae, Macrouridae,
Melanonidae, Merlucciidae, Moridae and Muraenolepididae, excluding edible fish
offal of subheadings 0302.91 to 0302.99:</t>
  </si>
  <si>
    <t xml:space="preserve">0302.51.00</t>
  </si>
  <si>
    <t xml:space="preserve">0302.52.00</t>
  </si>
  <si>
    <t xml:space="preserve">0302.53.00</t>
  </si>
  <si>
    <t xml:space="preserve">0302.54.00</t>
  </si>
  <si>
    <t xml:space="preserve">0302.55.00</t>
  </si>
  <si>
    <t xml:space="preserve">0302.56.00</t>
  </si>
  <si>
    <t xml:space="preserve">0302.59.00</t>
  </si>
  <si>
    <t xml:space="preserve">- Tilapias (Oreochromis spp.), catfish (Pangasius spp., Silurus spp., Clarias spp., Ictalurus spp.), carp (Cyprinus spp., Carassius spp., Ctenopharyngodon idellus, Hypophthalmichthys spp., Cirrhinus spp., Mylopharyngodon piceus, Catla catla, Labeo spp., O</t>
  </si>
  <si>
    <t xml:space="preserve">0302.71.00</t>
  </si>
  <si>
    <t xml:space="preserve">0302.72.00</t>
  </si>
  <si>
    <t xml:space="preserve">0302.73.00</t>
  </si>
  <si>
    <t xml:space="preserve">0302.74.00</t>
  </si>
  <si>
    <t xml:space="preserve">0302.79.00</t>
  </si>
  <si>
    <t xml:space="preserve">- Other fish, excluding edible fish offal of subheadings 0302.91 to 0302.99:</t>
  </si>
  <si>
    <t xml:space="preserve">0302.81.00</t>
  </si>
  <si>
    <t xml:space="preserve">0302.82.00</t>
  </si>
  <si>
    <t xml:space="preserve">0302.83.00</t>
  </si>
  <si>
    <t xml:space="preserve">0302.84.00</t>
  </si>
  <si>
    <t xml:space="preserve">0302.85.00</t>
  </si>
  <si>
    <t xml:space="preserve">0302.89.00</t>
  </si>
  <si>
    <t xml:space="preserve">- Livers, roes, milt, fish fins, heads, tails, maws and other edible fish offal:</t>
  </si>
  <si>
    <t xml:space="preserve">0302.91.00</t>
  </si>
  <si>
    <t xml:space="preserve">0302.92.00</t>
  </si>
  <si>
    <t xml:space="preserve">0302.99.00</t>
  </si>
  <si>
    <t xml:space="preserve">Fish, frozen, excluding fish fillets and other fish meat of heading 03.04.</t>
  </si>
  <si>
    <t xml:space="preserve">- Salmonidae, excluding edible fish offal of subheadings 0303.91 to 0303.99:</t>
  </si>
  <si>
    <t xml:space="preserve">0303.11.00</t>
  </si>
  <si>
    <t xml:space="preserve">0303.12.00</t>
  </si>
  <si>
    <t xml:space="preserve">0303.13.00</t>
  </si>
  <si>
    <t xml:space="preserve">0303.14.00</t>
  </si>
  <si>
    <t xml:space="preserve">0303.19.00</t>
  </si>
  <si>
    <t xml:space="preserve">-Tilapias (Oreochromis spp.), catfish (Pangasius spp., Silurus spp., Clarias spp., Ictalurus spp.), carp (Cyprinus spp., Carassius spp.,Ctenopharyngodon idellus, Hypophthalmichthys spp., Cirrhinus spp.,Mylopharyngodon piceus, Catla catla, Labeo
spp., Oste</t>
  </si>
  <si>
    <t xml:space="preserve">0303.23.00</t>
  </si>
  <si>
    <t xml:space="preserve">0303.24.00</t>
  </si>
  <si>
    <t xml:space="preserve">0303.25.00</t>
  </si>
  <si>
    <t xml:space="preserve">0303.26.00</t>
  </si>
  <si>
    <t xml:space="preserve">0303.29.00</t>
  </si>
  <si>
    <t xml:space="preserve">- Flat fish (Pleuronectidae, Bothidae, Cynoglossidae, Soleidae, Scophthalmidae and
Citharidae), excluding edible fish offal of subheadings 0303.91 to 0303.99:</t>
  </si>
  <si>
    <t xml:space="preserve">0303.31.00</t>
  </si>
  <si>
    <t xml:space="preserve">0303.32.00</t>
  </si>
  <si>
    <t xml:space="preserve">0303.33.00</t>
  </si>
  <si>
    <t xml:space="preserve">0303.34.00</t>
  </si>
  <si>
    <t xml:space="preserve">0303.39.00</t>
  </si>
  <si>
    <t xml:space="preserve">- Tunas (of the genus Thunnus), skipjack or stripe-bellied bonito (Euthynnus (Katsuwonus) pelamis), excluding edible fish offal of subheadings 0303.91 to 0303.99:</t>
  </si>
  <si>
    <t xml:space="preserve">0303.41.00</t>
  </si>
  <si>
    <t xml:space="preserve">0303.42.00</t>
  </si>
  <si>
    <t xml:space="preserve">0303.43.00</t>
  </si>
  <si>
    <t xml:space="preserve">0303.44.00</t>
  </si>
  <si>
    <t xml:space="preserve">0303.45.00</t>
  </si>
  <si>
    <t xml:space="preserve">0303.46.00</t>
  </si>
  <si>
    <t xml:space="preserve">0303.49.00</t>
  </si>
  <si>
    <t xml:space="preserve">- Herrings (Clupea harengus, Clupea pallasii), anchovies (Engraulis spp.), sardines (Sardina pilchardus, Sardinops spp.), sardinella (Sardinella spp.), brisling or sprats (Sprattus sprattus), mackerel (Scomber scombrus, Scomber australasicus, Scomber japo</t>
  </si>
  <si>
    <t xml:space="preserve">0303.51.00</t>
  </si>
  <si>
    <t xml:space="preserve">0303.53.00</t>
  </si>
  <si>
    <t xml:space="preserve">0303.54.00</t>
  </si>
  <si>
    <t xml:space="preserve">0303.55.00</t>
  </si>
  <si>
    <t xml:space="preserve">0303.56.00</t>
  </si>
  <si>
    <t xml:space="preserve">0303.57.00</t>
  </si>
  <si>
    <t xml:space="preserve">0303.59.00</t>
  </si>
  <si>
    <t xml:space="preserve">- Fish of the families Bregmacerotidae, Euclichthyidae, Gadidae, Macrouridae, Melanonidae, Merlucciidae, Moridae and Muraenolepididae, excluding edible fish offal of subheadings 0303.91 to 0303.99:</t>
  </si>
  <si>
    <t xml:space="preserve">0303.63.00</t>
  </si>
  <si>
    <t xml:space="preserve">0303.64.00</t>
  </si>
  <si>
    <t xml:space="preserve">0303.65.00</t>
  </si>
  <si>
    <t xml:space="preserve">0303.66.00</t>
  </si>
  <si>
    <t xml:space="preserve">0303.67.00</t>
  </si>
  <si>
    <t xml:space="preserve">0303.68.00</t>
  </si>
  <si>
    <t xml:space="preserve">0303.69.00</t>
  </si>
  <si>
    <t xml:space="preserve">- Other fish, excluding edible fish offal of subheadings 0303.91 to 0303.99:</t>
  </si>
  <si>
    <t xml:space="preserve">0303.81.00</t>
  </si>
  <si>
    <t xml:space="preserve">0303.82.00</t>
  </si>
  <si>
    <t xml:space="preserve">0303.83.00</t>
  </si>
  <si>
    <t xml:space="preserve">0303.84.00</t>
  </si>
  <si>
    <t xml:space="preserve">0303.89.00</t>
  </si>
  <si>
    <t xml:space="preserve">0303.91.00</t>
  </si>
  <si>
    <t xml:space="preserve">0303.92.00</t>
  </si>
  <si>
    <t xml:space="preserve">0303.99.00</t>
  </si>
  <si>
    <t xml:space="preserve">Fish fillets and other fish meat (whether or not minced), fresh, chilled or frozen.</t>
  </si>
  <si>
    <t xml:space="preserve">- Fresh or chilled fillets of tilapias (Oreochromis spp.), catfish (Pangasius spp., Silurus spp., Clarias spp., Ictalurus spp.), carp (Cyprinus spp., Carassius spp., Ctenopharyngodon idellus, Hypophthalmichthys spp., Cirrhinus spp., Mylopharyngodon piceus</t>
  </si>
  <si>
    <t xml:space="preserve">0304.31.00</t>
  </si>
  <si>
    <t xml:space="preserve">0304.32.00</t>
  </si>
  <si>
    <t xml:space="preserve">0304.33.00</t>
  </si>
  <si>
    <t xml:space="preserve">0304.39.00</t>
  </si>
  <si>
    <t xml:space="preserve">- Fresh or chilled fillets of other fish:</t>
  </si>
  <si>
    <t xml:space="preserve">0304.41.00</t>
  </si>
  <si>
    <t xml:space="preserve">0304.42.00</t>
  </si>
  <si>
    <t xml:space="preserve">0304.43.00</t>
  </si>
  <si>
    <t xml:space="preserve">0304.44.00</t>
  </si>
  <si>
    <t xml:space="preserve">0304.45.00</t>
  </si>
  <si>
    <t xml:space="preserve">0304.46.00</t>
  </si>
  <si>
    <t xml:space="preserve">0304.47.00</t>
  </si>
  <si>
    <t xml:space="preserve">0304.48.00</t>
  </si>
  <si>
    <t xml:space="preserve">0304.49.00</t>
  </si>
  <si>
    <t xml:space="preserve">- Other, fresh or chilled:</t>
  </si>
  <si>
    <t xml:space="preserve">0304.51.00</t>
  </si>
  <si>
    <t xml:space="preserve">0304.52.00</t>
  </si>
  <si>
    <t xml:space="preserve">0304.53.00</t>
  </si>
  <si>
    <t xml:space="preserve">0304.54.00</t>
  </si>
  <si>
    <t xml:space="preserve">0304.55.00</t>
  </si>
  <si>
    <t xml:space="preserve">0304.56.00</t>
  </si>
  <si>
    <t xml:space="preserve">0304.57.00</t>
  </si>
  <si>
    <t xml:space="preserve">0304.59.00</t>
  </si>
  <si>
    <t xml:space="preserve">- Frozen fillets of tilapias (Oreochromis spp.), catfish (Pangasius spp., Silurus spp., Clarias spp., Ictalurus spp.), carp (Cyprinus spp., Carassius spp., Ctenopharyngodon idellus, Hypophthalmichthys spp., Cirrhinus spp., Mylopharyngodon piceus, Catla ca</t>
  </si>
  <si>
    <t xml:space="preserve">0304.61.00</t>
  </si>
  <si>
    <t xml:space="preserve">0304.62.00</t>
  </si>
  <si>
    <t xml:space="preserve">0304.63.00</t>
  </si>
  <si>
    <t xml:space="preserve">0304.69.00</t>
  </si>
  <si>
    <t xml:space="preserve">- Frozen fillets of fish of the families Bregmacerotidae, Euclichthyidae, Gadidae, Macrouridae, Melanonidae, Merlucciidae, Moridae and Muraenolepididae:</t>
  </si>
  <si>
    <t xml:space="preserve">0304.71.00</t>
  </si>
  <si>
    <t xml:space="preserve">0304.72.00</t>
  </si>
  <si>
    <t xml:space="preserve">0304.73.00</t>
  </si>
  <si>
    <t xml:space="preserve">0304.74.00</t>
  </si>
  <si>
    <t xml:space="preserve">0304.75.00</t>
  </si>
  <si>
    <t xml:space="preserve">0304.79.00</t>
  </si>
  <si>
    <t xml:space="preserve">0304.81.00</t>
  </si>
  <si>
    <t xml:space="preserve">0304.82.00</t>
  </si>
  <si>
    <t xml:space="preserve">0304.83.00</t>
  </si>
  <si>
    <t xml:space="preserve">0304.84.00</t>
  </si>
  <si>
    <t xml:space="preserve">0304.85.00</t>
  </si>
  <si>
    <t xml:space="preserve">0304.86.00</t>
  </si>
  <si>
    <t xml:space="preserve">0304.87.00</t>
  </si>
  <si>
    <t xml:space="preserve">0304.88.00</t>
  </si>
  <si>
    <t xml:space="preserve">0304.89.00</t>
  </si>
  <si>
    <t xml:space="preserve">- Other, frozen:</t>
  </si>
  <si>
    <t xml:space="preserve">0304.91.00</t>
  </si>
  <si>
    <t xml:space="preserve">0304.92.00</t>
  </si>
  <si>
    <t xml:space="preserve">0304.93.00</t>
  </si>
  <si>
    <t xml:space="preserve">kg </t>
  </si>
  <si>
    <t xml:space="preserve">0304.94.00</t>
  </si>
  <si>
    <t xml:space="preserve">0304.95.00</t>
  </si>
  <si>
    <t xml:space="preserve">0304.96.00</t>
  </si>
  <si>
    <t xml:space="preserve">0304.97.00</t>
  </si>
  <si>
    <t xml:space="preserve">0304.99.00</t>
  </si>
  <si>
    <t xml:space="preserve">Fish, dried, salted or in brine; smoked fish, whether or not cooked before or during the smoking process; flours, meals and pellets of fish, fit for human consumption.</t>
  </si>
  <si>
    <t xml:space="preserve">0305.10.00</t>
  </si>
  <si>
    <t xml:space="preserve">0305.20.00</t>
  </si>
  <si>
    <t xml:space="preserve">- Fish fillets, dried, salted or in brine, but not smoked:</t>
  </si>
  <si>
    <t xml:space="preserve">0305.31.00</t>
  </si>
  <si>
    <t xml:space="preserve">0305.32.00</t>
  </si>
  <si>
    <t xml:space="preserve">0305.39.00</t>
  </si>
  <si>
    <t xml:space="preserve">- Smoked fish, including fillets, other than edible fish offal:</t>
  </si>
  <si>
    <t xml:space="preserve">0305.41.00</t>
  </si>
  <si>
    <t xml:space="preserve">0305.42.00</t>
  </si>
  <si>
    <t xml:space="preserve">0305.43.00</t>
  </si>
  <si>
    <t xml:space="preserve">0305.44.00</t>
  </si>
  <si>
    <t xml:space="preserve">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</si>
  <si>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xml:space="preserve">0305.49.00</t>
  </si>
  <si>
    <t xml:space="preserve">- Dried fish, other than edible fish offal, whether or not salted but not smoked:</t>
  </si>
  <si>
    <t xml:space="preserve">0305.51.00</t>
  </si>
  <si>
    <t xml:space="preserve">0305.52.00</t>
  </si>
  <si>
    <t xml:space="preserve">0305.53.00</t>
  </si>
  <si>
    <t xml:space="preserve">0305.54.00</t>
  </si>
  <si>
    <t xml:space="preserve">-- Herrings (Clupea harengus, Clupea pallasii), anchovies (Engraulis spp.), sardines (Sardina pilchardus, Sardinops spp.), sardinella (Sardinella spp.), brisling or sprats (Sprattus sprattus), mackerel (Scomber scombrus, Scomber australasicus, Scomber jap</t>
  </si>
  <si>
    <t xml:space="preserve">0305.59.00</t>
  </si>
  <si>
    <t xml:space="preserve">- Fish, salted but not dried or smoked and fish in brine, other than edible fish offal:</t>
  </si>
  <si>
    <t xml:space="preserve">0305.61.00</t>
  </si>
  <si>
    <t xml:space="preserve">0305.62.00</t>
  </si>
  <si>
    <t xml:space="preserve">0305.63.00</t>
  </si>
  <si>
    <t xml:space="preserve">0305.64.00</t>
  </si>
  <si>
    <t xml:space="preserve">0305.69.00</t>
  </si>
  <si>
    <t xml:space="preserve">- Fish fins, heads, tails, maws and other edible fish offal:</t>
  </si>
  <si>
    <t xml:space="preserve">0305.71.00</t>
  </si>
  <si>
    <t xml:space="preserve">0305.72.00</t>
  </si>
  <si>
    <t xml:space="preserve">0305.79.00</t>
  </si>
  <si>
    <t xml:space="preserve">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t>
  </si>
  <si>
    <t xml:space="preserve">0306.11.00</t>
  </si>
  <si>
    <t xml:space="preserve">0306.12.00</t>
  </si>
  <si>
    <t xml:space="preserve">0306.14.00</t>
  </si>
  <si>
    <t xml:space="preserve">0306.15.00</t>
  </si>
  <si>
    <t xml:space="preserve">0306.16.00</t>
  </si>
  <si>
    <t xml:space="preserve">0306.17.00</t>
  </si>
  <si>
    <t xml:space="preserve">0306.19.00</t>
  </si>
  <si>
    <t xml:space="preserve">- Live, fresh or chilled:</t>
  </si>
  <si>
    <t xml:space="preserve">0306.31.00</t>
  </si>
  <si>
    <t xml:space="preserve">0306.32.00</t>
  </si>
  <si>
    <t xml:space="preserve">0306.33.00</t>
  </si>
  <si>
    <t xml:space="preserve">0306.34.00</t>
  </si>
  <si>
    <t xml:space="preserve">0306.35.00</t>
  </si>
  <si>
    <t xml:space="preserve">0306.36.00</t>
  </si>
  <si>
    <t xml:space="preserve">0306.39.00</t>
  </si>
  <si>
    <t xml:space="preserve">-Other:</t>
  </si>
  <si>
    <t xml:space="preserve">0306.91.00</t>
  </si>
  <si>
    <t xml:space="preserve">0306.92.00</t>
  </si>
  <si>
    <t xml:space="preserve">0306.93.00</t>
  </si>
  <si>
    <t xml:space="preserve">0306.94.00</t>
  </si>
  <si>
    <t xml:space="preserve">0305.95.00</t>
  </si>
  <si>
    <t xml:space="preserve">0306.99.00</t>
  </si>
  <si>
    <t xml:space="preserve">Molluscs, whether in shell or not, live, fresh, chilled, frozen, dried, salted or in brine; smoked molluscs, whether in shell or not, whether or not cooked before or during the smoking process; flours, meals and pellets of molluscs, fit for human consumption.</t>
  </si>
  <si>
    <t xml:space="preserve">- Oysters:</t>
  </si>
  <si>
    <t xml:space="preserve">0307.11.00</t>
  </si>
  <si>
    <t xml:space="preserve">0307.12.00</t>
  </si>
  <si>
    <t xml:space="preserve">0307.19.00</t>
  </si>
  <si>
    <t xml:space="preserve">- Scallops, including queen scallops, of the genera Pecten, Chlamys or Placopecten:</t>
  </si>
  <si>
    <t xml:space="preserve">0307.21.00</t>
  </si>
  <si>
    <t xml:space="preserve">0307.22.00</t>
  </si>
  <si>
    <t xml:space="preserve">0307.29.00</t>
  </si>
  <si>
    <t xml:space="preserve">- Mussels (Mytilus spp., Perna spp.):</t>
  </si>
  <si>
    <t xml:space="preserve">0307.31.00</t>
  </si>
  <si>
    <t xml:space="preserve">0307.32.00</t>
  </si>
  <si>
    <t xml:space="preserve">0307.39.00</t>
  </si>
  <si>
    <t xml:space="preserve">- Cuttle fish and squid:</t>
  </si>
  <si>
    <t xml:space="preserve">0307.42.00</t>
  </si>
  <si>
    <t xml:space="preserve">0307.43.00</t>
  </si>
  <si>
    <t xml:space="preserve">0307.49.00</t>
  </si>
  <si>
    <t xml:space="preserve">- Octopus (Octopus spp.):</t>
  </si>
  <si>
    <t xml:space="preserve">0307.51.00</t>
  </si>
  <si>
    <t xml:space="preserve">0307.52.00</t>
  </si>
  <si>
    <t xml:space="preserve">0307.59.00</t>
  </si>
  <si>
    <t xml:space="preserve">0307.60.00</t>
  </si>
  <si>
    <t xml:space="preserve">- Clams, cockles and ark shells (families Arcidae, Arcticidae, Cardiidae, Donacidae, Hiatellidae, Mactridae, Mesodesmatidae, Myidae, Semelidae, Solecurtidae, Solenidae, Tridacnidae and Veneridae):</t>
  </si>
  <si>
    <t xml:space="preserve">0307.71.00</t>
  </si>
  <si>
    <t xml:space="preserve">0307.72.00</t>
  </si>
  <si>
    <t xml:space="preserve">0307.79.00</t>
  </si>
  <si>
    <t xml:space="preserve">- Abalone (Haliotis spp.) and stromboid conchs (Strombus spp):</t>
  </si>
  <si>
    <t xml:space="preserve">0307.81.00</t>
  </si>
  <si>
    <t xml:space="preserve">0307.82.00</t>
  </si>
  <si>
    <t xml:space="preserve">0307.83.00</t>
  </si>
  <si>
    <t xml:space="preserve">0307.84.00</t>
  </si>
  <si>
    <t xml:space="preserve">0307.87.00</t>
  </si>
  <si>
    <t xml:space="preserve">0307.88.00</t>
  </si>
  <si>
    <t xml:space="preserve">- Other, including flours, meals and pellets, fit for human consumption:</t>
  </si>
  <si>
    <t xml:space="preserve">0307.91.00</t>
  </si>
  <si>
    <t xml:space="preserve">0307.92.00</t>
  </si>
  <si>
    <t xml:space="preserve">0307.99.00</t>
  </si>
  <si>
    <t xml:space="preserve">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t>
  </si>
  <si>
    <t xml:space="preserve">- Sea cucumbers (Stichopus japonicus, Holothuroidea):</t>
  </si>
  <si>
    <t xml:space="preserve">0308.11.00</t>
  </si>
  <si>
    <t xml:space="preserve">0308.12.00</t>
  </si>
  <si>
    <t xml:space="preserve">0308.19.00</t>
  </si>
  <si>
    <t xml:space="preserve">- Sea urchins (Strongylocentrotus spp., Paracentrotus lividus, Loxechinus albus, Echinus esculentus):</t>
  </si>
  <si>
    <t xml:space="preserve">0308.21.00</t>
  </si>
  <si>
    <t xml:space="preserve">0308.22.00</t>
  </si>
  <si>
    <t xml:space="preserve">0308.29.00</t>
  </si>
  <si>
    <t xml:space="preserve">0308.30.00</t>
  </si>
  <si>
    <t xml:space="preserve">0308.90.00</t>
  </si>
  <si>
    <t xml:space="preserve">Milk and cream, not concentrated nor containing added sugar or other sweetening matter.</t>
  </si>
  <si>
    <t xml:space="preserve">0401.10.00</t>
  </si>
  <si>
    <t xml:space="preserve">0401.20.00</t>
  </si>
  <si>
    <t xml:space="preserve">- Of a fat content, by weight, exceeding 1% but not exceeding 6%</t>
  </si>
  <si>
    <t xml:space="preserve">0401.40.00</t>
  </si>
  <si>
    <t xml:space="preserve">- Of a fat content, by weight, exceeding 6% but not exceeding 10%</t>
  </si>
  <si>
    <t xml:space="preserve">0401.50.00</t>
  </si>
  <si>
    <t xml:space="preserve">- Of a fat content, by weight, exceeding 10%</t>
  </si>
  <si>
    <t xml:space="preserve">Milk and cream, concentrated or containing added sugar or other sweetening matter.</t>
  </si>
  <si>
    <t xml:space="preserve">0402.10.00</t>
  </si>
  <si>
    <t xml:space="preserve">- In powder, granules or other solid forms, of a fat content, by weight, not exceeding 1.5%</t>
  </si>
  <si>
    <t xml:space="preserve">- In powder, granules or other solid forms, of a fat content, by weight, exceeding 1.5%:</t>
  </si>
  <si>
    <t xml:space="preserve">0402.21.00</t>
  </si>
  <si>
    <t xml:space="preserve">0402.29.00</t>
  </si>
  <si>
    <t xml:space="preserve">0402.91.00</t>
  </si>
  <si>
    <t xml:space="preserve">0402.99.00</t>
  </si>
  <si>
    <t xml:space="preserve">Buttermilk, curdled milk and cream, yogurt, kephir and other fermented or acidified milk and cream, whether or not concentrated or containing added sugar or other sweetening matter or flavoured or containing added fruit, nuts or cocoa.</t>
  </si>
  <si>
    <t xml:space="preserve">0403.10.00</t>
  </si>
  <si>
    <t xml:space="preserve">0403.90.00</t>
  </si>
  <si>
    <t xml:space="preserve">Whey, whether or not concentrated or containing added sugar or other sweetening matter; products consisting of natural milk constituents, whether or not containing added sugar or other sweetening matter, not elsewhere specified or included.</t>
  </si>
  <si>
    <t xml:space="preserve">0404.10.00</t>
  </si>
  <si>
    <t xml:space="preserve">0404.90.00</t>
  </si>
  <si>
    <t xml:space="preserve">Butter and other fats and oils derived from milk</t>
  </si>
  <si>
    <t xml:space="preserve"> dairy spreads.</t>
  </si>
  <si>
    <t xml:space="preserve">0</t>
  </si>
  <si>
    <t xml:space="preserve">0405.10.00</t>
  </si>
  <si>
    <t xml:space="preserve">0405.20.00</t>
  </si>
  <si>
    <t xml:space="preserve">0405.90.00</t>
  </si>
  <si>
    <t xml:space="preserve">Cheese and curd.</t>
  </si>
  <si>
    <t xml:space="preserve">0406.10.00</t>
  </si>
  <si>
    <t xml:space="preserve">0406.20.00</t>
  </si>
  <si>
    <t xml:space="preserve">0406.30.00</t>
  </si>
  <si>
    <t xml:space="preserve">0406.40.00</t>
  </si>
  <si>
    <t xml:space="preserve">0406.90.00</t>
  </si>
  <si>
    <t xml:space="preserve">Birds' eggs, in shell, fresh, preserved or cooked.</t>
  </si>
  <si>
    <t xml:space="preserve">- Fertilised eggs for incubation:</t>
  </si>
  <si>
    <t xml:space="preserve">0407.11.00</t>
  </si>
  <si>
    <t xml:space="preserve">0407.19.00</t>
  </si>
  <si>
    <t xml:space="preserve">- Other fresh eggs:</t>
  </si>
  <si>
    <t xml:space="preserve">0407.21.00</t>
  </si>
  <si>
    <t xml:space="preserve">0407.29.00</t>
  </si>
  <si>
    <t xml:space="preserve">0407.90.00</t>
  </si>
  <si>
    <t xml:space="preserve">Birds' eggs, not in shell, and egg yolks, fresh, dried, cooked by steaming or by boiling in water, moulded, frozen or otherwise preserved, whether or not containing added sugar or other sweetening matter.</t>
  </si>
  <si>
    <t xml:space="preserve">- Egg yolks:</t>
  </si>
  <si>
    <t xml:space="preserve">0408.11.00</t>
  </si>
  <si>
    <t xml:space="preserve">0408.19.00</t>
  </si>
  <si>
    <t xml:space="preserve">0408.91.00</t>
  </si>
  <si>
    <t xml:space="preserve">0408.99.00</t>
  </si>
  <si>
    <t xml:space="preserve">0409.00.00</t>
  </si>
  <si>
    <t xml:space="preserve">Natural honey.</t>
  </si>
  <si>
    <t xml:space="preserve">0410.00.00</t>
  </si>
  <si>
    <t xml:space="preserve">Edible products of animal origin, not elsewhere
specified or included.</t>
  </si>
  <si>
    <t xml:space="preserve">0501.00.00</t>
  </si>
  <si>
    <t xml:space="preserve">Human hair, unworked, whether or not washed or scoured; waste of human hair.</t>
  </si>
  <si>
    <t xml:space="preserve">Pigs', hogs' or boars' bristles and hair; badger hair and other brush making hair; waste of such bristles or hair.</t>
  </si>
  <si>
    <t xml:space="preserve">0502.10.00</t>
  </si>
  <si>
    <t xml:space="preserve">- Pigs', hogs' or boars' bristles and hair and waste thereof</t>
  </si>
  <si>
    <t xml:space="preserve">0502.90.00</t>
  </si>
  <si>
    <t xml:space="preserve">[05.03]</t>
  </si>
  <si>
    <t xml:space="preserve">0504.00.00</t>
  </si>
  <si>
    <t xml:space="preserve">Guts, bladders and stomachs of animals (other than fish), whole and pieces thereof, fresh, chilled, frozen, salted, in brine, dried or smoked.</t>
  </si>
  <si>
    <t xml:space="preserve">Skins and other parts of birds, with their feathers or down, feathers and parts of feathers (whether or not with trimmed edges) and down, not further worked than cleaned, disinfected or treated for preservation; powder and waste of feathers or parts of feathers.</t>
  </si>
  <si>
    <t xml:space="preserve">0505.10.00</t>
  </si>
  <si>
    <t xml:space="preserve"> down</t>
  </si>
  <si>
    <t xml:space="preserve">0505.90.00</t>
  </si>
  <si>
    <t xml:space="preserve">Bones and horn-cores, unworked, defatted,simply prepared (but not cut to shape), treated with acid or degelatinised; powder and waste of these products.</t>
  </si>
  <si>
    <t xml:space="preserve">0506.10.00</t>
  </si>
  <si>
    <t xml:space="preserve">0506.90.00</t>
  </si>
  <si>
    <t xml:space="preserve">Ivory, tortoise-shell, whalebone and whalebone hair, horns, antlers, hooves, nails, claws and beaks, unworked or simply prepared but not cut to shape; powder and waste of these products.</t>
  </si>
  <si>
    <t xml:space="preserve"> ivory powder and waste:</t>
  </si>
  <si>
    <t xml:space="preserve">0507.10.10</t>
  </si>
  <si>
    <t xml:space="preserve">0507.10.20</t>
  </si>
  <si>
    <t xml:space="preserve">0507.10.30</t>
  </si>
  <si>
    <t xml:space="preserve">0507.10.90</t>
  </si>
  <si>
    <t xml:space="preserve">0507.90.00</t>
  </si>
  <si>
    <t xml:space="preserve">0508.00.00</t>
  </si>
  <si>
    <t xml:space="preserve">Coral and similar materials, unworked or simply prepared but not otherwise worked; shells of molluscs, crustaceans or echinoderms and cuttle-bone, unworked or simply prepared but not cut to shape, powder and waste thereof.</t>
  </si>
  <si>
    <t xml:space="preserve">[05.09]</t>
  </si>
  <si>
    <t xml:space="preserve">0510.00.00</t>
  </si>
  <si>
    <t xml:space="preserve">bile, whether or not dried; glands and other Ambergris, castoreum, civet and musk; cantharides;animal products used in the preparation of pharmaceutical products, fresh, chilled, frozen or otherwise provisionally preserved.</t>
  </si>
  <si>
    <t xml:space="preserve">Animal products not elsewhere specified or included; dead animals of Chapter 1 or 3, unfit for human consumption.</t>
  </si>
  <si>
    <t xml:space="preserve">0511.10.00</t>
  </si>
  <si>
    <t xml:space="preserve">-- Products of fish or crustaceans, molluscs or other aquatic invertebr-ates; dead animals of Chapter 3:</t>
  </si>
  <si>
    <t xml:space="preserve">0511.91.10</t>
  </si>
  <si>
    <t xml:space="preserve">0511.91.20</t>
  </si>
  <si>
    <t xml:space="preserve">0511.91.90</t>
  </si>
  <si>
    <t xml:space="preserve">-- Other:</t>
  </si>
  <si>
    <t xml:space="preserve">0511.99.10</t>
  </si>
  <si>
    <t xml:space="preserve">0511.99.90</t>
  </si>
  <si>
    <t xml:space="preserve">Bulbs, tubers, tuberous roots, corms, crowns and rhizomes, dormant, in growth or in flower; chicory plants and roots other than roots of heading 12.12.</t>
  </si>
  <si>
    <t xml:space="preserve">0601.10.00</t>
  </si>
  <si>
    <t xml:space="preserve">0601.20.00</t>
  </si>
  <si>
    <t xml:space="preserve">- Bulbs, tubers, tuberous roots, corms, crowns andrhizomes, in growth or in flower; chicory plants and roots</t>
  </si>
  <si>
    <t xml:space="preserve">Other live plants (including their roots), cuttings and slips; mushroom spawn.</t>
  </si>
  <si>
    <t xml:space="preserve">0602.10.00</t>
  </si>
  <si>
    <t xml:space="preserve">0602.20.00</t>
  </si>
  <si>
    <t xml:space="preserve">0602.30.00</t>
  </si>
  <si>
    <t xml:space="preserve">0602.40.00</t>
  </si>
  <si>
    <t xml:space="preserve">0602.90.00</t>
  </si>
  <si>
    <t xml:space="preserve">Cut flowers and flower buds of a kind suitable for bouquets or for ornamental purposes, fresh, dried, dyed, bleached, impregnated or otherwise prepared.</t>
  </si>
  <si>
    <t xml:space="preserve">- Fresh:</t>
  </si>
  <si>
    <t xml:space="preserve">0603.11.00</t>
  </si>
  <si>
    <t xml:space="preserve">0603.12.00</t>
  </si>
  <si>
    <t xml:space="preserve">0603.13.00</t>
  </si>
  <si>
    <t xml:space="preserve">0603.14.00</t>
  </si>
  <si>
    <t xml:space="preserve">0603.15.00</t>
  </si>
  <si>
    <t xml:space="preserve">0603.19.00</t>
  </si>
  <si>
    <t xml:space="preserve">0603.90.00</t>
  </si>
  <si>
    <t xml:space="preserve">Foliage, branches and other parts of plants, without flowers or flower buds, and grasses, mosses and lichens, being goods of a kind suitable for bouquets or for ornamental purposes, fresh, dried, dyed, bleached, impregnated or otherwise prepared.</t>
  </si>
  <si>
    <t xml:space="preserve">0604.20.00 </t>
  </si>
  <si>
    <t xml:space="preserve">0604.90.00</t>
  </si>
  <si>
    <t xml:space="preserve">Potatoes, fresh or chilled.</t>
  </si>
  <si>
    <t xml:space="preserve">0701.10.00</t>
  </si>
  <si>
    <t xml:space="preserve">0701.90.00</t>
  </si>
  <si>
    <t xml:space="preserve">0702.00.00</t>
  </si>
  <si>
    <t xml:space="preserve">Tomatoes, fresh or chilled.</t>
  </si>
  <si>
    <t xml:space="preserve">Onions, shallots, garlic, leeks and other alliaceous vegetables, fresh or chilled.</t>
  </si>
  <si>
    <t xml:space="preserve">0703.10.00</t>
  </si>
  <si>
    <t xml:space="preserve">0703.20.00</t>
  </si>
  <si>
    <t xml:space="preserve">0703.90.00</t>
  </si>
  <si>
    <t xml:space="preserve">Cabbages, cauliflowers, kohlrabi, kale and similar edible brassicas, fresh or chilled.</t>
  </si>
  <si>
    <t xml:space="preserve">0704.10.00</t>
  </si>
  <si>
    <t xml:space="preserve">0704.20.00</t>
  </si>
  <si>
    <t xml:space="preserve">0704.90.00</t>
  </si>
  <si>
    <t xml:space="preserve">Lettuce (Lactuca sativa) and chicory (Cichorium spp.), fresh or chilled.</t>
  </si>
  <si>
    <t xml:space="preserve">- Lettuce:</t>
  </si>
  <si>
    <t xml:space="preserve">0705.11.00</t>
  </si>
  <si>
    <t xml:space="preserve">0705.19.00</t>
  </si>
  <si>
    <t xml:space="preserve">- Chicory:</t>
  </si>
  <si>
    <t xml:space="preserve">0705.21.00</t>
  </si>
  <si>
    <t xml:space="preserve">0705.29.00</t>
  </si>
  <si>
    <t xml:space="preserve">Carrots, turnips, salad beetroot, salsify, celeriac, radishes and similar edible roots, fresh or chilled.</t>
  </si>
  <si>
    <t xml:space="preserve">0706.10.00</t>
  </si>
  <si>
    <t xml:space="preserve">0706.90.00</t>
  </si>
  <si>
    <t xml:space="preserve">0707.00.00</t>
  </si>
  <si>
    <t xml:space="preserve">Cucumbers and gherkins, fresh or chilled.</t>
  </si>
  <si>
    <t xml:space="preserve">Leguminous vegetables, shelled or unshelled, fresh or chilled.</t>
  </si>
  <si>
    <t xml:space="preserve">0708.10.00</t>
  </si>
  <si>
    <t xml:space="preserve">0708.20.00</t>
  </si>
  <si>
    <t xml:space="preserve">0708.90.00</t>
  </si>
  <si>
    <t xml:space="preserve">Other vegetables, fresh or chilled.</t>
  </si>
  <si>
    <t xml:space="preserve">0709.20.00</t>
  </si>
  <si>
    <t xml:space="preserve">0709.30.00</t>
  </si>
  <si>
    <t xml:space="preserve">- Aubergines (egg-plants)</t>
  </si>
  <si>
    <t xml:space="preserve">0709.40.00</t>
  </si>
  <si>
    <t xml:space="preserve">- Mushrooms and truffles:</t>
  </si>
  <si>
    <t xml:space="preserve">0709.51.00</t>
  </si>
  <si>
    <t xml:space="preserve">0709.59.00</t>
  </si>
  <si>
    <t xml:space="preserve">0709.60.00</t>
  </si>
  <si>
    <t xml:space="preserve">0709.70.00</t>
  </si>
  <si>
    <t xml:space="preserve">0709.91.00</t>
  </si>
  <si>
    <t xml:space="preserve">0709.92.00</t>
  </si>
  <si>
    <t xml:space="preserve">0709.93.00</t>
  </si>
  <si>
    <t xml:space="preserve">0709.99.00</t>
  </si>
  <si>
    <t xml:space="preserve">Vegetables (uncooked or cooked by steaming or boiling in water), frozen. </t>
  </si>
  <si>
    <t xml:space="preserve">0710.10.00</t>
  </si>
  <si>
    <t xml:space="preserve">- Leguminous vegetables, shelled or unshelled:</t>
  </si>
  <si>
    <t xml:space="preserve">0710.21.00</t>
  </si>
  <si>
    <t xml:space="preserve">0710.22.00</t>
  </si>
  <si>
    <t xml:space="preserve">0710.29.00</t>
  </si>
  <si>
    <t xml:space="preserve">0710.30.00</t>
  </si>
  <si>
    <t xml:space="preserve">0710.40.00</t>
  </si>
  <si>
    <t xml:space="preserve">0710.80.00</t>
  </si>
  <si>
    <t xml:space="preserve">0710.90.00</t>
  </si>
  <si>
    <t xml:space="preserve">Vegetables provisionally preserved (for example, by sulphur dioxide gas, in brine, in sulphur water or in other preservative solutions), but unsuitable in that state for immediate consumption.</t>
  </si>
  <si>
    <t xml:space="preserve">0711.20.00</t>
  </si>
  <si>
    <t xml:space="preserve">0711.40.00</t>
  </si>
  <si>
    <t xml:space="preserve">0711.51.00</t>
  </si>
  <si>
    <t xml:space="preserve">0711.59.00</t>
  </si>
  <si>
    <t xml:space="preserve">0711.90.00</t>
  </si>
  <si>
    <t xml:space="preserve"> mixtures of vegetables</t>
  </si>
  <si>
    <t xml:space="preserve">Dried vegetables, whole, cut, sliced, broken or in powder, but not further prepared.</t>
  </si>
  <si>
    <t xml:space="preserve">0712.20.00</t>
  </si>
  <si>
    <t xml:space="preserve">- Mushrooms, wood ears (Auricularia spp.), jelly fungi (Tremella spp.) and truffles:</t>
  </si>
  <si>
    <t xml:space="preserve">0712.31.00</t>
  </si>
  <si>
    <t xml:space="preserve">0712.32.00</t>
  </si>
  <si>
    <t xml:space="preserve">0712.33.00</t>
  </si>
  <si>
    <t xml:space="preserve">0712.39.00</t>
  </si>
  <si>
    <t xml:space="preserve">0712.90.00</t>
  </si>
  <si>
    <t xml:space="preserve">Dried leguminous vegetables, shelled, whether or not skinned or split.</t>
  </si>
  <si>
    <t xml:space="preserve">0713.10.00</t>
  </si>
  <si>
    <t xml:space="preserve">0713.20.00</t>
  </si>
  <si>
    <t xml:space="preserve">- Beans (Vigna spp., Phaseolus spp.):</t>
  </si>
  <si>
    <t xml:space="preserve">0713.31.00</t>
  </si>
  <si>
    <t xml:space="preserve">0713.32.00</t>
  </si>
  <si>
    <t xml:space="preserve">0713.33.00</t>
  </si>
  <si>
    <t xml:space="preserve">0713.34.00</t>
  </si>
  <si>
    <t xml:space="preserve">0713.35.00</t>
  </si>
  <si>
    <t xml:space="preserve">0713.39.00</t>
  </si>
  <si>
    <t xml:space="preserve">0713.40.00</t>
  </si>
  <si>
    <t xml:space="preserve">0713.50.00</t>
  </si>
  <si>
    <t xml:space="preserve">0713.60.00</t>
  </si>
  <si>
    <t xml:space="preserve">0713.90.00</t>
  </si>
  <si>
    <t xml:space="preserve">Manioc, arrowroot, salep, Jerusalem artichokes, sweet potatoes and similar roots and tubers with high starch or inulin content, fresh, chilled, frozen or dried, whether or not sliced or in the form of pellets; sago pith.</t>
  </si>
  <si>
    <t xml:space="preserve">0714.10.00</t>
  </si>
  <si>
    <t xml:space="preserve">0714.20.00</t>
  </si>
  <si>
    <t xml:space="preserve">0714.30.00</t>
  </si>
  <si>
    <t xml:space="preserve">0714.40.00</t>
  </si>
  <si>
    <t xml:space="preserve">0714.50.00</t>
  </si>
  <si>
    <t xml:space="preserve">0714.90.00</t>
  </si>
  <si>
    <t xml:space="preserve">Coconuts, Brazil nuts and cashew nuts, fresh or dried, whether or not shelled or peeled.</t>
  </si>
  <si>
    <t xml:space="preserve">- Coconuts:</t>
  </si>
  <si>
    <t xml:space="preserve">0801.11.00</t>
  </si>
  <si>
    <t xml:space="preserve">0801.12.00</t>
  </si>
  <si>
    <t xml:space="preserve">0801.19.00</t>
  </si>
  <si>
    <t xml:space="preserve">- Brazil nuts:</t>
  </si>
  <si>
    <t xml:space="preserve">0801.21.00</t>
  </si>
  <si>
    <t xml:space="preserve">0801.22.00</t>
  </si>
  <si>
    <t xml:space="preserve">- Cashew nuts:</t>
  </si>
  <si>
    <t xml:space="preserve">0801.31.00</t>
  </si>
  <si>
    <t xml:space="preserve">0801.32.00</t>
  </si>
  <si>
    <t xml:space="preserve">Other nuts, fresh or dried, whether or not shelled or peeled.</t>
  </si>
  <si>
    <t xml:space="preserve">- Almonds:</t>
  </si>
  <si>
    <t xml:space="preserve">0802.11.00</t>
  </si>
  <si>
    <t xml:space="preserve">0802.12.00</t>
  </si>
  <si>
    <t xml:space="preserve">- Hazelnuts or filberts (Corylus spp.):</t>
  </si>
  <si>
    <t xml:space="preserve">0802.21.00</t>
  </si>
  <si>
    <t xml:space="preserve">0802.22.00</t>
  </si>
  <si>
    <t xml:space="preserve">- Walnuts:</t>
  </si>
  <si>
    <t xml:space="preserve">0802.31.00</t>
  </si>
  <si>
    <t xml:space="preserve">0802.32.00</t>
  </si>
  <si>
    <t xml:space="preserve">- Chestnuts (Castanea spp.):</t>
  </si>
  <si>
    <t xml:space="preserve">0802.41.00</t>
  </si>
  <si>
    <t xml:space="preserve">0802.42.00</t>
  </si>
  <si>
    <t xml:space="preserve">- Pistachios:</t>
  </si>
  <si>
    <t xml:space="preserve">0802.51.00</t>
  </si>
  <si>
    <t xml:space="preserve">0802.52.00</t>
  </si>
  <si>
    <t xml:space="preserve">- Macadamia nuts:</t>
  </si>
  <si>
    <t xml:space="preserve">0802.61.00</t>
  </si>
  <si>
    <t xml:space="preserve">0802.62.00</t>
  </si>
  <si>
    <t xml:space="preserve">0802.70.00</t>
  </si>
  <si>
    <t xml:space="preserve">0802.80.00</t>
  </si>
  <si>
    <t xml:space="preserve">0802.90.00</t>
  </si>
  <si>
    <t xml:space="preserve">Bananas, including plantains, fresh or dried.</t>
  </si>
  <si>
    <t xml:space="preserve">0803.10.00</t>
  </si>
  <si>
    <t xml:space="preserve">0803.90.00</t>
  </si>
  <si>
    <t xml:space="preserve">Dates, figs, pineapples, avocados, guavas, mangoes and mangosteens, fresh or dried.</t>
  </si>
  <si>
    <t xml:space="preserve">0804.10.00</t>
  </si>
  <si>
    <t xml:space="preserve">0804.20.00</t>
  </si>
  <si>
    <t xml:space="preserve">0804.30.00</t>
  </si>
  <si>
    <t xml:space="preserve">0804.40.00</t>
  </si>
  <si>
    <t xml:space="preserve">0804.50.00</t>
  </si>
  <si>
    <t xml:space="preserve">Citrus fruit, fresh or dried.</t>
  </si>
  <si>
    <t xml:space="preserve">0805.10.00</t>
  </si>
  <si>
    <t xml:space="preserve">- Mandarins (including tangerines and satsumas); clementines, wilkings and similar citrus hybrids:</t>
  </si>
  <si>
    <t xml:space="preserve">0805.21.00</t>
  </si>
  <si>
    <t xml:space="preserve">0805.22.00</t>
  </si>
  <si>
    <t xml:space="preserve">0805.29.00</t>
  </si>
  <si>
    <t xml:space="preserve">0805.40.00</t>
  </si>
  <si>
    <t xml:space="preserve">0805.50.00</t>
  </si>
  <si>
    <t xml:space="preserve">0805.90.00</t>
  </si>
  <si>
    <t xml:space="preserve">Grapes, fresh or dried.</t>
  </si>
  <si>
    <t xml:space="preserve">0806.10.00</t>
  </si>
  <si>
    <t xml:space="preserve">0806.20.00</t>
  </si>
  <si>
    <t xml:space="preserve">Melons (including watermelons) and papaws (papayas), fresh.</t>
  </si>
  <si>
    <t xml:space="preserve">- Melons (including watermelons):</t>
  </si>
  <si>
    <t xml:space="preserve">0807.11.00</t>
  </si>
  <si>
    <t xml:space="preserve">0807.19.00</t>
  </si>
  <si>
    <t xml:space="preserve">0807.20.00</t>
  </si>
  <si>
    <t xml:space="preserve">Apples, pears and quinces, fresh.</t>
  </si>
  <si>
    <t xml:space="preserve">0808.10.00</t>
  </si>
  <si>
    <t xml:space="preserve">0808.30.00</t>
  </si>
  <si>
    <t xml:space="preserve">0808.40.00</t>
  </si>
  <si>
    <t xml:space="preserve">Apricots, cherries, peaches (including nectarines), plums and sloes, fresh.</t>
  </si>
  <si>
    <t xml:space="preserve">0809.10.00</t>
  </si>
  <si>
    <t xml:space="preserve">- Cherries:</t>
  </si>
  <si>
    <t xml:space="preserve">0809.21.00</t>
  </si>
  <si>
    <t xml:space="preserve">0809.29.00</t>
  </si>
  <si>
    <t xml:space="preserve">0809.30.00</t>
  </si>
  <si>
    <t xml:space="preserve">0809.40.00</t>
  </si>
  <si>
    <t xml:space="preserve">Other fruit, fresh.</t>
  </si>
  <si>
    <t xml:space="preserve">0810.10.00</t>
  </si>
  <si>
    <t xml:space="preserve">0810.20.00</t>
  </si>
  <si>
    <t xml:space="preserve">0810.30.00</t>
  </si>
  <si>
    <t xml:space="preserve">0810.40.00</t>
  </si>
  <si>
    <t xml:space="preserve">0810.50.00</t>
  </si>
  <si>
    <t xml:space="preserve">0810.60.00</t>
  </si>
  <si>
    <t xml:space="preserve">0810.70.00</t>
  </si>
  <si>
    <t xml:space="preserve">0810.90.00</t>
  </si>
  <si>
    <t xml:space="preserve">Fruit and nuts, uncooked or cooked by steaming or boiling in water, frozen, whether or not containing added sugar or other sweetening matter.</t>
  </si>
  <si>
    <t xml:space="preserve">0811.10.00</t>
  </si>
  <si>
    <t xml:space="preserve">0811.20.00</t>
  </si>
  <si>
    <t xml:space="preserve">0811.90.00</t>
  </si>
  <si>
    <t xml:space="preserve">Fruit and nuts, provisionally preserved (for example, by sulphur dioxide gas, in brine, in sulphur water or in other preservative solutions), but unsuitable in that state for immediate consumption.</t>
  </si>
  <si>
    <t xml:space="preserve">0812.10.00</t>
  </si>
  <si>
    <t xml:space="preserve">0812.90.00</t>
  </si>
  <si>
    <t xml:space="preserve">Fruit, dried, other than that of headings. 08.01 to 08.06; mixtures of nuts or dried fruits of this Chapter.</t>
  </si>
  <si>
    <t xml:space="preserve">0813.10.00</t>
  </si>
  <si>
    <t xml:space="preserve">0813.20.00</t>
  </si>
  <si>
    <t xml:space="preserve">0813.30.00</t>
  </si>
  <si>
    <t xml:space="preserve">0813.40.00</t>
  </si>
  <si>
    <t xml:space="preserve">0813.50.00</t>
  </si>
  <si>
    <t xml:space="preserve">0814.00.00</t>
  </si>
  <si>
    <t xml:space="preserve">Peel of citrus fruit or melons (including watermelons), fresh, frozen, dried or provisionally preserved in brine, in sulphur water or in other preservative solutions.</t>
  </si>
  <si>
    <t xml:space="preserve">Coffee, whether or not roasted or decaffeinated; coffee husks and skins; coffee substitutes containing coffee in any proportion.</t>
  </si>
  <si>
    <t xml:space="preserve">- Coffee, not roasted:</t>
  </si>
  <si>
    <t xml:space="preserve">0901.11.00</t>
  </si>
  <si>
    <t xml:space="preserve">0901.12.00</t>
  </si>
  <si>
    <t xml:space="preserve">- Coffee roasted:</t>
  </si>
  <si>
    <t xml:space="preserve">0901.21.00</t>
  </si>
  <si>
    <t xml:space="preserve">0901.22.00</t>
  </si>
  <si>
    <t xml:space="preserve">0901.90.00</t>
  </si>
  <si>
    <t xml:space="preserve">Tea, whether or not flavoured.</t>
  </si>
  <si>
    <t xml:space="preserve">0902.10.00</t>
  </si>
  <si>
    <t xml:space="preserve">- Green tea (not fermented) in immediate packings of a content not exceeding 3 kg</t>
  </si>
  <si>
    <t xml:space="preserve">0902.20.00</t>
  </si>
  <si>
    <t xml:space="preserve">0902.30.00</t>
  </si>
  <si>
    <t xml:space="preserve">- Black tea (fermented) and partly fermented tea, in immediate packings of a content not exceeding 3 kg</t>
  </si>
  <si>
    <t xml:space="preserve">0902.40.00</t>
  </si>
  <si>
    <t xml:space="preserve">0903.00.00</t>
  </si>
  <si>
    <t xml:space="preserve">MatÃ©.</t>
  </si>
  <si>
    <t xml:space="preserve">Pepper of the genus Piper</t>
  </si>
  <si>
    <t xml:space="preserve"> dried or crushed or ground fruits of the genus Capsicum or of the genus Pimenta.</t>
  </si>
  <si>
    <t xml:space="preserve">- Pepper:</t>
  </si>
  <si>
    <t xml:space="preserve">0904.11.00</t>
  </si>
  <si>
    <t xml:space="preserve">0904.12.00</t>
  </si>
  <si>
    <t xml:space="preserve">- Fruits of the genus Capsicum or of the genus Pimenta:</t>
  </si>
  <si>
    <t xml:space="preserve">0904.21.00</t>
  </si>
  <si>
    <t xml:space="preserve">0904.22.00</t>
  </si>
  <si>
    <t xml:space="preserve">Vanilla.</t>
  </si>
  <si>
    <t xml:space="preserve">0905.10.00</t>
  </si>
  <si>
    <t xml:space="preserve">0905.20.00</t>
  </si>
  <si>
    <t xml:space="preserve">Cinnamon and cinnamon-tree flowers.</t>
  </si>
  <si>
    <t xml:space="preserve">- Neither crushed nor ground:</t>
  </si>
  <si>
    <t xml:space="preserve">0906.11.00</t>
  </si>
  <si>
    <t xml:space="preserve">0906.19.00</t>
  </si>
  <si>
    <t xml:space="preserve">0906.20.00</t>
  </si>
  <si>
    <t xml:space="preserve">Cloves (whole fruit, cloves and stems).</t>
  </si>
  <si>
    <t xml:space="preserve">0907.10.00</t>
  </si>
  <si>
    <t xml:space="preserve">0907.20.00</t>
  </si>
  <si>
    <t xml:space="preserve">Nutmeg, mace and cardamoms.</t>
  </si>
  <si>
    <t xml:space="preserve">- Nutmeg:</t>
  </si>
  <si>
    <t xml:space="preserve">0908.11.00</t>
  </si>
  <si>
    <t xml:space="preserve">0908.12.00</t>
  </si>
  <si>
    <t xml:space="preserve">- Mace:</t>
  </si>
  <si>
    <t xml:space="preserve">0908.21.00</t>
  </si>
  <si>
    <t xml:space="preserve">0908.22.00</t>
  </si>
  <si>
    <t xml:space="preserve">- Cardamoms:</t>
  </si>
  <si>
    <t xml:space="preserve">0908.31.00</t>
  </si>
  <si>
    <t xml:space="preserve">0908.32.00</t>
  </si>
  <si>
    <t xml:space="preserve">Seeds of anise, badian, fennel, coriander, cumin or caraway; juniper berries.</t>
  </si>
  <si>
    <t xml:space="preserve">- Seeds of coriander:</t>
  </si>
  <si>
    <t xml:space="preserve">0909.21.00 </t>
  </si>
  <si>
    <t xml:space="preserve">0909.22.00 </t>
  </si>
  <si>
    <t xml:space="preserve">- Seeds of cumin:</t>
  </si>
  <si>
    <t xml:space="preserve">0909.31.00 </t>
  </si>
  <si>
    <t xml:space="preserve">0909.32.00</t>
  </si>
  <si>
    <t xml:space="preserve">- Seeds of anise, badian, caraway or fennel; juniper berries:</t>
  </si>
  <si>
    <t xml:space="preserve">0909.61.00 </t>
  </si>
  <si>
    <t xml:space="preserve">0909.62.00</t>
  </si>
  <si>
    <t xml:space="preserve">Ginger, saffron, turmeric (curcuma), thyme, bay leaves, curry and other spices.</t>
  </si>
  <si>
    <t xml:space="preserve">- Ginger:</t>
  </si>
  <si>
    <t xml:space="preserve">0910.11.00 </t>
  </si>
  <si>
    <t xml:space="preserve">0910.12.00</t>
  </si>
  <si>
    <t xml:space="preserve">0910.20.00 </t>
  </si>
  <si>
    <t xml:space="preserve">0910.30.00</t>
  </si>
  <si>
    <t xml:space="preserve">- Other spices:</t>
  </si>
  <si>
    <t xml:space="preserve">0910.91.00 </t>
  </si>
  <si>
    <t xml:space="preserve">-- Mixtures referred to in Note 1 (b) to this Chapter </t>
  </si>
  <si>
    <t xml:space="preserve">0910.99.00</t>
  </si>
  <si>
    <t xml:space="preserve">Wheat and meslin.</t>
  </si>
  <si>
    <t xml:space="preserve">- Durum wheat:</t>
  </si>
  <si>
    <t xml:space="preserve">1001.11.00 </t>
  </si>
  <si>
    <t xml:space="preserve">1001.19.00 </t>
  </si>
  <si>
    <t xml:space="preserve">1001.91.00 </t>
  </si>
  <si>
    <t xml:space="preserve">1001.99.10</t>
  </si>
  <si>
    <t xml:space="preserve">1001.99.90</t>
  </si>
  <si>
    <t xml:space="preserve">Rye.</t>
  </si>
  <si>
    <t xml:space="preserve">1002.10.00 </t>
  </si>
  <si>
    <t xml:space="preserve">1002.90.00</t>
  </si>
  <si>
    <t xml:space="preserve">Barley.</t>
  </si>
  <si>
    <t xml:space="preserve">1003.10.00 </t>
  </si>
  <si>
    <t xml:space="preserve">1003.90.00</t>
  </si>
  <si>
    <t xml:space="preserve">Oats.</t>
  </si>
  <si>
    <t xml:space="preserve">1004.10.00</t>
  </si>
  <si>
    <t xml:space="preserve">1004.90.00</t>
  </si>
  <si>
    <t xml:space="preserve">Maize (corn).</t>
  </si>
  <si>
    <t xml:space="preserve">1005.10.00 </t>
  </si>
  <si>
    <t xml:space="preserve">1005.90.00</t>
  </si>
  <si>
    <t xml:space="preserve">Rice.</t>
  </si>
  <si>
    <t xml:space="preserve">1006.10.00</t>
  </si>
  <si>
    <t xml:space="preserve">1006.20.00</t>
  </si>
  <si>
    <t xml:space="preserve">1006.30.00</t>
  </si>
  <si>
    <t xml:space="preserve">1006.40.00</t>
  </si>
  <si>
    <t xml:space="preserve">Grain sorghum.</t>
  </si>
  <si>
    <t xml:space="preserve">1007.10.00 </t>
  </si>
  <si>
    <t xml:space="preserve">1007.90.00</t>
  </si>
  <si>
    <t xml:space="preserve">Buckwheat, millet and canary seeds; other cereals.</t>
  </si>
  <si>
    <t xml:space="preserve">1008.10.00</t>
  </si>
  <si>
    <t xml:space="preserve">- Millet:</t>
  </si>
  <si>
    <t xml:space="preserve">1008.21.00 </t>
  </si>
  <si>
    <t xml:space="preserve">1008.29.00 </t>
  </si>
  <si>
    <t xml:space="preserve">1008.30.00</t>
  </si>
  <si>
    <t xml:space="preserve">1008.40.00</t>
  </si>
  <si>
    <t xml:space="preserve">1008.50.00 </t>
  </si>
  <si>
    <t xml:space="preserve">1008.60.00 </t>
  </si>
  <si>
    <t xml:space="preserve">1008.90.00</t>
  </si>
  <si>
    <t xml:space="preserve">1101.00.00</t>
  </si>
  <si>
    <t xml:space="preserve">Wheat or meslin flour.</t>
  </si>
  <si>
    <t xml:space="preserve">Cereal flours other than of wheat or meslin.</t>
  </si>
  <si>
    <t xml:space="preserve">1102.20.00 </t>
  </si>
  <si>
    <t xml:space="preserve">1102.90.00</t>
  </si>
  <si>
    <t xml:space="preserve">Cereal groats, meal and pellets.</t>
  </si>
  <si>
    <t xml:space="preserve">- Groats and meal:</t>
  </si>
  <si>
    <t xml:space="preserve">1103.11.00 </t>
  </si>
  <si>
    <t xml:space="preserve">1103.13.00</t>
  </si>
  <si>
    <t xml:space="preserve">1103.19.00</t>
  </si>
  <si>
    <t xml:space="preserve">1103.20.00</t>
  </si>
  <si>
    <t xml:space="preserve">Cereal grains otherwise worked (for example, hulled, rolled, flaked, pearled, sliced or kibbled), except rice of heading 10.06; germ of cereals, whole, rolled, flaked or ground.</t>
  </si>
  <si>
    <t xml:space="preserve">- Rolled or flaked grains:</t>
  </si>
  <si>
    <t xml:space="preserve">1104.12.00 </t>
  </si>
  <si>
    <t xml:space="preserve">1104.19.00</t>
  </si>
  <si>
    <t xml:space="preserve">- Other worked grains (for example, hulled, pearled, sliced or kibbled):</t>
  </si>
  <si>
    <t xml:space="preserve">1104.22.00 </t>
  </si>
  <si>
    <t xml:space="preserve">1104.23.00 </t>
  </si>
  <si>
    <t xml:space="preserve">1104.29.00 </t>
  </si>
  <si>
    <t xml:space="preserve">1104.30.00</t>
  </si>
  <si>
    <t xml:space="preserve">Flour, meal, powder, flakes, granules and pellets of potatoes.</t>
  </si>
  <si>
    <t xml:space="preserve">1105.10.00 </t>
  </si>
  <si>
    <t xml:space="preserve">1105.20.00</t>
  </si>
  <si>
    <t xml:space="preserve">Flour, meal and powder of the dried leguminous vegetables of heading 07.13, of sago or of roots or tubers of heading 07.14 or of the products of Chapter 8.</t>
  </si>
  <si>
    <t xml:space="preserve">1106.10.00 </t>
  </si>
  <si>
    <t xml:space="preserve">-Of the dried leguminous vegetables of heading 07.13 </t>
  </si>
  <si>
    <t xml:space="preserve">1106.20.00</t>
  </si>
  <si>
    <t xml:space="preserve">- Of sago or of roots or tubers of heading 07.14</t>
  </si>
  <si>
    <t xml:space="preserve">1106.30.00</t>
  </si>
  <si>
    <t xml:space="preserve">- Of the products of Chapter 8</t>
  </si>
  <si>
    <t xml:space="preserve">Malt, whether or not roasted.</t>
  </si>
  <si>
    <t xml:space="preserve">1107.10.00 </t>
  </si>
  <si>
    <t xml:space="preserve">1107.20.00</t>
  </si>
  <si>
    <t xml:space="preserve">Starches</t>
  </si>
  <si>
    <t xml:space="preserve"> inulin.</t>
  </si>
  <si>
    <t xml:space="preserve">- Starches:</t>
  </si>
  <si>
    <t xml:space="preserve">1108.11.00 </t>
  </si>
  <si>
    <t xml:space="preserve">1108.12.00 </t>
  </si>
  <si>
    <t xml:space="preserve">1108.13.00</t>
  </si>
  <si>
    <t xml:space="preserve">1108.14.00  </t>
  </si>
  <si>
    <t xml:space="preserve">1108.19.00 </t>
  </si>
  <si>
    <t xml:space="preserve">1108.20.00</t>
  </si>
  <si>
    <t xml:space="preserve">1109.00.00</t>
  </si>
  <si>
    <t xml:space="preserve">Wheat gluten, whether or not dried.</t>
  </si>
  <si>
    <t xml:space="preserve">Soya beans, whether or not broken.</t>
  </si>
  <si>
    <t xml:space="preserve">1201.10.00 </t>
  </si>
  <si>
    <t xml:space="preserve">1201.90.00</t>
  </si>
  <si>
    <t xml:space="preserve">Ground-nuts, not roasted or otherwise cooked, whether or not shelled or broken.</t>
  </si>
  <si>
    <t xml:space="preserve">1202.30.00</t>
  </si>
  <si>
    <t xml:space="preserve">1202.41.00 </t>
  </si>
  <si>
    <t xml:space="preserve">1202.42.00</t>
  </si>
  <si>
    <t xml:space="preserve">1203.00.00</t>
  </si>
  <si>
    <t xml:space="preserve">Copra.</t>
  </si>
  <si>
    <t xml:space="preserve">1204.00.00</t>
  </si>
  <si>
    <t xml:space="preserve">Linseed, whether or not broken.</t>
  </si>
  <si>
    <t xml:space="preserve">Rape or colza seeds, whether or not broken.</t>
  </si>
  <si>
    <t xml:space="preserve">1205.10.00</t>
  </si>
  <si>
    <t xml:space="preserve">1205.90.00</t>
  </si>
  <si>
    <t xml:space="preserve">1206.00.00</t>
  </si>
  <si>
    <t xml:space="preserve">Sunflower seeds, whether or not broken.</t>
  </si>
  <si>
    <t xml:space="preserve">Other oil seeds and oleaginous fruits, whether or not broken.</t>
  </si>
  <si>
    <t xml:space="preserve">1207.10.00</t>
  </si>
  <si>
    <t xml:space="preserve">- Cotton seeds:</t>
  </si>
  <si>
    <t xml:space="preserve">1207.21.00</t>
  </si>
  <si>
    <t xml:space="preserve">1207.29.00 </t>
  </si>
  <si>
    <t xml:space="preserve">1207.30.00</t>
  </si>
  <si>
    <t xml:space="preserve">1207.40.00 </t>
  </si>
  <si>
    <t xml:space="preserve">1207.50.00 </t>
  </si>
  <si>
    <t xml:space="preserve">1207.60.00</t>
  </si>
  <si>
    <t xml:space="preserve">1207.70.00</t>
  </si>
  <si>
    <t xml:space="preserve">1207.91.00 </t>
  </si>
  <si>
    <t xml:space="preserve">1207.99.00</t>
  </si>
  <si>
    <t xml:space="preserve">Flours and meals of oil seeds or oleaginous fruits, other than those of mustard.</t>
  </si>
  <si>
    <t xml:space="preserve">1208.10.00 </t>
  </si>
  <si>
    <t xml:space="preserve">1208.90.00</t>
  </si>
  <si>
    <t xml:space="preserve">Seeds, fruit and spores, of a kind used for sowing.</t>
  </si>
  <si>
    <t xml:space="preserve">1209.10.00</t>
  </si>
  <si>
    <t xml:space="preserve">- Seeds of forage plants:</t>
  </si>
  <si>
    <t xml:space="preserve">1209.21.00</t>
  </si>
  <si>
    <t xml:space="preserve">1209.22.00 </t>
  </si>
  <si>
    <t xml:space="preserve">1209.23.00</t>
  </si>
  <si>
    <t xml:space="preserve">1209.24.00 </t>
  </si>
  <si>
    <t xml:space="preserve">1209.25.00  </t>
  </si>
  <si>
    <t xml:space="preserve">1209.29.00</t>
  </si>
  <si>
    <t xml:space="preserve">1209.30.00</t>
  </si>
  <si>
    <t xml:space="preserve">1209.91.00</t>
  </si>
  <si>
    <t xml:space="preserve">1209.99.00</t>
  </si>
  <si>
    <t xml:space="preserve">Hop cones, fresh or dried, whether or not ground, powdered or in the form of pellets; lupulin.</t>
  </si>
  <si>
    <t xml:space="preserve">1210.10.00 </t>
  </si>
  <si>
    <t xml:space="preserve">1210.20.00</t>
  </si>
  <si>
    <t xml:space="preserve">- Hop cones, ground, powdered or in the form of pellets; lupulin</t>
  </si>
  <si>
    <t xml:space="preserve">Plants and parts of plants (including seeds and fruits), of a kind used primarily in perfumery, in pharmacy or for insecticidal, fungicidal or similar purposes fresh, chilled, frozen or dried, whether or not cut, crushed or powdered.</t>
  </si>
  <si>
    <t xml:space="preserve">1211.20.00 </t>
  </si>
  <si>
    <t xml:space="preserve">1211.30.00 </t>
  </si>
  <si>
    <t xml:space="preserve">1211.40.00</t>
  </si>
  <si>
    <t xml:space="preserve">1211.50.00</t>
  </si>
  <si>
    <t xml:space="preserve">1211.90.10</t>
  </si>
  <si>
    <t xml:space="preserve">1211.90.20</t>
  </si>
  <si>
    <t xml:space="preserve">1211.90.90</t>
  </si>
  <si>
    <t xml:space="preserve">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t>
  </si>
  <si>
    <t xml:space="preserve">- Seaweeds and other algae:</t>
  </si>
  <si>
    <t xml:space="preserve">1212.21.00  </t>
  </si>
  <si>
    <t xml:space="preserve">1212.29.00 </t>
  </si>
  <si>
    <t xml:space="preserve">1212.91.00 </t>
  </si>
  <si>
    <t xml:space="preserve">1212.92.00  </t>
  </si>
  <si>
    <t xml:space="preserve">1212.93.00</t>
  </si>
  <si>
    <t xml:space="preserve">1212.94.00 </t>
  </si>
  <si>
    <t xml:space="preserve">1212.99.00</t>
  </si>
  <si>
    <t xml:space="preserve">1213.00.00</t>
  </si>
  <si>
    <t xml:space="preserve">Cereal straw and husks, unprepared, whether or not chopped, ground, pressed or in the form of pellets.</t>
  </si>
  <si>
    <t xml:space="preserve">Swedes, mangolds, fodder roots, hay, lucerne (alfalfa), clover, sainfoin, forage kale, lupines, vetches and similar forage products, whether or not in the form of pellets.</t>
  </si>
  <si>
    <t xml:space="preserve">1214.10.00</t>
  </si>
  <si>
    <t xml:space="preserve">1214.90.00</t>
  </si>
  <si>
    <t xml:space="preserve">Lac; natural gums, resins, gum-resins and oleoresins (for example, balsams).</t>
  </si>
  <si>
    <t xml:space="preserve">1301.20.00  </t>
  </si>
  <si>
    <t xml:space="preserve">1301.90.00 </t>
  </si>
  <si>
    <t xml:space="preserve">Vegetable saps and extracts; pectic substances, pectinates and pectates; agar-agar and other mucilages and thickeners, whether or not modified, derived from vegetable products.</t>
  </si>
  <si>
    <t xml:space="preserve">- Vegetable saps and extracts:</t>
  </si>
  <si>
    <t xml:space="preserve">1302.11.00  </t>
  </si>
  <si>
    <t xml:space="preserve">1302.12.00  </t>
  </si>
  <si>
    <t xml:space="preserve">1302.13.00</t>
  </si>
  <si>
    <t xml:space="preserve">1302.14.00 </t>
  </si>
  <si>
    <t xml:space="preserve">1302.19.00  </t>
  </si>
  <si>
    <t xml:space="preserve">1302.20.00</t>
  </si>
  <si>
    <t xml:space="preserve">- Mucilages and thickeners, whether or not modified, derived from vegetable products:</t>
  </si>
  <si>
    <t xml:space="preserve">1302.31.00 </t>
  </si>
  <si>
    <t xml:space="preserve">1302.32.00 </t>
  </si>
  <si>
    <t xml:space="preserve">1302.39.00</t>
  </si>
  <si>
    <t xml:space="preserve">Vegetable materials of a kind used primarily for plaiting (for example, bamboos, rattans, reeds, rushes, osier, raffia, cleaned, bleached or dyed cereal straw, and lime bark).</t>
  </si>
  <si>
    <t xml:space="preserve">1401.10.00</t>
  </si>
  <si>
    <t xml:space="preserve">1401.20.00  </t>
  </si>
  <si>
    <t xml:space="preserve">1401.90.00</t>
  </si>
  <si>
    <t xml:space="preserve">[14.02]</t>
  </si>
  <si>
    <t xml:space="preserve">[14.03]</t>
  </si>
  <si>
    <t xml:space="preserve">Vegetable products not elsewhere specified or included.</t>
  </si>
  <si>
    <t xml:space="preserve">1404.20.00  </t>
  </si>
  <si>
    <t xml:space="preserve">1404.90.00</t>
  </si>
  <si>
    <t xml:space="preserve">Pig fat (including lard) and poultry fat, other than that of heading 02.09 or 15.03.</t>
  </si>
  <si>
    <t xml:space="preserve">1501.10.00 </t>
  </si>
  <si>
    <t xml:space="preserve">1501.20.00 </t>
  </si>
  <si>
    <t xml:space="preserve">1501.90.00 </t>
  </si>
  <si>
    <t xml:space="preserve">Fats of bovine animals, sheep or goats,other than those of heading 15.03.</t>
  </si>
  <si>
    <t xml:space="preserve">1502.10.00</t>
  </si>
  <si>
    <t xml:space="preserve">1502.90.00</t>
  </si>
  <si>
    <t xml:space="preserve">1503.00.00</t>
  </si>
  <si>
    <t xml:space="preserve">Lard stearin, lard oil, oleostearin, oleo-oil and tallow oil, not emulsified or mixed or otherwise prepared.</t>
  </si>
  <si>
    <t xml:space="preserve">Fats and oils and their fractions, of fish or marine mammals, whether or not refined, but not chemically modified.</t>
  </si>
  <si>
    <t xml:space="preserve">1504.10.00  </t>
  </si>
  <si>
    <t xml:space="preserve">1504.20.00 </t>
  </si>
  <si>
    <t xml:space="preserve">1504.30.00</t>
  </si>
  <si>
    <t xml:space="preserve">1505.00.00</t>
  </si>
  <si>
    <t xml:space="preserve">Wool grease and fatty substances derived therefrom (including lanolin).</t>
  </si>
  <si>
    <t xml:space="preserve">1506.00.00</t>
  </si>
  <si>
    <t xml:space="preserve">Other animal fats and oils and their fractions, whether or not refined, but not chemically modified.</t>
  </si>
  <si>
    <t xml:space="preserve">Soya-bean oil and its fractions, whether or not refined, but not chemically modified.</t>
  </si>
  <si>
    <t xml:space="preserve">1507.10.00  </t>
  </si>
  <si>
    <t xml:space="preserve">1507.90.00</t>
  </si>
  <si>
    <t xml:space="preserve">Ground-nut oil and its fractions, whether or not refined, but not chemically modified.</t>
  </si>
  <si>
    <t xml:space="preserve">1508.10.00 </t>
  </si>
  <si>
    <t xml:space="preserve">1508.90.00</t>
  </si>
  <si>
    <t xml:space="preserve">Olive oil and its fractions, whether or not refined, but not chemically modified.</t>
  </si>
  <si>
    <t xml:space="preserve">1509.10.00 </t>
  </si>
  <si>
    <t xml:space="preserve">1509.90.00</t>
  </si>
  <si>
    <t xml:space="preserve">1510.00.00</t>
  </si>
  <si>
    <t xml:space="preserve">Other oils and their fractions, obtained solely from olives, whether or not refined, but not chemically modified, including blends of these oils or fractions with oils or fractions of heading 15.09.</t>
  </si>
  <si>
    <t xml:space="preserve">Palm oil and its fractions, whether or not refined, but not chemically modified.</t>
  </si>
  <si>
    <t xml:space="preserve">1511.10.00</t>
  </si>
  <si>
    <t xml:space="preserve">1511.90.10</t>
  </si>
  <si>
    <t xml:space="preserve">1511.90.20 </t>
  </si>
  <si>
    <t xml:space="preserve">1511.90.30 </t>
  </si>
  <si>
    <t xml:space="preserve">1511.90.40 </t>
  </si>
  <si>
    <t xml:space="preserve">1511.90.90</t>
  </si>
  <si>
    <t xml:space="preserve">Sunflower-seed, safflower or cotton-seed oil and fractions thereof, whether or not refined, but not chemically modified.</t>
  </si>
  <si>
    <t xml:space="preserve">- Sunflower-seed or safflower oil and fractions thereof:</t>
  </si>
  <si>
    <t xml:space="preserve">1512.11.00 </t>
  </si>
  <si>
    <t xml:space="preserve">1512.19.00</t>
  </si>
  <si>
    <t xml:space="preserve">- Cotton-seed oil and its fractions:</t>
  </si>
  <si>
    <t xml:space="preserve">1512.21.00 </t>
  </si>
  <si>
    <t xml:space="preserve">-- Crude oil, whether or not gossypol has been removed--</t>
  </si>
  <si>
    <t xml:space="preserve">1512.29.00</t>
  </si>
  <si>
    <t xml:space="preserve">Coconut (copra), palm kernel or babassu oil and fractions thereof, whether or not refined, but not chemically modified.</t>
  </si>
  <si>
    <t xml:space="preserve">- Coconut (copra) oil and its fractions:</t>
  </si>
  <si>
    <t xml:space="preserve">1513.11.00 </t>
  </si>
  <si>
    <t xml:space="preserve">1513.19.00 </t>
  </si>
  <si>
    <t xml:space="preserve">1513.21.00 </t>
  </si>
  <si>
    <t xml:space="preserve">- Palm kernel or babassu oil and fractions thereof:</t>
  </si>
  <si>
    <t xml:space="preserve">1513.29.00</t>
  </si>
  <si>
    <t xml:space="preserve">Rape, colza or mustard oil and fractions thereof, whether or not refined, but not chemically modified.</t>
  </si>
  <si>
    <t xml:space="preserve">- Low erucic acid rape or colza oil and its fractions:</t>
  </si>
  <si>
    <t xml:space="preserve">1514.11.00 </t>
  </si>
  <si>
    <t xml:space="preserve">1514.19.00 </t>
  </si>
  <si>
    <t xml:space="preserve">1514.91.00 </t>
  </si>
  <si>
    <t xml:space="preserve">1514.99.00</t>
  </si>
  <si>
    <t xml:space="preserve">Other fixed vegetable fats and oils (including jojoba oil) and their fractions, whether or not refined, but not chemically modified.</t>
  </si>
  <si>
    <t xml:space="preserve">- Linseed oil and its fractions:</t>
  </si>
  <si>
    <t xml:space="preserve">1515.11.00</t>
  </si>
  <si>
    <t xml:space="preserve">1515.19.00 </t>
  </si>
  <si>
    <t xml:space="preserve">- Maize (corn) oil and its fractions:</t>
  </si>
  <si>
    <t xml:space="preserve">1515.21.00 </t>
  </si>
  <si>
    <t xml:space="preserve">1515.29.00</t>
  </si>
  <si>
    <t xml:space="preserve">1515.30.00 </t>
  </si>
  <si>
    <t xml:space="preserve">1515.50.00  </t>
  </si>
  <si>
    <t xml:space="preserve">1515.90.00</t>
  </si>
  <si>
    <t xml:space="preserve">Animal or vegetable fats and oils and their fractions, partly or wholly hydrogenated, inter-esterified, re-esterified or elaidinised, whether or not refined, but not further prepared.</t>
  </si>
  <si>
    <t xml:space="preserve">1516.10.00 </t>
  </si>
  <si>
    <t xml:space="preserve">1516.20.00</t>
  </si>
  <si>
    <t xml:space="preserve">Margarine; edible mixtures or preparations of animal or vegetable fats or oils or of fractions of different fats or oils of this Chapter, other than edible fats or oils or their fractions of heading 15.16.</t>
  </si>
  <si>
    <t xml:space="preserve">1517.10.00 </t>
  </si>
  <si>
    <t xml:space="preserve">1517.90.00</t>
  </si>
  <si>
    <t xml:space="preserve">1518.00.00</t>
  </si>
  <si>
    <t xml:space="preserve">Animal or vegetable fats and oils and their fractions, boiled, olymeri, dehydrated, sulphurised, blown, olymerized by heat in vacuum or in inert gas or otherwise chemically modified, excluding those of heading 15.16; inedible mixtures or preparations of animal or vegetable fats or oils or of fractions of different fats or oils of this Chapter, not elsewhere specified or included.</t>
  </si>
  <si>
    <t xml:space="preserve">[15.19]</t>
  </si>
  <si>
    <t xml:space="preserve">1520.00.00</t>
  </si>
  <si>
    <t xml:space="preserve">Glycerol, crude; glycerol waters and glycerol lyes.</t>
  </si>
  <si>
    <t xml:space="preserve">Vegetable waxes (other than triglycerides), beeswax, other insect waxes and spermaceti, whether or not refined or coloured.</t>
  </si>
  <si>
    <t xml:space="preserve">1521.10.00 </t>
  </si>
  <si>
    <t xml:space="preserve">1521.90.00</t>
  </si>
  <si>
    <t xml:space="preserve">1522.00.00</t>
  </si>
  <si>
    <t xml:space="preserve">Degras</t>
  </si>
  <si>
    <t xml:space="preserve"> residues resulting from the treatment of fatty substances or animal or vegetable waxes.</t>
  </si>
  <si>
    <t xml:space="preserve">1601.00.00</t>
  </si>
  <si>
    <t xml:space="preserve">Sausages and similar products, of meat, meat offal or blood; food preparations based on these products.</t>
  </si>
  <si>
    <t xml:space="preserve">Other prepared or preserved meat, meat offal or blood.</t>
  </si>
  <si>
    <t xml:space="preserve">1602.10.00   </t>
  </si>
  <si>
    <t xml:space="preserve">1602.20.00</t>
  </si>
  <si>
    <t xml:space="preserve">- Of poultry of heading 01.05:</t>
  </si>
  <si>
    <t xml:space="preserve">1602.31.00 </t>
  </si>
  <si>
    <t xml:space="preserve">1602.32.00  </t>
  </si>
  <si>
    <t xml:space="preserve">1602.39.00</t>
  </si>
  <si>
    <t xml:space="preserve">- Of swine:</t>
  </si>
  <si>
    <t xml:space="preserve">1602.41.00 </t>
  </si>
  <si>
    <t xml:space="preserve">1602.42.00 </t>
  </si>
  <si>
    <t xml:space="preserve">1602.49.00</t>
  </si>
  <si>
    <t xml:space="preserve">1602.50.00 </t>
  </si>
  <si>
    <t xml:space="preserve">1602.90.00</t>
  </si>
  <si>
    <t xml:space="preserve">1603.00.00</t>
  </si>
  <si>
    <t xml:space="preserve">Extracts and juices of meat, fish or crustaceans, molluscs or other aquatic invertebrates.</t>
  </si>
  <si>
    <t xml:space="preserve">Prepared or preserved fish</t>
  </si>
  <si>
    <t xml:space="preserve"> caviar and caviar substitutes prepared from fish eggs.</t>
  </si>
  <si>
    <t xml:space="preserve">- Fish, whole or in pieces, but not minced:</t>
  </si>
  <si>
    <t xml:space="preserve">1604.11.00 </t>
  </si>
  <si>
    <t xml:space="preserve">1604.12.00 </t>
  </si>
  <si>
    <t xml:space="preserve">1604.13.00</t>
  </si>
  <si>
    <t xml:space="preserve">1604.14.00  </t>
  </si>
  <si>
    <t xml:space="preserve">1604.15.00 </t>
  </si>
  <si>
    <t xml:space="preserve">1604.16.00</t>
  </si>
  <si>
    <t xml:space="preserve">1604.17.00  </t>
  </si>
  <si>
    <t xml:space="preserve">1604.18.00 </t>
  </si>
  <si>
    <t xml:space="preserve">1604.19.00 </t>
  </si>
  <si>
    <t xml:space="preserve">1604.20.00</t>
  </si>
  <si>
    <t xml:space="preserve">- Caviar and caviar substitutes:</t>
  </si>
  <si>
    <t xml:space="preserve">1604.31.00 </t>
  </si>
  <si>
    <t xml:space="preserve">1604.32.00</t>
  </si>
  <si>
    <t xml:space="preserve">Crustaceans, molluscs and other aquatic invertebrates, prepared or preserved.</t>
  </si>
  <si>
    <t xml:space="preserve">1605.10.00</t>
  </si>
  <si>
    <t xml:space="preserve">- Shrimps and prawns:</t>
  </si>
  <si>
    <t xml:space="preserve">1605.21.00  </t>
  </si>
  <si>
    <t xml:space="preserve">1605.29.00  </t>
  </si>
  <si>
    <t xml:space="preserve">1605.30.00 </t>
  </si>
  <si>
    <t xml:space="preserve">1605.40.00</t>
  </si>
  <si>
    <t xml:space="preserve">- Molluscs:</t>
  </si>
  <si>
    <t xml:space="preserve">1605.51.00 </t>
  </si>
  <si>
    <t xml:space="preserve">1605.52.00  </t>
  </si>
  <si>
    <t xml:space="preserve">1605.53.00 </t>
  </si>
  <si>
    <t xml:space="preserve">1605.54.00 </t>
  </si>
  <si>
    <t xml:space="preserve">1605.55.00  </t>
  </si>
  <si>
    <t xml:space="preserve">1605.56.00</t>
  </si>
  <si>
    <t xml:space="preserve">1605.57.00 </t>
  </si>
  <si>
    <t xml:space="preserve">1605.58.00 </t>
  </si>
  <si>
    <t xml:space="preserve">1605.59.00</t>
  </si>
  <si>
    <t xml:space="preserve">- Other aquatic invertebrates:</t>
  </si>
  <si>
    <t xml:space="preserve">1605.61.00 </t>
  </si>
  <si>
    <t xml:space="preserve">1605.62.00 </t>
  </si>
  <si>
    <t xml:space="preserve">1605.63.00  </t>
  </si>
  <si>
    <t xml:space="preserve">1605.69.00</t>
  </si>
  <si>
    <t xml:space="preserve">Cane or beet sugar and chemically pure sucrose, in solid form.</t>
  </si>
  <si>
    <t xml:space="preserve">- Raw sugar not containing added flavouring or colouring matter:</t>
  </si>
  <si>
    <t xml:space="preserve">-- Beet sugar:</t>
  </si>
  <si>
    <t xml:space="preserve">1701.12.10 </t>
  </si>
  <si>
    <t xml:space="preserve">1701.12.90 </t>
  </si>
  <si>
    <t xml:space="preserve">-- Cane sugar specified in Subheading Note 2 to this Chapter:</t>
  </si>
  <si>
    <t xml:space="preserve">1701.13.10  </t>
  </si>
  <si>
    <t xml:space="preserve">1701.13.90</t>
  </si>
  <si>
    <t xml:space="preserve">-- Other cane sugar:</t>
  </si>
  <si>
    <t xml:space="preserve">1701.14.10</t>
  </si>
  <si>
    <t xml:space="preserve">1701.14.90 </t>
  </si>
  <si>
    <t xml:space="preserve">1701.91.00</t>
  </si>
  <si>
    <t xml:space="preserve">1701.99.10  </t>
  </si>
  <si>
    <t xml:space="preserve">1701.99.90</t>
  </si>
  <si>
    <t xml:space="preserve">Other sugars, including chemically pure lactose, maltose, glucose and fructose, in solid form; sugar syrups not containing added flavouring or colouring matter; artificial honey, whether or not mixed with natural honey; caramel.</t>
  </si>
  <si>
    <t xml:space="preserve">- Lactose and lactose syrup:</t>
  </si>
  <si>
    <t xml:space="preserve">1702.11.00 </t>
  </si>
  <si>
    <t xml:space="preserve">-- Containing by weight 99% or more lactose, expressed asanhydrous lactose, calculated on the dry matter</t>
  </si>
  <si>
    <t xml:space="preserve">1702.19.00 </t>
  </si>
  <si>
    <t xml:space="preserve">1702.20.00  </t>
  </si>
  <si>
    <t xml:space="preserve">1702.30.00</t>
  </si>
  <si>
    <t xml:space="preserve">- Glucose and glucose syrup,not containing fructose or containing inthe dry state less than 20% by weight of fructose</t>
  </si>
  <si>
    <t xml:space="preserve">1702.40.00</t>
  </si>
  <si>
    <t xml:space="preserve">- Glucose and glucose syrup, containing in the dry state at least 20% but less than 50% by weight of fructose, excluding invert sugar</t>
  </si>
  <si>
    <t xml:space="preserve">1702.50.00  </t>
  </si>
  <si>
    <t xml:space="preserve">1702.60.00</t>
  </si>
  <si>
    <t xml:space="preserve">- Other fructose and fructose syrup, containing in the dry state more than 50% by weight of fructose, excluding invert sugar</t>
  </si>
  <si>
    <t xml:space="preserve">1702.90.00</t>
  </si>
  <si>
    <t xml:space="preserve">- Other, including invert sugar and other sugar and sugar syrup blends containing in the dry state 50% by weight of fructose</t>
  </si>
  <si>
    <t xml:space="preserve">Molasses resulting from the extraction or refining of sugar.</t>
  </si>
  <si>
    <t xml:space="preserve">1703.10.00 </t>
  </si>
  <si>
    <t xml:space="preserve">1703.90.00</t>
  </si>
  <si>
    <t xml:space="preserve">Sugar confectionery (including white chocolate), not containing cocoa.</t>
  </si>
  <si>
    <t xml:space="preserve">1704.10.00 </t>
  </si>
  <si>
    <t xml:space="preserve">1704.90.00</t>
  </si>
  <si>
    <t xml:space="preserve">1801.00.00</t>
  </si>
  <si>
    <t xml:space="preserve">Cocoa beans, whole or broken, raw or roasted.</t>
  </si>
  <si>
    <t xml:space="preserve">1802.00.00</t>
  </si>
  <si>
    <t xml:space="preserve">Cocoa shells, husks, skins and other cocoa waste.</t>
  </si>
  <si>
    <t xml:space="preserve">Cocoa paste, whether or not defatted.</t>
  </si>
  <si>
    <t xml:space="preserve">1803.10.00 </t>
  </si>
  <si>
    <t xml:space="preserve">1803.20.00</t>
  </si>
  <si>
    <t xml:space="preserve">1804.00.00</t>
  </si>
  <si>
    <t xml:space="preserve">Cocoa butter, fat and oil.</t>
  </si>
  <si>
    <t xml:space="preserve">1805.00.00</t>
  </si>
  <si>
    <t xml:space="preserve">Cocoa powder, not containing added sugar or other sweetening matter.</t>
  </si>
  <si>
    <t xml:space="preserve">Chocolate and other food preparations containing cocoa.</t>
  </si>
  <si>
    <t xml:space="preserve">1806.10.00 </t>
  </si>
  <si>
    <t xml:space="preserve">1806.20.00</t>
  </si>
  <si>
    <t xml:space="preserve">- Other preparations in blocks, slabs or bars weighing more than 2 kg or in liquid, paste, powder, granular or other bulk form in containers or immediate packings, of a content exceeding 2 kg</t>
  </si>
  <si>
    <t xml:space="preserve">- Other, in blocks, slabs or bars:</t>
  </si>
  <si>
    <t xml:space="preserve">1806.31.00 </t>
  </si>
  <si>
    <t xml:space="preserve">1806.32.00 </t>
  </si>
  <si>
    <t xml:space="preserve">1806.90.00</t>
  </si>
  <si>
    <t xml:space="preserve">Malt extract; food preparations of flour, groats, meal, starch or malt extract, not containing cocoa or containing less than 40% by weight of cocoa calculated on a totally defatted basis, not elsewhere specified or included; food preparations of goods of headings. 04.01 to 04.04, not containing cocoa or containing less than 5% by weight of cocoa calculated on a totally defatted basis, not elsewhere specified or included.</t>
  </si>
  <si>
    <t xml:space="preserve">1901.10.00</t>
  </si>
  <si>
    <t xml:space="preserve">- Mixes and doughs for the preparation of bakers' wares of heading 19.05:</t>
  </si>
  <si>
    <t xml:space="preserve">1901.20.10  </t>
  </si>
  <si>
    <t xml:space="preserve">1901.20.90</t>
  </si>
  <si>
    <t xml:space="preserve">1901.90.10 </t>
  </si>
  <si>
    <t xml:space="preserve">1901.90.90</t>
  </si>
  <si>
    <t xml:space="preserve">Pasta, whether or not cooked or stuffed (with meat or other substances) or otherwise prepared, such as spaghetti, macaroni, noodles, lasagne, gnocchi, ravioli, cannelloni; couscous, whether or not prepared.</t>
  </si>
  <si>
    <t xml:space="preserve">- Uncooked pasta, not stuffed or otherwise prepared:</t>
  </si>
  <si>
    <t xml:space="preserve">1902.11.00 </t>
  </si>
  <si>
    <t xml:space="preserve">1902.19.00</t>
  </si>
  <si>
    <t xml:space="preserve">1902.20.00</t>
  </si>
  <si>
    <t xml:space="preserve">1902.30.00 </t>
  </si>
  <si>
    <t xml:space="preserve">1902.40.00</t>
  </si>
  <si>
    <t xml:space="preserve">1903.00.00</t>
  </si>
  <si>
    <t xml:space="preserve">Tapioca and substitutes therefor prepared from starch, in the form of flakes, grains, pearls, siftings or in similar forms.</t>
  </si>
  <si>
    <t xml:space="preserve">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</si>
  <si>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 xml:space="preserve">1904.10.00 </t>
  </si>
  <si>
    <t xml:space="preserve">1904.20.00</t>
  </si>
  <si>
    <t xml:space="preserve">1904.30.00 </t>
  </si>
  <si>
    <t xml:space="preserve">1904.90.00</t>
  </si>
  <si>
    <t xml:space="preserve">Bread, pastry, cakes, biscuits and other bakers' wares, whether or not containing cocoa; communion wafers, empty cachets of a kind suitable for pharmaceutical use, sealing wafers, rice paper and similar products.</t>
  </si>
  <si>
    <t xml:space="preserve">1905.10.00  </t>
  </si>
  <si>
    <t xml:space="preserve">1905.20.00</t>
  </si>
  <si>
    <t xml:space="preserve"> waffles and wafers:</t>
  </si>
  <si>
    <t xml:space="preserve">1905.31.00</t>
  </si>
  <si>
    <t xml:space="preserve">1905.32.10</t>
  </si>
  <si>
    <t xml:space="preserve">1905.32.90 </t>
  </si>
  <si>
    <t xml:space="preserve">--- Other:</t>
  </si>
  <si>
    <t xml:space="preserve">1905.40.00</t>
  </si>
  <si>
    <t xml:space="preserve">1905.90.10 </t>
  </si>
  <si>
    <t xml:space="preserve">1905.90.90</t>
  </si>
  <si>
    <t xml:space="preserve">Vegetables, fruit, nuts and other edible parts of plants, prepared or preserved by vinegar or acetic acid.</t>
  </si>
  <si>
    <t xml:space="preserve">2001.10.00 </t>
  </si>
  <si>
    <t xml:space="preserve">2001.90.00</t>
  </si>
  <si>
    <t xml:space="preserve">Tomatoes prepared or preserved otherwise than by vinegar or acetic acid.</t>
  </si>
  <si>
    <t xml:space="preserve">2002.10.00  </t>
  </si>
  <si>
    <t xml:space="preserve">2002.90.00</t>
  </si>
  <si>
    <t xml:space="preserve">Mushrooms and truffles, prepared or preserved otherwise than by vinegar or acetic acid.</t>
  </si>
  <si>
    <t xml:space="preserve">2003.10.00  </t>
  </si>
  <si>
    <t xml:space="preserve">2003.90.00</t>
  </si>
  <si>
    <t xml:space="preserve">Other vegetables prepared or preserved otherwise than by vinegar or acetic acid, frozen, other than products of heading 20.06.</t>
  </si>
  <si>
    <t xml:space="preserve">2004.10.00  </t>
  </si>
  <si>
    <t xml:space="preserve">2004.90.00</t>
  </si>
  <si>
    <t xml:space="preserve">Other vegetables prepared or preserved otherwise than by vinegar or acetic acid, not frozen, other than products of heading 20.06.</t>
  </si>
  <si>
    <t xml:space="preserve">2005.10.00  </t>
  </si>
  <si>
    <t xml:space="preserve">2005.20.00 </t>
  </si>
  <si>
    <t xml:space="preserve">2005.40.00</t>
  </si>
  <si>
    <t xml:space="preserve">2005.51.00  </t>
  </si>
  <si>
    <t xml:space="preserve">2005.59.00 </t>
  </si>
  <si>
    <t xml:space="preserve">2005.60.00</t>
  </si>
  <si>
    <t xml:space="preserve">2005.70.00 </t>
  </si>
  <si>
    <t xml:space="preserve">2005.80.00</t>
  </si>
  <si>
    <t xml:space="preserve">- Other vegetables and mixtures of vegetables:</t>
  </si>
  <si>
    <t xml:space="preserve">2005.91.00</t>
  </si>
  <si>
    <t xml:space="preserve">2005.99.00</t>
  </si>
  <si>
    <t xml:space="preserve">2006.00.00</t>
  </si>
  <si>
    <t xml:space="preserve">Vegetables, fruit, nuts, fruit-peel and other parts of plants, preserved by sugar (drained, glacÃ© or crystallised).</t>
  </si>
  <si>
    <t xml:space="preserve">Jams, fruit jellies, marmalades, fruit or nut purÃ©e and fruit or nut pastes, obtained by cooking, whether or not containing added sugar or other sweetening matter.</t>
  </si>
  <si>
    <t xml:space="preserve">2007.10.00</t>
  </si>
  <si>
    <t xml:space="preserve">2007.91.00 </t>
  </si>
  <si>
    <t xml:space="preserve">2007.99.00</t>
  </si>
  <si>
    <t xml:space="preserve">Fruit, nuts and other edible parts of plants, otherwise prepared or preserved, whether or not containing added sugar or other sweetening matter or spirit, not elsewhere specified or included.</t>
  </si>
  <si>
    <t xml:space="preserve">- Nuts, ground-nuts and other seeds, whether or not mixed together:</t>
  </si>
  <si>
    <t xml:space="preserve">2008.11.00  </t>
  </si>
  <si>
    <t xml:space="preserve">2008.19.00 </t>
  </si>
  <si>
    <t xml:space="preserve">2008.20.00</t>
  </si>
  <si>
    <t xml:space="preserve">2008.40.00 </t>
  </si>
  <si>
    <t xml:space="preserve">2008.50.00 </t>
  </si>
  <si>
    <t xml:space="preserve">2008.60.00</t>
  </si>
  <si>
    <t xml:space="preserve">2008.70.00  </t>
  </si>
  <si>
    <t xml:space="preserve">2008.80.00</t>
  </si>
  <si>
    <t xml:space="preserve">- Other, including mixtures other than those of subheading 2008.19:</t>
  </si>
  <si>
    <t xml:space="preserve">2008.91.00</t>
  </si>
  <si>
    <t xml:space="preserve">2008.93.00</t>
  </si>
  <si>
    <t xml:space="preserve">-- Cranberries (Vaccinium macrocarpon, Vaccinium oxycoccos, Vaccinium vitis-idaea)</t>
  </si>
  <si>
    <t xml:space="preserve">2008.97.00 </t>
  </si>
  <si>
    <t xml:space="preserve">2008.99.00</t>
  </si>
  <si>
    <t xml:space="preserve">Fruit juices (including grape must) and vegetable juices, unfermented and not containing added spirit, whether or not containing added sugar or other sweetening matter.</t>
  </si>
  <si>
    <t xml:space="preserve">- Orange juice:</t>
  </si>
  <si>
    <t xml:space="preserve">2009.11.00 </t>
  </si>
  <si>
    <t xml:space="preserve">2009.12.00</t>
  </si>
  <si>
    <t xml:space="preserve">-- Not frozen, of a brix value not exceeding 20</t>
  </si>
  <si>
    <t xml:space="preserve">2009.19.00</t>
  </si>
  <si>
    <t xml:space="preserve">- Grapefruit (including pomelo) juice:</t>
  </si>
  <si>
    <t xml:space="preserve">2009.21.00  </t>
  </si>
  <si>
    <t xml:space="preserve">-- Of a brix value not exceeding 20 </t>
  </si>
  <si>
    <t xml:space="preserve">2009.29.00</t>
  </si>
  <si>
    <t xml:space="preserve">- Juice of any other single citrus fruit:</t>
  </si>
  <si>
    <t xml:space="preserve">2009.31.00  </t>
  </si>
  <si>
    <t xml:space="preserve">2009.39.00</t>
  </si>
  <si>
    <t xml:space="preserve">- Pineapple juice:</t>
  </si>
  <si>
    <t xml:space="preserve">2009.41.00 </t>
  </si>
  <si>
    <t xml:space="preserve">2009.49.00</t>
  </si>
  <si>
    <t xml:space="preserve">2009.50.00</t>
  </si>
  <si>
    <t xml:space="preserve">- Grape juice (including grape must):</t>
  </si>
  <si>
    <t xml:space="preserve">2009.61.00  </t>
  </si>
  <si>
    <t xml:space="preserve">2009.69.00</t>
  </si>
  <si>
    <t xml:space="preserve">- Apple juice:</t>
  </si>
  <si>
    <t xml:space="preserve">2009.71.00  </t>
  </si>
  <si>
    <t xml:space="preserve">2009.79.00</t>
  </si>
  <si>
    <t xml:space="preserve">- Juice of any other single fruit or vegetable:</t>
  </si>
  <si>
    <t xml:space="preserve">2009.81.00</t>
  </si>
  <si>
    <t xml:space="preserve">-- Cranberry (Vaccinium macrocarpon, Vaccinium oxycoccos, Vaccinium vitis-idaea) juice</t>
  </si>
  <si>
    <t xml:space="preserve">2009.89.00</t>
  </si>
  <si>
    <t xml:space="preserve">2009.90.00</t>
  </si>
  <si>
    <t xml:space="preserve">Extracts, essences and concentrates, of coffee, Tea or mate and preparations with a basis of these products or with a basis of coffee, tea or mate; roasted chicory and other roasted coffee substitutes, and extracts essences and concentrates thereof.</t>
  </si>
  <si>
    <t xml:space="preserve">2101.11.00 </t>
  </si>
  <si>
    <t xml:space="preserve">2101.12.00</t>
  </si>
  <si>
    <t xml:space="preserve">2101.20.00</t>
  </si>
  <si>
    <t xml:space="preserve">- Extracts, essences and concentrates, of tea or matÃ©, and preparations with a basis of these extracts, essences or concentrates or with a basis of tea or matÃ©</t>
  </si>
  <si>
    <t xml:space="preserve">2101.30.00</t>
  </si>
  <si>
    <t xml:space="preserve">Yeasts (active or inactive); other single-cell micro-organisms, dead (but not including vaccines of heading 30.02); prepared baking powders.</t>
  </si>
  <si>
    <t xml:space="preserve">2102.10.00 </t>
  </si>
  <si>
    <t xml:space="preserve">2102.20.00</t>
  </si>
  <si>
    <t xml:space="preserve">- Inactive yeasts; other single-cell micro-organisms, dead</t>
  </si>
  <si>
    <t xml:space="preserve">2102.30.00</t>
  </si>
  <si>
    <t xml:space="preserve">Sauces and preparations therefor</t>
  </si>
  <si>
    <t xml:space="preserve"> mixed condiments and mixed seasonings</t>
  </si>
  <si>
    <t xml:space="preserve">50</t>
  </si>
  <si>
    <t xml:space="preserve">2103.10.00 </t>
  </si>
  <si>
    <t xml:space="preserve">2103.20.00 </t>
  </si>
  <si>
    <t xml:space="preserve">2103.30.00 </t>
  </si>
  <si>
    <t xml:space="preserve">2103.90.00</t>
  </si>
  <si>
    <t xml:space="preserve">Soups and broths and preparations therefor</t>
  </si>
  <si>
    <t xml:space="preserve"> homogenised composite food preparations.</t>
  </si>
  <si>
    <t xml:space="preserve">2104.10.00</t>
  </si>
  <si>
    <t xml:space="preserve">2104.20.00</t>
  </si>
  <si>
    <t xml:space="preserve">Homogenised composite food preparations</t>
  </si>
  <si>
    <t xml:space="preserve">2105.00.00</t>
  </si>
  <si>
    <t xml:space="preserve">Ice cream and other edible ice,whether or not containing cocoa.</t>
  </si>
  <si>
    <t xml:space="preserve">Food preparations not elsewhere specified or included.</t>
  </si>
  <si>
    <t xml:space="preserve">2106.10.00</t>
  </si>
  <si>
    <t xml:space="preserve">2106.90.10 </t>
  </si>
  <si>
    <t xml:space="preserve">2106.90.20</t>
  </si>
  <si>
    <t xml:space="preserve">2106.90.91 </t>
  </si>
  <si>
    <t xml:space="preserve">2106.90.92</t>
  </si>
  <si>
    <t xml:space="preserve">2106.90.99 </t>
  </si>
  <si>
    <t xml:space="preserve">Waters, including natural or artificial mineral waters and aerated waters, not containing added sugar or other sweetening matter nor flavoured; ice and snow.</t>
  </si>
  <si>
    <t xml:space="preserve">2201.10.00 </t>
  </si>
  <si>
    <t xml:space="preserve">I</t>
  </si>
  <si>
    <t xml:space="preserve">2201.90.00</t>
  </si>
  <si>
    <t xml:space="preserve">Waters, including mineral waters and aerated waters, containing added sugar or other sweetening matter or flavoured, and other non-alcoholic beverages, not including fruit or vegetable juices of heading 20.09.</t>
  </si>
  <si>
    <t xml:space="preserve">2202.10.00</t>
  </si>
  <si>
    <t xml:space="preserve">2202.91.00 </t>
  </si>
  <si>
    <t xml:space="preserve">2202.99.00</t>
  </si>
  <si>
    <t xml:space="preserve">Beer made from malt.</t>
  </si>
  <si>
    <t xml:space="preserve">2203.00.10 </t>
  </si>
  <si>
    <t xml:space="preserve">2203.00.90</t>
  </si>
  <si>
    <t xml:space="preserve">Wine of fresh grapes, including fortified wines; grape must other than that of heading 20.09.</t>
  </si>
  <si>
    <t xml:space="preserve">2204.10.00</t>
  </si>
  <si>
    <t xml:space="preserve"> grape must with fermentation prevented or arrested by the addition of alcohol:</t>
  </si>
  <si>
    <t xml:space="preserve">2204.21.00  </t>
  </si>
  <si>
    <t xml:space="preserve">-- In containers holding 2 l or less</t>
  </si>
  <si>
    <t xml:space="preserve">2204.22.00</t>
  </si>
  <si>
    <t xml:space="preserve">-- In containers holding more than 2 l but not more than 10 l</t>
  </si>
  <si>
    <t xml:space="preserve">2204.29.00  </t>
  </si>
  <si>
    <t xml:space="preserve">2204.30.00</t>
  </si>
  <si>
    <t xml:space="preserve">Vermouth and other wine of fresh grapes flavoured with plants or aromatic substances.</t>
  </si>
  <si>
    <t xml:space="preserve">2205.10.00  </t>
  </si>
  <si>
    <t xml:space="preserve">- In containers holding 2 l or less </t>
  </si>
  <si>
    <t xml:space="preserve">2205.90.00</t>
  </si>
  <si>
    <t xml:space="preserve">Other fermented beverages (for example, cider, perry, mead, sake); mixtures of fermented beverages and mixtures of fermented beverages and non-alcoholic beverages, not elsewhere specified or included.</t>
  </si>
  <si>
    <t xml:space="preserve">2206.00.10  </t>
  </si>
  <si>
    <t xml:space="preserve">2206.00.20</t>
  </si>
  <si>
    <t xml:space="preserve">2206.00.90</t>
  </si>
  <si>
    <t xml:space="preserve">Undenatured ethyl alcohol of an alcoholic strength by volume of 80% vol or higher; ethyl alcohol and other spirits, denatured, of any strength.</t>
  </si>
  <si>
    <t xml:space="preserve">2207.10.00 </t>
  </si>
  <si>
    <t xml:space="preserve">- Undenatured ethyl alcohol of an alcoholic strength by volume of 80% vol or higher</t>
  </si>
  <si>
    <t xml:space="preserve">2207.20.00</t>
  </si>
  <si>
    <t xml:space="preserve">Undenatured ethyl alcohol of an alcoholic strength by volume of less than 80% vol; spirits, liqueurs and other spirituous beverages.</t>
  </si>
  <si>
    <t xml:space="preserve">2208.20.00</t>
  </si>
  <si>
    <t xml:space="preserve">2208.30.00 </t>
  </si>
  <si>
    <t xml:space="preserve">2208.40.00</t>
  </si>
  <si>
    <t xml:space="preserve">2208.50.00  </t>
  </si>
  <si>
    <t xml:space="preserve">2208.60.00</t>
  </si>
  <si>
    <t xml:space="preserve">2208.70.00</t>
  </si>
  <si>
    <t xml:space="preserve">2208.90.10</t>
  </si>
  <si>
    <t xml:space="preserve">2208.90.90</t>
  </si>
  <si>
    <t xml:space="preserve">2209.00.00</t>
  </si>
  <si>
    <t xml:space="preserve">Vinegar and substitutes for vinegar obtained from acetic acid.</t>
  </si>
  <si>
    <t xml:space="preserve">Flours, meals and pellets, of meat or meat offal, of fish or of crustaceans, molluscs or other aquatic invertebrates, unfit for human consumption; greaves.</t>
  </si>
  <si>
    <t xml:space="preserve">2301.10.00 </t>
  </si>
  <si>
    <t xml:space="preserve">- Flours, meals and pellets, of meat or meat offal; greaves </t>
  </si>
  <si>
    <t xml:space="preserve">2301.20.00</t>
  </si>
  <si>
    <t xml:space="preserve">Bran, sharps and other residues, whether or not in the form of pellets, derived from the sifting, milling or other working of cereals or of leguminous plants.</t>
  </si>
  <si>
    <t xml:space="preserve">2302.10.00  </t>
  </si>
  <si>
    <t xml:space="preserve">2302.30.00 </t>
  </si>
  <si>
    <t xml:space="preserve">2302.40.00  </t>
  </si>
  <si>
    <t xml:space="preserve">2302.50.00</t>
  </si>
  <si>
    <t xml:space="preserve">Residues of starch manufacture and similar residues, beet-pulp, bagasse and other waste of sugar manufacture, brewing or distilling dregs and waste, whether or not in the form of pellets.</t>
  </si>
  <si>
    <t xml:space="preserve">2303.10.00  </t>
  </si>
  <si>
    <t xml:space="preserve">2303.20.00 </t>
  </si>
  <si>
    <t xml:space="preserve">2303.30.00  </t>
  </si>
  <si>
    <t xml:space="preserve">2304.00.00</t>
  </si>
  <si>
    <t xml:space="preserve">Oil-cake and other solid residues, whether or not ground or in the form of pellets, resulting from the extraction of soya beans oil.</t>
  </si>
  <si>
    <t xml:space="preserve">2305.00.00</t>
  </si>
  <si>
    <t xml:space="preserve">Oil-cake and other solid residues, whether or not ground or in the form of pellets, resulting from the extraction of groundnut oil.</t>
  </si>
  <si>
    <t xml:space="preserve">Oil-cake and other solid residues, whether or not ground or in the form of pellets, resulting from the extraction of vegetable fats or oils, other than those of heading 23.04 or 23.05.</t>
  </si>
  <si>
    <t xml:space="preserve">2306.10.00  </t>
  </si>
  <si>
    <t xml:space="preserve">2306.20.00  </t>
  </si>
  <si>
    <t xml:space="preserve">2306.30.00</t>
  </si>
  <si>
    <t xml:space="preserve">- Of rape or colza seeds:</t>
  </si>
  <si>
    <t xml:space="preserve">2306.41.00 </t>
  </si>
  <si>
    <t xml:space="preserve">2306.49.00 </t>
  </si>
  <si>
    <t xml:space="preserve">2306.50.00  </t>
  </si>
  <si>
    <t xml:space="preserve">2306.60.00</t>
  </si>
  <si>
    <t xml:space="preserve">2306.90.00</t>
  </si>
  <si>
    <t xml:space="preserve">2307.00.00</t>
  </si>
  <si>
    <t xml:space="preserve">Wine lees</t>
  </si>
  <si>
    <t xml:space="preserve"> argol.</t>
  </si>
  <si>
    <t xml:space="preserve">2308.00.00</t>
  </si>
  <si>
    <t xml:space="preserve">Vegetable materials and vegetable waste, vegetable residues  and by-products, whether or not in the form of pellets, of a kind used in animal feeding, not elsewhere specified or included.</t>
  </si>
  <si>
    <t xml:space="preserve">Preparations of a kind used in animal feeding.</t>
  </si>
  <si>
    <t xml:space="preserve">2309.10.00</t>
  </si>
  <si>
    <t xml:space="preserve">2309.90.10 </t>
  </si>
  <si>
    <t xml:space="preserve">2309.90.90</t>
  </si>
  <si>
    <t xml:space="preserve">Unmanufactured tobacco</t>
  </si>
  <si>
    <t xml:space="preserve"> tobacco refuse.</t>
  </si>
  <si>
    <t xml:space="preserve">2401.10.00 </t>
  </si>
  <si>
    <t xml:space="preserve">2401.20.00 </t>
  </si>
  <si>
    <t xml:space="preserve">2401.30.00</t>
  </si>
  <si>
    <t xml:space="preserve">Cigars, cheroots, cigarillos and cigarettes, of tobacco or of tobacco substitutes.</t>
  </si>
  <si>
    <t xml:space="preserve">2402.10.00</t>
  </si>
  <si>
    <t xml:space="preserve">- Cigarettes containing tobacco:</t>
  </si>
  <si>
    <t xml:space="preserve">2402.20.10 </t>
  </si>
  <si>
    <t xml:space="preserve">-- Of length not exceeding 72 mm in length including the filter tip</t>
  </si>
  <si>
    <t xml:space="preserve">2402.20.90 </t>
  </si>
  <si>
    <t xml:space="preserve">2402.90.00</t>
  </si>
  <si>
    <t xml:space="preserve">Other manufactured tobacco and manufactured tobacco substitutes; "homogenised" or "reconstituted" tobacco; tobacco extracts and essences.</t>
  </si>
  <si>
    <t xml:space="preserve">- Smoking tobacco, whether or not containing tobacco substitutes in any proportion:</t>
  </si>
  <si>
    <t xml:space="preserve">2403.11.00 </t>
  </si>
  <si>
    <t xml:space="preserve">-- Water pipe tobacco specified in Subheading Note 1 to this Chapter</t>
  </si>
  <si>
    <t xml:space="preserve">2403.19.00 </t>
  </si>
  <si>
    <t xml:space="preserve">2403.91.00</t>
  </si>
  <si>
    <t xml:space="preserve">-- â€œHomogenisedâ€ or â€œreconstitutedâ€ tobacco</t>
  </si>
  <si>
    <t xml:space="preserve">2403.99.00</t>
  </si>
  <si>
    <t xml:space="preserve">2501.00.00</t>
  </si>
  <si>
    <t xml:space="preserve">Salt (including table salt and denatured salt) and pure sodium chloride, whether or not in aqueous solution or containing added anti-caking or free-flowing agents; seawater.</t>
  </si>
  <si>
    <t xml:space="preserve">2502.00.00</t>
  </si>
  <si>
    <t xml:space="preserve">Unroasted iron pyrites.</t>
  </si>
  <si>
    <t xml:space="preserve">2503.00.00</t>
  </si>
  <si>
    <t xml:space="preserve">Sulphur of all kinds, other than sublimed sulphur, precipitated sulphur and colloidal sulphur.</t>
  </si>
  <si>
    <t xml:space="preserve">Natural graphite.</t>
  </si>
  <si>
    <t xml:space="preserve">2504.10.00  </t>
  </si>
  <si>
    <t xml:space="preserve">2504.90.00</t>
  </si>
  <si>
    <t xml:space="preserve">Natural sands of all kinds, whether or not coloured, other than metalbearing sands of Chapter 26.</t>
  </si>
  <si>
    <t xml:space="preserve">2505.10.00  </t>
  </si>
  <si>
    <t xml:space="preserve">2505.90.00</t>
  </si>
  <si>
    <t xml:space="preserve">Quartz (other than natural sands); quartzite, whether or not roughly trimmed or merely cut, by sawing or otherwise, into blocks or slabs of a rectangular (including square) shape.</t>
  </si>
  <si>
    <t xml:space="preserve">2506.10.00  </t>
  </si>
  <si>
    <t xml:space="preserve">2506.20.00</t>
  </si>
  <si>
    <t xml:space="preserve">2507.00.00</t>
  </si>
  <si>
    <t xml:space="preserve">Kaolin and other kaolinic clays, whether or not calcined.</t>
  </si>
  <si>
    <t xml:space="preserve">Other clays (not including expanded clays of heading (68.06), andalusite, kyanite and sillimanite, whether or not calcined; mullite; chamotte or dinas earths.</t>
  </si>
  <si>
    <t xml:space="preserve">2508.10.00 </t>
  </si>
  <si>
    <t xml:space="preserve">2508.30.00 </t>
  </si>
  <si>
    <t xml:space="preserve">2508.40.00 </t>
  </si>
  <si>
    <t xml:space="preserve">2508.50.00 </t>
  </si>
  <si>
    <t xml:space="preserve">2508.60.00 </t>
  </si>
  <si>
    <t xml:space="preserve">2508.70.00</t>
  </si>
  <si>
    <t xml:space="preserve">Natural calcium phosphates, natural aluminium calcium phosphates and phosphatic chalk.</t>
  </si>
  <si>
    <t xml:space="preserve">2510.10.00 </t>
  </si>
  <si>
    <t xml:space="preserve">2510.20.00</t>
  </si>
  <si>
    <t xml:space="preserve">Natural barium sulphate (barytes); natural barium carbonate (witherite), whether or not calcined, other than barium oxide of heading 28.16.</t>
  </si>
  <si>
    <t xml:space="preserve">2511.10.00  </t>
  </si>
  <si>
    <t xml:space="preserve">2511.20.00</t>
  </si>
  <si>
    <t xml:space="preserve">2512.00.00</t>
  </si>
  <si>
    <t xml:space="preserve">Siliceous fossil meals (for example, kieselguhr, tripolite and diatomite) and similar siliceous earths, whether or not calcined, of an apparent specific gravity of 1 or less.</t>
  </si>
  <si>
    <t xml:space="preserve">Pumice stone; emery; natural corundum, natural garnet and other natural abrasives, whether or not heat-treated.</t>
  </si>
  <si>
    <t xml:space="preserve">2513.10.00  </t>
  </si>
  <si>
    <t xml:space="preserve">2513.20.00</t>
  </si>
  <si>
    <t xml:space="preserve">2514.00.00</t>
  </si>
  <si>
    <t xml:space="preserve">Slate, whether or not roughly trimmed or merely cut, by sawing or otherwise, into blocks or slabs of a rectangular (including square) shape.</t>
  </si>
  <si>
    <t xml:space="preserve">Marble, travertine, ecaussine and other calcareous monumental or building stone of an apparent specific gravity of 2.5 or more, and alabaster, whether or not roughly trimmed or merely cut, by sawing or otherwise, into blocks or slabs of a rectangular (including square) shape.</t>
  </si>
  <si>
    <t xml:space="preserve">- Marble and travertine:</t>
  </si>
  <si>
    <t xml:space="preserve">2515.11.00 </t>
  </si>
  <si>
    <t xml:space="preserve">2515.12.00 </t>
  </si>
  <si>
    <t xml:space="preserve">2515.20.00</t>
  </si>
  <si>
    <t xml:space="preserve"> alabaster</t>
  </si>
  <si>
    <t xml:space="preserve">Granite, porphyry, basalt, sandstone and other monumental or building stone, whether or not roughly trimmed or merely cut, by sawing or otherwise, into blocks or slabs of a rectangular (including square) shape.</t>
  </si>
  <si>
    <t xml:space="preserve">- Granite:</t>
  </si>
  <si>
    <t xml:space="preserve">2516.11.00 </t>
  </si>
  <si>
    <t xml:space="preserve">2516.12.00 </t>
  </si>
  <si>
    <t xml:space="preserve">2516.20.00</t>
  </si>
  <si>
    <t xml:space="preserve">2516.90.00</t>
  </si>
  <si>
    <t xml:space="preserve">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t>
  </si>
  <si>
    <t xml:space="preserve">2517.10.00</t>
  </si>
  <si>
    <t xml:space="preserve">2517.20.00 </t>
  </si>
  <si>
    <t xml:space="preserve">- Macadam of slag, dross or similar industrial waste, whether or not incorporating the materials cited in subheading 2517.10</t>
  </si>
  <si>
    <t xml:space="preserve">2517.30.00</t>
  </si>
  <si>
    <t xml:space="preserve">- Granules, chippings and powder, of stones of heading 25.15 or 25.16, whether or not heat-treated:</t>
  </si>
  <si>
    <t xml:space="preserve">2517.41.00 </t>
  </si>
  <si>
    <t xml:space="preserve">2517.49.00</t>
  </si>
  <si>
    <t xml:space="preserve">Dolomite, whether or not calcined or sintered, including dolomite roughly trimmed or merely cut, by sawing or otherwise, into blocks or slabs of a rectangular (including square) shape; dolomite ramming mix.</t>
  </si>
  <si>
    <t xml:space="preserve">2518.10.00 </t>
  </si>
  <si>
    <t xml:space="preserve">2518.20.00 </t>
  </si>
  <si>
    <t xml:space="preserve">2518.30.00</t>
  </si>
  <si>
    <t xml:space="preserve">Natural magnesium carbonate (magnesite); fused magnesia; dead-burned (sintered) magnesia, whether or not containing small quantities of other oxides added before sintering; other magnesium oxide, whether or not pure.</t>
  </si>
  <si>
    <t xml:space="preserve">2519.10.00  </t>
  </si>
  <si>
    <t xml:space="preserve">2519.90.00</t>
  </si>
  <si>
    <t xml:space="preserve">Gypsum; anhydrite; plasters (consisting of calcined gypsum or calcium sulphate) whether or not coloured, with or without small quantities of accelerators or retarders.</t>
  </si>
  <si>
    <t xml:space="preserve">2520.10.00 </t>
  </si>
  <si>
    <t xml:space="preserve"> anhydrite </t>
  </si>
  <si>
    <t xml:space="preserve">2520.20.00</t>
  </si>
  <si>
    <t xml:space="preserve">2521.00.00</t>
  </si>
  <si>
    <t xml:space="preserve">Limestone flux; limestone and other calcareous stone, of a kind used for the manufacture of lime or cement</t>
  </si>
  <si>
    <t xml:space="preserve">Quicklime, slaked lime and hydraulic lime, other than calcium oxide and hydroxide of heading 28.25.</t>
  </si>
  <si>
    <t xml:space="preserve">2522.10.00 </t>
  </si>
  <si>
    <t xml:space="preserve">2522.20.00 </t>
  </si>
  <si>
    <t xml:space="preserve">2522.30.00</t>
  </si>
  <si>
    <t xml:space="preserve">Portland cement, aluminous cement, slag cement, supersulphate cement and similar hydraulic cements, whether or not coloured or in the form of clinkers.</t>
  </si>
  <si>
    <t xml:space="preserve">2523.10.00</t>
  </si>
  <si>
    <t xml:space="preserve">- Portland cement:</t>
  </si>
  <si>
    <t xml:space="preserve">2523.21.00  </t>
  </si>
  <si>
    <t xml:space="preserve">2523.29.00  </t>
  </si>
  <si>
    <t xml:space="preserve">2523.30.00  </t>
  </si>
  <si>
    <t xml:space="preserve">2523.90.00</t>
  </si>
  <si>
    <t xml:space="preserve">Asbestos.</t>
  </si>
  <si>
    <t xml:space="preserve">2524.10.00 </t>
  </si>
  <si>
    <t xml:space="preserve">2524.90.00</t>
  </si>
  <si>
    <t xml:space="preserve">Mica, including splittings; mica waste.</t>
  </si>
  <si>
    <t xml:space="preserve">2525.10.00 </t>
  </si>
  <si>
    <t xml:space="preserve">2525.20.00  </t>
  </si>
  <si>
    <t xml:space="preserve">2525.30.00</t>
  </si>
  <si>
    <t xml:space="preserve">Natural steatite, whether or not roughly trimmed or merely cut, by sawing or otherwise, into blocks or slabs of a rectangular (including square) shape; talc.</t>
  </si>
  <si>
    <t xml:space="preserve">2526.10.00 </t>
  </si>
  <si>
    <t xml:space="preserve">2526.20.00</t>
  </si>
  <si>
    <t xml:space="preserve">[25.27]</t>
  </si>
  <si>
    <t xml:space="preserve">2528.00.00</t>
  </si>
  <si>
    <t xml:space="preserve">Natural borates and concentrates thereof (whether or not calcined), but not including borates separated from natural brine; natural boric acid containing not more than 85% of H3BO3 calculated on the dry weight .</t>
  </si>
  <si>
    <t xml:space="preserve">Feldspar; leucite, nepheline and nepheline syenite; fluorspar.</t>
  </si>
  <si>
    <t xml:space="preserve">2529.10.00</t>
  </si>
  <si>
    <t xml:space="preserve">2529.21.00  </t>
  </si>
  <si>
    <t xml:space="preserve">-- Containing by weight 97% or less of calcium fluoride </t>
  </si>
  <si>
    <t xml:space="preserve">2529.22.00 </t>
  </si>
  <si>
    <t xml:space="preserve">-- Containing by weight more than 97% of calcium fluoride</t>
  </si>
  <si>
    <t xml:space="preserve">2529.30.00</t>
  </si>
  <si>
    <t xml:space="preserve">nepheline and nepheline syenite</t>
  </si>
  <si>
    <t xml:space="preserve">Mineral substances not elsewhere specified or included.</t>
  </si>
  <si>
    <t xml:space="preserve">2530.10.00 </t>
  </si>
  <si>
    <t xml:space="preserve">2530.20.00 </t>
  </si>
  <si>
    <t xml:space="preserve">2530.90.00</t>
  </si>
  <si>
    <t xml:space="preserve">Iron ores and concentrates, including roasted iron pyrites.</t>
  </si>
  <si>
    <t xml:space="preserve">- Iron ores and concentrates, other than roasted iron pyrites:</t>
  </si>
  <si>
    <t xml:space="preserve">2601.11.00  </t>
  </si>
  <si>
    <t xml:space="preserve">2601.12.00</t>
  </si>
  <si>
    <t xml:space="preserve">2601.20.00 </t>
  </si>
  <si>
    <t xml:space="preserve">2602.00.00</t>
  </si>
  <si>
    <t xml:space="preserve">Manganese ores and concentrates, including ferruginous manganese ores and concentrates with a manganese content of 20% or more, calculated on the dry weight.</t>
  </si>
  <si>
    <t xml:space="preserve">2603.00.00</t>
  </si>
  <si>
    <t xml:space="preserve">Copper ores and concentrates.</t>
  </si>
  <si>
    <t xml:space="preserve">2604.00.00</t>
  </si>
  <si>
    <t xml:space="preserve">Nickel ores and concentrates.</t>
  </si>
  <si>
    <t xml:space="preserve">2605.00.00</t>
  </si>
  <si>
    <t xml:space="preserve">Cobalt ores and concentrates.</t>
  </si>
  <si>
    <t xml:space="preserve">2606.00.00</t>
  </si>
  <si>
    <t xml:space="preserve">Aluminium ores and concentrates.</t>
  </si>
  <si>
    <t xml:space="preserve">2607.00.00</t>
  </si>
  <si>
    <t xml:space="preserve">Lead ores and concentrates.</t>
  </si>
  <si>
    <t xml:space="preserve">2608.00.00</t>
  </si>
  <si>
    <t xml:space="preserve">Zinc ores and concentrates.</t>
  </si>
  <si>
    <t xml:space="preserve">2609.00.00</t>
  </si>
  <si>
    <t xml:space="preserve">Tin ores and concentrates.</t>
  </si>
  <si>
    <t xml:space="preserve">2610.00.00</t>
  </si>
  <si>
    <t xml:space="preserve">Chromium ores and concentrates.</t>
  </si>
  <si>
    <t xml:space="preserve">2611.00.00</t>
  </si>
  <si>
    <t xml:space="preserve">Tungsten ores and concentrates.</t>
  </si>
  <si>
    <t xml:space="preserve">Uranium or thorium ores and concentrates.</t>
  </si>
  <si>
    <t xml:space="preserve">2612.10.00  </t>
  </si>
  <si>
    <t xml:space="preserve">2612.20.00</t>
  </si>
  <si>
    <t xml:space="preserve">Molybdenum ores and concentrates.</t>
  </si>
  <si>
    <t xml:space="preserve">2613.10.00 </t>
  </si>
  <si>
    <t xml:space="preserve">2613.90.00</t>
  </si>
  <si>
    <t xml:space="preserve">2614.00.00</t>
  </si>
  <si>
    <t xml:space="preserve">Titanium ores and concentrates.</t>
  </si>
  <si>
    <t xml:space="preserve">Niobium, tantalum, vanadium or zirconium ores and concentrates.</t>
  </si>
  <si>
    <t xml:space="preserve">2615.10.00 </t>
  </si>
  <si>
    <t xml:space="preserve">2615.90.00</t>
  </si>
  <si>
    <t xml:space="preserve">Precious metal ores and concentrates.</t>
  </si>
  <si>
    <t xml:space="preserve">2616.10.00  </t>
  </si>
  <si>
    <t xml:space="preserve">2616.90.00</t>
  </si>
  <si>
    <t xml:space="preserve">Other ores and concentrates.</t>
  </si>
  <si>
    <t xml:space="preserve">2617.10.00 </t>
  </si>
  <si>
    <t xml:space="preserve">2617.90.00</t>
  </si>
  <si>
    <t xml:space="preserve">2618.00.00</t>
  </si>
  <si>
    <t xml:space="preserve">Granulated slag (slag sand) from the manufacture of iron or steel.</t>
  </si>
  <si>
    <t xml:space="preserve">2619.00.00</t>
  </si>
  <si>
    <t xml:space="preserve">Slag, dross (other than granulated slag), scalings and other waste from the manufacture of iron or steel.</t>
  </si>
  <si>
    <t xml:space="preserve">Slag, ash and residues (other than from the manufacture of iron or steel), containing arsenic, metals or their compounds.</t>
  </si>
  <si>
    <t xml:space="preserve">- Containing mainly lead:</t>
  </si>
  <si>
    <t xml:space="preserve">2620.11.00 </t>
  </si>
  <si>
    <t xml:space="preserve">2620.19.00</t>
  </si>
  <si>
    <t xml:space="preserve">2620.21.00 </t>
  </si>
  <si>
    <t xml:space="preserve">2620.29.00 </t>
  </si>
  <si>
    <t xml:space="preserve">2620.30.00 </t>
  </si>
  <si>
    <t xml:space="preserve">2620.40.00</t>
  </si>
  <si>
    <t xml:space="preserve">2620.60.00</t>
  </si>
  <si>
    <t xml:space="preserve">2620.91.00</t>
  </si>
  <si>
    <t xml:space="preserve">2620.99.00</t>
  </si>
  <si>
    <t xml:space="preserve">Other slag and ash, including seaweed ash (kelp); ash and residue from the incineration of municipal waste.</t>
  </si>
  <si>
    <t xml:space="preserve">2621.10.00  </t>
  </si>
  <si>
    <t xml:space="preserve">2621.90.00</t>
  </si>
  <si>
    <t xml:space="preserve">Coal; briquettes, ovoids and similar solid fuels manufactured from coal.</t>
  </si>
  <si>
    <t xml:space="preserve">- Coal, whether or not pulverised, but not agglomerated:</t>
  </si>
  <si>
    <t xml:space="preserve">2701.11.00  </t>
  </si>
  <si>
    <t xml:space="preserve">2701.12.00 </t>
  </si>
  <si>
    <t xml:space="preserve">2701.19.00 </t>
  </si>
  <si>
    <t xml:space="preserve">2701.20.00</t>
  </si>
  <si>
    <t xml:space="preserve">Lignite, whether or not agglomerated, excluding jet.</t>
  </si>
  <si>
    <t xml:space="preserve">2702.10.00  </t>
  </si>
  <si>
    <t xml:space="preserve">2702.20.00</t>
  </si>
  <si>
    <t xml:space="preserve">2703.00.00</t>
  </si>
  <si>
    <t xml:space="preserve">Peat (including peat litter), whether or not agglomerated.</t>
  </si>
  <si>
    <t xml:space="preserve">2704.00.00</t>
  </si>
  <si>
    <t xml:space="preserve">Coke and semi-coke of coal, of lignite or of peat, whether or not agglomerated; retort carbon.</t>
  </si>
  <si>
    <t xml:space="preserve">2705.00.00</t>
  </si>
  <si>
    <t xml:space="preserve">Coal gas, water gas, producer gas and similar gases, other than petroleum gases and other gaseous hydrocarbons.</t>
  </si>
  <si>
    <t xml:space="preserve">2706.00.00</t>
  </si>
  <si>
    <t xml:space="preserve">Tar distilled from coal, from lignite or from peat, and other  mineral tars, whether or not dehydrated or partially distilled,including reconstituted tars.</t>
  </si>
  <si>
    <t xml:space="preserve">Oils and other products of the distillation of high temperature coal tar</t>
  </si>
  <si>
    <t xml:space="preserve"> similar products in which the weight of the aromatic constituents exceeds that of the non-aromatic constituents.</t>
  </si>
  <si>
    <t xml:space="preserve">2707.10.00  </t>
  </si>
  <si>
    <t xml:space="preserve">2707.20.00  </t>
  </si>
  <si>
    <t xml:space="preserve">2707.30.00  </t>
  </si>
  <si>
    <t xml:space="preserve">2707.40.00  </t>
  </si>
  <si>
    <t xml:space="preserve">2707.50.00</t>
  </si>
  <si>
    <t xml:space="preserve">- Other aromatic hydrocarbon mixtures of which 65 % or more by volume (including losses) distils at 250 Â°C by the ISO 3405 method (equivalent to the ASTM D 86 method)</t>
  </si>
  <si>
    <t xml:space="preserve">2707.91.00 </t>
  </si>
  <si>
    <t xml:space="preserve">2707.99.00</t>
  </si>
  <si>
    <t xml:space="preserve">Pitch and pitch coke, obtained from coal tar or from other mineral tars.</t>
  </si>
  <si>
    <t xml:space="preserve">2708.10.00 </t>
  </si>
  <si>
    <t xml:space="preserve">2708.20.00</t>
  </si>
  <si>
    <t xml:space="preserve">2709.00.00</t>
  </si>
  <si>
    <t xml:space="preserve">Petroleum oils and oils obtained from bituminous minerals, crude.</t>
  </si>
  <si>
    <t xml:space="preserve">Petroleum oils and oils obtained from bituminous minerals, other than crude; preparations not elsewhere specified or included, containing by weight 70% or more of petroleum oils or oils obtained from bituminous minerals,these oils being the basic constituents of the preparations; waste oils.</t>
  </si>
  <si>
    <t xml:space="preserve">-Petroleum oils and oils obtained from bituminous minerals (other than crude) and preparations not elsewhere specified or included, containing by weight 70 % or more of petroleum oils or of oils obtained from bituminous minerals, these oils being the basi</t>
  </si>
  <si>
    <t xml:space="preserve">-- Light oils and preparations:</t>
  </si>
  <si>
    <t xml:space="preserve">2710.12.10</t>
  </si>
  <si>
    <t xml:space="preserve">l</t>
  </si>
  <si>
    <t xml:space="preserve">2710.12.20 </t>
  </si>
  <si>
    <t xml:space="preserve">2710.12.30</t>
  </si>
  <si>
    <t xml:space="preserve">2710.12.40</t>
  </si>
  <si>
    <t xml:space="preserve">2710.12.50</t>
  </si>
  <si>
    <t xml:space="preserve">2710.12.90</t>
  </si>
  <si>
    <t xml:space="preserve">2710.19.10</t>
  </si>
  <si>
    <t xml:space="preserve">--- Medium oils and preparations:</t>
  </si>
  <si>
    <t xml:space="preserve">2710.19.21 </t>
  </si>
  <si>
    <t xml:space="preserve">2710.19.22</t>
  </si>
  <si>
    <t xml:space="preserve">2710.19.29</t>
  </si>
  <si>
    <t xml:space="preserve">--- Gas oil or diesel oil:</t>
  </si>
  <si>
    <t xml:space="preserve">2710.19.31  </t>
  </si>
  <si>
    <t xml:space="preserve">2710.19.32</t>
  </si>
  <si>
    <t xml:space="preserve">2710.19.39</t>
  </si>
  <si>
    <t xml:space="preserve">--- Residual oils:</t>
  </si>
  <si>
    <t xml:space="preserve">2710.19.41</t>
  </si>
  <si>
    <t xml:space="preserve">---- Residual fuel oils(marine, furnace and similar fuel oils) of a Kinematic viscosity of 125 centistrokes</t>
  </si>
  <si>
    <t xml:space="preserve">2710.19.42</t>
  </si>
  <si>
    <t xml:space="preserve">---- Residual fuel oils (marine, furnace and similar fuel oils) of a Kinematic viscosity of 180 centistrokes</t>
  </si>
  <si>
    <t xml:space="preserve">2710.19.43</t>
  </si>
  <si>
    <t xml:space="preserve">---- Residual fuel oils (marine, furnace and similar fuel oils) of a Kinematic viscosity of 280 centistrokes</t>
  </si>
  <si>
    <t xml:space="preserve">2710.19.49</t>
  </si>
  <si>
    <t xml:space="preserve">2710.19.51 </t>
  </si>
  <si>
    <t xml:space="preserve">2710.19.52  </t>
  </si>
  <si>
    <t xml:space="preserve">2710.19.53</t>
  </si>
  <si>
    <t xml:space="preserve">2710.19.54  </t>
  </si>
  <si>
    <t xml:space="preserve">2710.19.55 </t>
  </si>
  <si>
    <t xml:space="preserve">2710.19.56</t>
  </si>
  <si>
    <t xml:space="preserve">---- Non-lubrcating oils (cutting oils, coolants, anti-rust, brake fluids and similar oils nes.)</t>
  </si>
  <si>
    <t xml:space="preserve">2710.19.57</t>
  </si>
  <si>
    <t xml:space="preserve">2710.19.59</t>
  </si>
  <si>
    <t xml:space="preserve">2710.20.00</t>
  </si>
  <si>
    <t xml:space="preserve">- Petroleum oils and oils obtained from bituminous minerals (other than crude) and preparations not elsewhere specified or included, containing by weight 70 % or more of petroleum oils or of oils obtained from bituminous minerals, these oils being the bas</t>
  </si>
  <si>
    <t xml:space="preserve">- Waste oils:</t>
  </si>
  <si>
    <t xml:space="preserve">2710.91.00</t>
  </si>
  <si>
    <t xml:space="preserve">2710.99.00</t>
  </si>
  <si>
    <t xml:space="preserve">Petroleum gases and other gaseous hydrocarbons.</t>
  </si>
  <si>
    <t xml:space="preserve">- Liquefied:</t>
  </si>
  <si>
    <t xml:space="preserve">2711.11.00  </t>
  </si>
  <si>
    <t xml:space="preserve">2711.12.00  </t>
  </si>
  <si>
    <t xml:space="preserve">2711.13.00</t>
  </si>
  <si>
    <t xml:space="preserve">2711.14.00</t>
  </si>
  <si>
    <t xml:space="preserve">2711.19.00</t>
  </si>
  <si>
    <t xml:space="preserve">- In gaseous state:</t>
  </si>
  <si>
    <t xml:space="preserve">2711.21.00 </t>
  </si>
  <si>
    <t xml:space="preserve">2711.29.00</t>
  </si>
  <si>
    <t xml:space="preserve">Petroleum jelly; paraffin wax, micro-crystalline petroleum wax, slack wax, ozokerite, lignite wax, peat wax, other mineral waxes, and similar products obtained by synthesis or by other processes, whether or not coloured.</t>
  </si>
  <si>
    <t xml:space="preserve">2712.10.00 </t>
  </si>
  <si>
    <t xml:space="preserve">2712.20.00 </t>
  </si>
  <si>
    <t xml:space="preserve">- Paraffin wax containing by weight less than 0.75% of oil: </t>
  </si>
  <si>
    <t xml:space="preserve">2712.90.00</t>
  </si>
  <si>
    <t xml:space="preserve">Petroleum coke, petroleum bitumen and other residues of petroleum oils or of oils obtained from bituminous minerals.</t>
  </si>
  <si>
    <t xml:space="preserve">- Petroleum coke:</t>
  </si>
  <si>
    <t xml:space="preserve">2713.11.00 </t>
  </si>
  <si>
    <t xml:space="preserve">2713.12.00 </t>
  </si>
  <si>
    <t xml:space="preserve">2713.20.00</t>
  </si>
  <si>
    <t xml:space="preserve">2713.90.00</t>
  </si>
  <si>
    <t xml:space="preserve">Bitumen and asphalt, natural; bituminous or oil shale and tar sands; asphaltites and asphaltic rocks.</t>
  </si>
  <si>
    <t xml:space="preserve">2714.10.00  </t>
  </si>
  <si>
    <t xml:space="preserve">2714.90.00</t>
  </si>
  <si>
    <t xml:space="preserve">2715.00.00</t>
  </si>
  <si>
    <t xml:space="preserve">Bituminous mixtures based on natural asphalt, on natural bitumen, on petroleum bitumen, on mineral tar or on mineral tar pitch (for example, bituminous mastics, cut-backs).</t>
  </si>
  <si>
    <t xml:space="preserve">2716.00.00</t>
  </si>
  <si>
    <t xml:space="preserve">Electrical energy (optional heading).</t>
  </si>
  <si>
    <t xml:space="preserve">1000
KWh</t>
  </si>
  <si>
    <t xml:space="preserve">I.- CHEMICAL ELEMENTS</t>
  </si>
  <si>
    <t xml:space="preserve">Fluorine, chlorine, bromine and iodine.</t>
  </si>
  <si>
    <t xml:space="preserve">2801.10.00</t>
  </si>
  <si>
    <t xml:space="preserve">2801.20.00  </t>
  </si>
  <si>
    <t xml:space="preserve">2801.30.00</t>
  </si>
  <si>
    <t xml:space="preserve"> bromine</t>
  </si>
  <si>
    <t xml:space="preserve">2802.00.00</t>
  </si>
  <si>
    <t xml:space="preserve">Sulphur, sublimed or precipitated; colloidal sulphur.</t>
  </si>
  <si>
    <t xml:space="preserve">2803.00.00</t>
  </si>
  <si>
    <t xml:space="preserve">Carbon (carbon blacks and other forms of carbon not elsewhere  specified or included).</t>
  </si>
  <si>
    <t xml:space="preserve">Hydrogen, rare gases and other non-metals.</t>
  </si>
  <si>
    <t xml:space="preserve">2804.10.00</t>
  </si>
  <si>
    <t xml:space="preserve">mÂ³</t>
  </si>
  <si>
    <t xml:space="preserve">- Rare gases:</t>
  </si>
  <si>
    <t xml:space="preserve">2804.21.00 </t>
  </si>
  <si>
    <t xml:space="preserve">2804.29.00 </t>
  </si>
  <si>
    <t xml:space="preserve">2804.30.00 </t>
  </si>
  <si>
    <t xml:space="preserve">2804.40.00</t>
  </si>
  <si>
    <t xml:space="preserve">2804.50.00</t>
  </si>
  <si>
    <t xml:space="preserve"> tellurium</t>
  </si>
  <si>
    <t xml:space="preserve">- Silicon:</t>
  </si>
  <si>
    <t xml:space="preserve">2804.61.00  </t>
  </si>
  <si>
    <t xml:space="preserve">-- Containing by weight not less than 99.99% of silicon</t>
  </si>
  <si>
    <t xml:space="preserve">2804.69.00</t>
  </si>
  <si>
    <t xml:space="preserve">2804.70.00</t>
  </si>
  <si>
    <t xml:space="preserve">2804.80.00</t>
  </si>
  <si>
    <t xml:space="preserve">2804.90.00</t>
  </si>
  <si>
    <t xml:space="preserve">Alkali or alkaline-earth metals; rare-earth metals, scandium and yttrium, whether or not intermixed or interalloyed; mercury</t>
  </si>
  <si>
    <t xml:space="preserve">- Alkali or alkaline-earth metals:</t>
  </si>
  <si>
    <t xml:space="preserve">2805.11.00  </t>
  </si>
  <si>
    <t xml:space="preserve">2805.12.00  </t>
  </si>
  <si>
    <t xml:space="preserve">2805.19.00</t>
  </si>
  <si>
    <t xml:space="preserve">2805.30.00</t>
  </si>
  <si>
    <t xml:space="preserve">2805.40.00</t>
  </si>
  <si>
    <t xml:space="preserve">II.- INORGANIC ACIDS AND INORGANIC OXYGEN COMPOUNDS OF NON-METALS</t>
  </si>
  <si>
    <t xml:space="preserve">Hydrogen chloride (hydrochloric acid)</t>
  </si>
  <si>
    <t xml:space="preserve"> chlorosulphuric acid</t>
  </si>
  <si>
    <t xml:space="preserve">2806.10.00  </t>
  </si>
  <si>
    <t xml:space="preserve">2806.20.00</t>
  </si>
  <si>
    <t xml:space="preserve">2807.00.00</t>
  </si>
  <si>
    <t xml:space="preserve">Sulphuric acid</t>
  </si>
  <si>
    <t xml:space="preserve"> oleum.</t>
  </si>
  <si>
    <t xml:space="preserve">2808.00.00</t>
  </si>
  <si>
    <t xml:space="preserve">Nitric acid</t>
  </si>
  <si>
    <t xml:space="preserve"> sulphonitric acids.</t>
  </si>
  <si>
    <t xml:space="preserve">Diphosphorus pentaoxide; phosphoric acid; polyphosphoric acids, whether or not chemically defined.</t>
  </si>
  <si>
    <t xml:space="preserve">2809.10.00  </t>
  </si>
  <si>
    <t xml:space="preserve">2809.20.00</t>
  </si>
  <si>
    <t xml:space="preserve">2810.00.00</t>
  </si>
  <si>
    <t xml:space="preserve">Oxides of boron</t>
  </si>
  <si>
    <t xml:space="preserve"> boric acids.</t>
  </si>
  <si>
    <t xml:space="preserve">Other inorganic acids and other inorganic oxygen compounds of nonmetals.</t>
  </si>
  <si>
    <t xml:space="preserve">- Other inorganic acids:</t>
  </si>
  <si>
    <t xml:space="preserve">2811.11.00  </t>
  </si>
  <si>
    <t xml:space="preserve">2811.12.00  </t>
  </si>
  <si>
    <t xml:space="preserve">2811.19.00</t>
  </si>
  <si>
    <t xml:space="preserve">- Other inorganic oxygen compounds of non-metals:</t>
  </si>
  <si>
    <t xml:space="preserve">2811.21.00 </t>
  </si>
  <si>
    <t xml:space="preserve">2811.22.00  </t>
  </si>
  <si>
    <t xml:space="preserve">2811.29.00</t>
  </si>
  <si>
    <t xml:space="preserve">III.- HALOGEN OR SULPHUR COMPOUNDS OF NON-METALS</t>
  </si>
  <si>
    <t xml:space="preserve">Halides and halide oxides of non-metals.</t>
  </si>
  <si>
    <t xml:space="preserve">- Chlorides and chloride oxides:</t>
  </si>
  <si>
    <t xml:space="preserve">2812.11.00 </t>
  </si>
  <si>
    <t xml:space="preserve">2812.12.00  </t>
  </si>
  <si>
    <t xml:space="preserve">2812.13.00</t>
  </si>
  <si>
    <t xml:space="preserve">2812.14.00</t>
  </si>
  <si>
    <t xml:space="preserve">2812.15.00</t>
  </si>
  <si>
    <t xml:space="preserve">2812.16.00  </t>
  </si>
  <si>
    <t xml:space="preserve">2812.17.00  </t>
  </si>
  <si>
    <t xml:space="preserve">2812.19.00</t>
  </si>
  <si>
    <t xml:space="preserve">2812.90.00</t>
  </si>
  <si>
    <t xml:space="preserve">Sulphides of non-metals</t>
  </si>
  <si>
    <t xml:space="preserve"> commercial phosphorus trisulphide.</t>
  </si>
  <si>
    <t xml:space="preserve">2813.10.00 </t>
  </si>
  <si>
    <t xml:space="preserve">2813.90.00</t>
  </si>
  <si>
    <t xml:space="preserve">IV.- INORGANIC BASES AND OXIDES, HYDROXIDES AND 10 OF METALS</t>
  </si>
  <si>
    <t xml:space="preserve">Ammonia, anhydrous or in aqueous solution.</t>
  </si>
  <si>
    <t xml:space="preserve">2814.10.00</t>
  </si>
  <si>
    <t xml:space="preserve">2814.20.00</t>
  </si>
  <si>
    <t xml:space="preserve">Sodium hydroxide (caustic soda)</t>
  </si>
  <si>
    <t xml:space="preserve"> potassium hydroxide (caustic potash)</t>
  </si>
  <si>
    <t xml:space="preserve">- Sodium hydroxide (caustic soda):</t>
  </si>
  <si>
    <t xml:space="preserve">2815.11.00 </t>
  </si>
  <si>
    <t xml:space="preserve">2815.12.00  </t>
  </si>
  <si>
    <t xml:space="preserve">2815.20.00</t>
  </si>
  <si>
    <t xml:space="preserve">2815.30.00</t>
  </si>
  <si>
    <t xml:space="preserve">Hydroxide and peroxide of magnesium; oxides, hydroxides and peroxides, of strontium or barium.</t>
  </si>
  <si>
    <t xml:space="preserve">2816.10.00 </t>
  </si>
  <si>
    <t xml:space="preserve">2816.40.00</t>
  </si>
  <si>
    <t xml:space="preserve">Zinc oxide</t>
  </si>
  <si>
    <t xml:space="preserve"> zinc peroxide.</t>
  </si>
  <si>
    <t xml:space="preserve">2817.00.10  </t>
  </si>
  <si>
    <t xml:space="preserve">2817.00.20</t>
  </si>
  <si>
    <t xml:space="preserve">Artificial corundum, whether or not chemically defined; aluminium oxide; aluminium hydroxide.</t>
  </si>
  <si>
    <t xml:space="preserve">2818.10.00  </t>
  </si>
  <si>
    <t xml:space="preserve">2818.20.00</t>
  </si>
  <si>
    <t xml:space="preserve">2818.30.00</t>
  </si>
  <si>
    <t xml:space="preserve">Chromium oxides and hydroxides.</t>
  </si>
  <si>
    <t xml:space="preserve">2819.10.00</t>
  </si>
  <si>
    <t xml:space="preserve">2819.90.00</t>
  </si>
  <si>
    <t xml:space="preserve">Manganese oxides.</t>
  </si>
  <si>
    <t xml:space="preserve">2820.10.00  </t>
  </si>
  <si>
    <t xml:space="preserve">2820.90.00</t>
  </si>
  <si>
    <t xml:space="preserve">Iron oxides and hydroxides</t>
  </si>
  <si>
    <t xml:space="preserve"> earth colours containing 70% or more by weight of combined iron evaluated as Fe2O3.</t>
  </si>
  <si>
    <t xml:space="preserve">2821.10.00 </t>
  </si>
  <si>
    <t xml:space="preserve">2821.20.00</t>
  </si>
  <si>
    <t xml:space="preserve">2822.00.00</t>
  </si>
  <si>
    <t xml:space="preserve">Cobalt oxides and hydroxides</t>
  </si>
  <si>
    <t xml:space="preserve"> commercial cobalt oxides.</t>
  </si>
  <si>
    <t xml:space="preserve">2823.00.00</t>
  </si>
  <si>
    <t xml:space="preserve">Titanium oxides.</t>
  </si>
  <si>
    <t xml:space="preserve">Lead oxides</t>
  </si>
  <si>
    <t xml:space="preserve"> red lead and orange lead.</t>
  </si>
  <si>
    <t xml:space="preserve">2824.10.00 </t>
  </si>
  <si>
    <t xml:space="preserve">2824.90.00</t>
  </si>
  <si>
    <t xml:space="preserve">Hydrazine and hydroxylamine and their inorganic salts; other inorganic bases; other metal oxides, hydroxides and peroxides.</t>
  </si>
  <si>
    <t xml:space="preserve">2825.10.00 </t>
  </si>
  <si>
    <t xml:space="preserve">2825.20.00 </t>
  </si>
  <si>
    <t xml:space="preserve">2825.30.00</t>
  </si>
  <si>
    <t xml:space="preserve">2825.40.00 </t>
  </si>
  <si>
    <t xml:space="preserve">2825.50.00</t>
  </si>
  <si>
    <t xml:space="preserve">2825.60.00  </t>
  </si>
  <si>
    <t xml:space="preserve">2825.70.00 </t>
  </si>
  <si>
    <t xml:space="preserve">2825.80.00</t>
  </si>
  <si>
    <t xml:space="preserve">2825.90.00</t>
  </si>
  <si>
    <t xml:space="preserve">V.- SALTS AND PEROXYSALTS, OF INORGANIC ACIDS AND METALS</t>
  </si>
  <si>
    <t xml:space="preserve">Fluorides; fluorosilicates, fluoroaluminates and other complex fluorine salts.</t>
  </si>
  <si>
    <t xml:space="preserve">- Fluorides:</t>
  </si>
  <si>
    <t xml:space="preserve">2826.12.00  </t>
  </si>
  <si>
    <t xml:space="preserve">2826.19.00 </t>
  </si>
  <si>
    <t xml:space="preserve">2826.30.00</t>
  </si>
  <si>
    <t xml:space="preserve">2826.90.00</t>
  </si>
  <si>
    <t xml:space="preserve">Chlorides, chloride oxides and chloride hydroxides; bromides and bromide oxides; iodides and iodide oxides.</t>
  </si>
  <si>
    <t xml:space="preserve">2827.10.00 </t>
  </si>
  <si>
    <t xml:space="preserve">2827.20.00</t>
  </si>
  <si>
    <t xml:space="preserve">- Other chlorides:</t>
  </si>
  <si>
    <t xml:space="preserve">2827.31.00  </t>
  </si>
  <si>
    <t xml:space="preserve">2827.32.00 </t>
  </si>
  <si>
    <t xml:space="preserve">2827.35.00</t>
  </si>
  <si>
    <t xml:space="preserve">2827.39.00</t>
  </si>
  <si>
    <t xml:space="preserve">- Chloride oxides and chloride hydroxides:</t>
  </si>
  <si>
    <t xml:space="preserve">2827.41.00 </t>
  </si>
  <si>
    <t xml:space="preserve">2827.49.00</t>
  </si>
  <si>
    <t xml:space="preserve">- Bromides and bromide oxides:</t>
  </si>
  <si>
    <t xml:space="preserve">2827.51.00  </t>
  </si>
  <si>
    <t xml:space="preserve">-- Bromides of sodium or of potassium kg 10%</t>
  </si>
  <si>
    <t xml:space="preserve">2827.59.00 </t>
  </si>
  <si>
    <t xml:space="preserve">2827.60.00</t>
  </si>
  <si>
    <t xml:space="preserve">Hypochlorites</t>
  </si>
  <si>
    <t xml:space="preserve"> commercial calcium hypochlorite</t>
  </si>
  <si>
    <t xml:space="preserve">2828.10.00  </t>
  </si>
  <si>
    <t xml:space="preserve">2828.90.00</t>
  </si>
  <si>
    <t xml:space="preserve">Chlorates and perchlorates</t>
  </si>
  <si>
    <t xml:space="preserve"> bromates and perbromates</t>
  </si>
  <si>
    <t xml:space="preserve">- Chlorates:</t>
  </si>
  <si>
    <t xml:space="preserve">2829.11.00 </t>
  </si>
  <si>
    <t xml:space="preserve">2829.19.00 </t>
  </si>
  <si>
    <t xml:space="preserve">2829.90.00</t>
  </si>
  <si>
    <t xml:space="preserve">Sulphides; polysulphides, whether or not chemically defined.</t>
  </si>
  <si>
    <t xml:space="preserve">2830.10.00 </t>
  </si>
  <si>
    <t xml:space="preserve">2830.90.00</t>
  </si>
  <si>
    <t xml:space="preserve">Dithionites and sulphoxylates.</t>
  </si>
  <si>
    <t xml:space="preserve">2831.10.00 </t>
  </si>
  <si>
    <t xml:space="preserve">2831.90.00</t>
  </si>
  <si>
    <t xml:space="preserve">Sulphites</t>
  </si>
  <si>
    <t xml:space="preserve"> thiosulphates.</t>
  </si>
  <si>
    <t xml:space="preserve">2832.10.00 </t>
  </si>
  <si>
    <t xml:space="preserve">2832.20.00</t>
  </si>
  <si>
    <t xml:space="preserve">2832.30.00</t>
  </si>
  <si>
    <t xml:space="preserve">Sulphates</t>
  </si>
  <si>
    <t xml:space="preserve"> alums</t>
  </si>
  <si>
    <t xml:space="preserve">- Sodium sulphates:</t>
  </si>
  <si>
    <t xml:space="preserve">2833.11.00 </t>
  </si>
  <si>
    <t xml:space="preserve">2833.19.00</t>
  </si>
  <si>
    <t xml:space="preserve">- Other sulphates:</t>
  </si>
  <si>
    <t xml:space="preserve">2833.21.00</t>
  </si>
  <si>
    <t xml:space="preserve">2833.22.00  </t>
  </si>
  <si>
    <t xml:space="preserve">2833.24.00 </t>
  </si>
  <si>
    <t xml:space="preserve">2833.25.00</t>
  </si>
  <si>
    <t xml:space="preserve">2833.27.00  </t>
  </si>
  <si>
    <t xml:space="preserve">2833.29.00 </t>
  </si>
  <si>
    <t xml:space="preserve">2833.30.00  </t>
  </si>
  <si>
    <t xml:space="preserve">2833.40.00</t>
  </si>
  <si>
    <t xml:space="preserve">Nitrites</t>
  </si>
  <si>
    <t xml:space="preserve"> nitrates.</t>
  </si>
  <si>
    <t xml:space="preserve">2834.10.00</t>
  </si>
  <si>
    <t xml:space="preserve">- Nitrates:</t>
  </si>
  <si>
    <t xml:space="preserve">2834.21.00  </t>
  </si>
  <si>
    <t xml:space="preserve">2834.29.00</t>
  </si>
  <si>
    <t xml:space="preserve">Phosphinates (hypophosphites), phosphonates (phosphites) and phosphates; polyphosphates, whether or not chemically defined.</t>
  </si>
  <si>
    <t xml:space="preserve">2835.10.00</t>
  </si>
  <si>
    <t xml:space="preserve">- Phosphates:</t>
  </si>
  <si>
    <t xml:space="preserve">2835.22.00 </t>
  </si>
  <si>
    <t xml:space="preserve">2835.24.00 </t>
  </si>
  <si>
    <t xml:space="preserve">2835.25.00</t>
  </si>
  <si>
    <t xml:space="preserve">-- Calcium hydrogenorthophosphate ("dicalcium phosphate")</t>
  </si>
  <si>
    <t xml:space="preserve">2835.26.00  </t>
  </si>
  <si>
    <t xml:space="preserve">2835.29.00</t>
  </si>
  <si>
    <t xml:space="preserve">- Polyphosphates:</t>
  </si>
  <si>
    <t xml:space="preserve">2835.31.00  </t>
  </si>
  <si>
    <t xml:space="preserve">2835.39.00 </t>
  </si>
  <si>
    <t xml:space="preserve">Carbonates</t>
  </si>
  <si>
    <t xml:space="preserve"> peroxocarbonates (percarbonates)</t>
  </si>
  <si>
    <t xml:space="preserve">2836.20.00  </t>
  </si>
  <si>
    <t xml:space="preserve">2836.30.00 </t>
  </si>
  <si>
    <t xml:space="preserve">2836.40.00</t>
  </si>
  <si>
    <t xml:space="preserve">2836.50.00 </t>
  </si>
  <si>
    <t xml:space="preserve">2836.60.00</t>
  </si>
  <si>
    <t xml:space="preserve">2836.91.00 </t>
  </si>
  <si>
    <t xml:space="preserve">2836.92.00</t>
  </si>
  <si>
    <t xml:space="preserve">2836.99.00</t>
  </si>
  <si>
    <t xml:space="preserve">Cyanides, cyanide oxides and complex cyanides.</t>
  </si>
  <si>
    <t xml:space="preserve">- Cyanides and cyanide oxides:</t>
  </si>
  <si>
    <t xml:space="preserve">2837.11.00  </t>
  </si>
  <si>
    <t xml:space="preserve">2837.19.00</t>
  </si>
  <si>
    <t xml:space="preserve">2837.20.00</t>
  </si>
  <si>
    <t xml:space="preserve">[28.38]</t>
  </si>
  <si>
    <t xml:space="preserve">Silicates</t>
  </si>
  <si>
    <t xml:space="preserve"> commercial alkali metal silicates.</t>
  </si>
  <si>
    <t xml:space="preserve">- Of sodium:</t>
  </si>
  <si>
    <t xml:space="preserve">2839.11.00  </t>
  </si>
  <si>
    <t xml:space="preserve">2839.19.00 </t>
  </si>
  <si>
    <t xml:space="preserve">2839.90.00</t>
  </si>
  <si>
    <t xml:space="preserve">Borates</t>
  </si>
  <si>
    <t xml:space="preserve"> peroxoborates (perborates).</t>
  </si>
  <si>
    <t xml:space="preserve">- Disodium tetraborate (refined borax):</t>
  </si>
  <si>
    <t xml:space="preserve">2840.11.00  </t>
  </si>
  <si>
    <t xml:space="preserve">2840.19.00 </t>
  </si>
  <si>
    <t xml:space="preserve">2840.20.00</t>
  </si>
  <si>
    <t xml:space="preserve">2840.30.00</t>
  </si>
  <si>
    <t xml:space="preserve">Salts of oxometallic or peroxometallic acids.</t>
  </si>
  <si>
    <t xml:space="preserve">2841.30.00  </t>
  </si>
  <si>
    <t xml:space="preserve">2841.50.00</t>
  </si>
  <si>
    <t xml:space="preserve"> peroxochromates</t>
  </si>
  <si>
    <t xml:space="preserve">- Manganites, manganates and permanganates:</t>
  </si>
  <si>
    <t xml:space="preserve">2841.61.00  </t>
  </si>
  <si>
    <t xml:space="preserve">2841.69.00  </t>
  </si>
  <si>
    <t xml:space="preserve">2841.70.00</t>
  </si>
  <si>
    <t xml:space="preserve">2841.80.00  </t>
  </si>
  <si>
    <t xml:space="preserve">2841.90.00</t>
  </si>
  <si>
    <t xml:space="preserve">Other salts of inorganic acids or peroxoacids (including alluminosilicates whether or not chemically defined), other than azides.</t>
  </si>
  <si>
    <t xml:space="preserve">2842.10.00 </t>
  </si>
  <si>
    <t xml:space="preserve">VI.- MISCELLANEOUS</t>
  </si>
  <si>
    <t xml:space="preserve">Colloidal precious metals; inorganic or organic compounds of precious metals, whether or not chemically defined; amalgams of precious metals.</t>
  </si>
  <si>
    <t xml:space="preserve">2843.10.00</t>
  </si>
  <si>
    <t xml:space="preserve">- Silver compounds:</t>
  </si>
  <si>
    <t xml:space="preserve">2843.21.00 </t>
  </si>
  <si>
    <t xml:space="preserve">2843.29.00 </t>
  </si>
  <si>
    <t xml:space="preserve">2843.30.00</t>
  </si>
  <si>
    <t xml:space="preserve">2843.90.00</t>
  </si>
  <si>
    <t xml:space="preserve"> amalgams</t>
  </si>
  <si>
    <t xml:space="preserve">Radioactive chemical elements and radioactive isotopes (including the fissile or fertile chemical elements and isotopes) and their compounds</t>
  </si>
  <si>
    <t xml:space="preserve"> mixtures and residues containing these products.</t>
  </si>
  <si>
    <t xml:space="preserve">2844.10.00</t>
  </si>
  <si>
    <t xml:space="preserve">- Natural uranium and its compounds; alloys, dispersions (including cermets), ceramic products and mixtures containing natural uranium or natural uranium compounds</t>
  </si>
  <si>
    <t xml:space="preserve">2844.20.00</t>
  </si>
  <si>
    <t xml:space="preserve">- Uranium enriched in U 235 and its compounds; plutonium and its compounds; alloys, dispersions (including cermets), ceramic products and mixtures containing uranium enriched in U 235, plutonium or compounds of these products</t>
  </si>
  <si>
    <t xml:space="preserve">2844.30.00</t>
  </si>
  <si>
    <t xml:space="preserve">- Uranium depleted in U 235 and its compounds; thorium and its compounds; alloys, dispersions (including cermets), ceramic products and mixtures containing uranium depleted in U 235, thorium or compounds of these products.</t>
  </si>
  <si>
    <t xml:space="preserve">2844.40.00</t>
  </si>
  <si>
    <t xml:space="preserve">- Radioactive elements and isotopes and compounds other than those of subheading 2844.10, 2844.20 or 2844.30; alloys, dispersions (including cermets), ceramic products and mixtures containing these elements, isotopes or compounds; radioactive residues</t>
  </si>
  <si>
    <t xml:space="preserve">2844.50.00</t>
  </si>
  <si>
    <t xml:space="preserve">Isotopes other than those of heading 28.44; compounds, inorganic or organic, of such isotopes, whether or not chemically defined.</t>
  </si>
  <si>
    <t xml:space="preserve">2845.10.00  </t>
  </si>
  <si>
    <t xml:space="preserve">2845.90.00</t>
  </si>
  <si>
    <t xml:space="preserve">Compounds, inorganic or organic, of rare-earth metals, of yttrium or of scandium or of mixtures of these metals.</t>
  </si>
  <si>
    <t xml:space="preserve">2846.10.00 </t>
  </si>
  <si>
    <t xml:space="preserve">2846.90.00</t>
  </si>
  <si>
    <t xml:space="preserve">2847.00.00</t>
  </si>
  <si>
    <t xml:space="preserve">Hydrogen peroxyde, whether or not solidified with urea.</t>
  </si>
  <si>
    <t xml:space="preserve">[28.48]</t>
  </si>
  <si>
    <t xml:space="preserve">Carbides, whether or not chemically defined.</t>
  </si>
  <si>
    <t xml:space="preserve">2849.10.00 </t>
  </si>
  <si>
    <t xml:space="preserve">2849.20.00  </t>
  </si>
  <si>
    <t xml:space="preserve">2849.90.00</t>
  </si>
  <si>
    <t xml:space="preserve">2850.00.00</t>
  </si>
  <si>
    <t xml:space="preserve">Hydrides, nitrides, azides, silicides and borides, whether or not chemically defined, other than compounds which are also carbides of heading 28.49.</t>
  </si>
  <si>
    <t xml:space="preserve">[28.51]</t>
  </si>
  <si>
    <t xml:space="preserve">Inorganic or organic compounds of mercury, whether or not chemically defined, excluding amalgams.</t>
  </si>
  <si>
    <t xml:space="preserve">2852.10.00 </t>
  </si>
  <si>
    <t xml:space="preserve">2852.90.00</t>
  </si>
  <si>
    <t xml:space="preserve">Phosphides, whether or not chemically defined, excluding ferrophosphorus; other inorganic compounds (including distilled or conductivity water and water of similar purity); liquid air (whether or not rare gases have been removed); compressed air; amalgams, other than amalgams of precious metals.</t>
  </si>
  <si>
    <t xml:space="preserve">2853.10.00 </t>
  </si>
  <si>
    <t xml:space="preserve">2853.90.00</t>
  </si>
  <si>
    <t xml:space="preserve">I.- HYDROCARBONS AND THEIR HALOGENATED, SULPHONATED, NITRATED OR NITROSATED DERIVATIVES</t>
  </si>
  <si>
    <t xml:space="preserve">Acyclic hydrocarbons.</t>
  </si>
  <si>
    <t xml:space="preserve">2901.10.00</t>
  </si>
  <si>
    <t xml:space="preserve">- Unsaturated:</t>
  </si>
  <si>
    <t xml:space="preserve">2901.21.00 </t>
  </si>
  <si>
    <t xml:space="preserve">2901.22.00 </t>
  </si>
  <si>
    <t xml:space="preserve">2901.23.00</t>
  </si>
  <si>
    <t xml:space="preserve">2901.24.00</t>
  </si>
  <si>
    <t xml:space="preserve">-- Buta-1,3-diene and isoprene</t>
  </si>
  <si>
    <t xml:space="preserve">2901.29.00</t>
  </si>
  <si>
    <t xml:space="preserve">Cyclic hydrocarbons.</t>
  </si>
  <si>
    <t xml:space="preserve">- Cyclanes, cyclenes and cycloterpenes:</t>
  </si>
  <si>
    <t xml:space="preserve">2902.11.00  </t>
  </si>
  <si>
    <t xml:space="preserve">2902.19.00 </t>
  </si>
  <si>
    <t xml:space="preserve">2902.20.00 </t>
  </si>
  <si>
    <t xml:space="preserve">2902.30.00</t>
  </si>
  <si>
    <t xml:space="preserve">- Xylenes:</t>
  </si>
  <si>
    <t xml:space="preserve">2902.41.00  </t>
  </si>
  <si>
    <t xml:space="preserve">2902.42.00</t>
  </si>
  <si>
    <t xml:space="preserve">2902.43.00  </t>
  </si>
  <si>
    <t xml:space="preserve">2902.44.00 </t>
  </si>
  <si>
    <t xml:space="preserve">2902.50.00</t>
  </si>
  <si>
    <t xml:space="preserve">2902.60.00 </t>
  </si>
  <si>
    <t xml:space="preserve">2902.70.00 </t>
  </si>
  <si>
    <t xml:space="preserve">2902.90.00 </t>
  </si>
  <si>
    <t xml:space="preserve">Halogenated derivatives of hydrocarbons.</t>
  </si>
  <si>
    <t xml:space="preserve">- Saturated chlorinated derivatives of acyclic hydrocarbons:</t>
  </si>
  <si>
    <t xml:space="preserve">2903.11.00 </t>
  </si>
  <si>
    <t xml:space="preserve">2903.12.00</t>
  </si>
  <si>
    <t xml:space="preserve">2903.13.00 </t>
  </si>
  <si>
    <t xml:space="preserve">2903.14.00 </t>
  </si>
  <si>
    <t xml:space="preserve">2903.15.00</t>
  </si>
  <si>
    <t xml:space="preserve">-- Ethylene dichloride (ISO) (1,2-dichloroethane )</t>
  </si>
  <si>
    <t xml:space="preserve">2903.19.10  </t>
  </si>
  <si>
    <t xml:space="preserve">--- 1,1,1-Trichloroethane (methyl chloroform) </t>
  </si>
  <si>
    <t xml:space="preserve">2903.19.90</t>
  </si>
  <si>
    <t xml:space="preserve">- Unsaturated chlorinated derivatives of acyclic hydrocarbons:</t>
  </si>
  <si>
    <t xml:space="preserve">2903.21.00  </t>
  </si>
  <si>
    <t xml:space="preserve">2903.22.00  </t>
  </si>
  <si>
    <t xml:space="preserve">2903.23.00</t>
  </si>
  <si>
    <t xml:space="preserve">2903.29.00</t>
  </si>
  <si>
    <t xml:space="preserve">- Fluorinated, brominated or iodinated derivatives of acyclic hydrocarbons:</t>
  </si>
  <si>
    <t xml:space="preserve">2903.31.00</t>
  </si>
  <si>
    <t xml:space="preserve">-- Ethylene dibromide (ISO) (1,2-dibromoethane)</t>
  </si>
  <si>
    <t xml:space="preserve">2903.39.10  </t>
  </si>
  <si>
    <t xml:space="preserve">2903.39.90</t>
  </si>
  <si>
    <t xml:space="preserve">- Halogenated derivatives of acyclic hydrocarbons containing two or more different halogens:</t>
  </si>
  <si>
    <t xml:space="preserve">2903.71.00 </t>
  </si>
  <si>
    <t xml:space="preserve">2903.72.00  </t>
  </si>
  <si>
    <t xml:space="preserve">2903.73.00</t>
  </si>
  <si>
    <t xml:space="preserve">2903.74.00 </t>
  </si>
  <si>
    <t xml:space="preserve">2903.75.00 </t>
  </si>
  <si>
    <t xml:space="preserve">2903.76.00</t>
  </si>
  <si>
    <t xml:space="preserve">2903.77.00  </t>
  </si>
  <si>
    <t xml:space="preserve">2903.78.00 </t>
  </si>
  <si>
    <t xml:space="preserve">2903.79.00</t>
  </si>
  <si>
    <t xml:space="preserve">- Halogenated derivatives of cyclanic, cyclenic or cycloterpenichydrocarbons:</t>
  </si>
  <si>
    <t xml:space="preserve">2903.81.00</t>
  </si>
  <si>
    <t xml:space="preserve">-- 1,2,3,4,5,6-Hexachlorocyclohexane (HCH (ISO)), including lindane (ISO, INN)</t>
  </si>
  <si>
    <t xml:space="preserve">2903.82.00  </t>
  </si>
  <si>
    <t xml:space="preserve">2903.83.00 </t>
  </si>
  <si>
    <t xml:space="preserve">2903.89.00</t>
  </si>
  <si>
    <t xml:space="preserve">- Halogenated derivatives of aromatic hydrocarbons:</t>
  </si>
  <si>
    <t xml:space="preserve">2903.91.00</t>
  </si>
  <si>
    <t xml:space="preserve">2903.92.00</t>
  </si>
  <si>
    <t xml:space="preserve">-- Hexachlorobenzene (ISO) and DDT (ISO) (clofenotane (INN),1,1,1-trichloro-2,2-bis(p-chlorophenyl)ethane)</t>
  </si>
  <si>
    <t xml:space="preserve">2903.93.00 </t>
  </si>
  <si>
    <t xml:space="preserve">2903.94.00 </t>
  </si>
  <si>
    <t xml:space="preserve">2903.99.00</t>
  </si>
  <si>
    <t xml:space="preserve">Sulphonated, nitrated or nitrosated derivatives of hydrocarbons, whether or not halogenated.</t>
  </si>
  <si>
    <t xml:space="preserve">2904.10.00</t>
  </si>
  <si>
    <t xml:space="preserve">2904.20.00</t>
  </si>
  <si>
    <t xml:space="preserve">- Perfluorooctane sulphonic acid, its salts and perfluorooctane sulphonyl fluoride:</t>
  </si>
  <si>
    <t xml:space="preserve">2904.31.00  </t>
  </si>
  <si>
    <t xml:space="preserve">2904.32.00 </t>
  </si>
  <si>
    <t xml:space="preserve">2904.33.00</t>
  </si>
  <si>
    <t xml:space="preserve">2904.34.00 </t>
  </si>
  <si>
    <t xml:space="preserve">2904.35.00  </t>
  </si>
  <si>
    <t xml:space="preserve">2904.36.00</t>
  </si>
  <si>
    <t xml:space="preserve">2904.91.00 </t>
  </si>
  <si>
    <t xml:space="preserve">2904.99.00</t>
  </si>
  <si>
    <t xml:space="preserve">II.- ALCOHOLS AND THEIR HALOGENATED, SULPHONATED, NITRATED OR NITROSATED DERIVATIVES</t>
  </si>
  <si>
    <t xml:space="preserve">Acyclic alcohols and their halogenated, sulphonated, nitrated or nitrosated derivatives.</t>
  </si>
  <si>
    <t xml:space="preserve">- Saturated monohydric alcohols:</t>
  </si>
  <si>
    <t xml:space="preserve">2905.11.00  </t>
  </si>
  <si>
    <t xml:space="preserve">2905.12.00</t>
  </si>
  <si>
    <t xml:space="preserve">2905.13.00  </t>
  </si>
  <si>
    <t xml:space="preserve">-- Butan-1-ol (n-butyl alcohol) </t>
  </si>
  <si>
    <t xml:space="preserve">2905.14.00 </t>
  </si>
  <si>
    <t xml:space="preserve">2905.16.00</t>
  </si>
  <si>
    <t xml:space="preserve">2905.17.00</t>
  </si>
  <si>
    <t xml:space="preserve">2905.19.00</t>
  </si>
  <si>
    <t xml:space="preserve">- Unsaturated monohydric alcohols:</t>
  </si>
  <si>
    <t xml:space="preserve">2905.22.00</t>
  </si>
  <si>
    <t xml:space="preserve">2905.29.00</t>
  </si>
  <si>
    <t xml:space="preserve">- Diols:</t>
  </si>
  <si>
    <t xml:space="preserve">2905.31.00 </t>
  </si>
  <si>
    <t xml:space="preserve">2905.32.00</t>
  </si>
  <si>
    <t xml:space="preserve">-- Propylene glycol (propane-1,2-diol)</t>
  </si>
  <si>
    <t xml:space="preserve">2905.39.00</t>
  </si>
  <si>
    <t xml:space="preserve">- Other polyhydric alcohols:</t>
  </si>
  <si>
    <t xml:space="preserve">2905.41.00  </t>
  </si>
  <si>
    <t xml:space="preserve">-- 2-Ethyl-2-(hydroxymethyl)propane-1,3-diol (trimethylolpropane)</t>
  </si>
  <si>
    <t xml:space="preserve">2905.42.00 </t>
  </si>
  <si>
    <t xml:space="preserve">2905.43.00</t>
  </si>
  <si>
    <t xml:space="preserve">2905.44.00 </t>
  </si>
  <si>
    <t xml:space="preserve">2905.45.00 </t>
  </si>
  <si>
    <t xml:space="preserve">2905.49.00</t>
  </si>
  <si>
    <t xml:space="preserve">- Halogenated, sulphonated, nitrated or nitrosated derivatives of acyclic alcohols:</t>
  </si>
  <si>
    <t xml:space="preserve">2905.51.00 </t>
  </si>
  <si>
    <t xml:space="preserve">2905.59.00</t>
  </si>
  <si>
    <t xml:space="preserve">Cyclic alcohols and their halogenated, sulphonated, nitrated or nitrosated derivatives.</t>
  </si>
  <si>
    <t xml:space="preserve">- Cyclanic, cyclenic or cycloterpenic:</t>
  </si>
  <si>
    <t xml:space="preserve">2906.11.00  </t>
  </si>
  <si>
    <t xml:space="preserve">2906.12.00 </t>
  </si>
  <si>
    <t xml:space="preserve">2906.13.00</t>
  </si>
  <si>
    <t xml:space="preserve">2906.19.00</t>
  </si>
  <si>
    <t xml:space="preserve">- Aromatic:</t>
  </si>
  <si>
    <t xml:space="preserve">2906.21.00 </t>
  </si>
  <si>
    <t xml:space="preserve">2906.29.00</t>
  </si>
  <si>
    <t xml:space="preserve">III.- PHENOLS, PHENOL-ALCOHOLS, AND THEIR HALOGENATED, SULPHONATED, NITRATED OR NITROSATED DERIVATIVES</t>
  </si>
  <si>
    <t xml:space="preserve">Phenols</t>
  </si>
  <si>
    <t xml:space="preserve"> phenol-alcohols</t>
  </si>
  <si>
    <t xml:space="preserve">- Monophenols:</t>
  </si>
  <si>
    <t xml:space="preserve">2907.11.00  </t>
  </si>
  <si>
    <t xml:space="preserve">2907.12.00</t>
  </si>
  <si>
    <t xml:space="preserve">2907.13.00 </t>
  </si>
  <si>
    <t xml:space="preserve">-- Octylphenol, nonylphenol and their isomers; salts thereof </t>
  </si>
  <si>
    <t xml:space="preserve">2907.15.00 </t>
  </si>
  <si>
    <t xml:space="preserve">2907.19.00</t>
  </si>
  <si>
    <t xml:space="preserve"> phenol-alcohols:</t>
  </si>
  <si>
    <t xml:space="preserve">2907.21.00  </t>
  </si>
  <si>
    <t xml:space="preserve">2907.22.00 </t>
  </si>
  <si>
    <t xml:space="preserve">2907.23.00</t>
  </si>
  <si>
    <t xml:space="preserve">-- 4,4-Isopropylidenediphenol (bisphenol A, diphenylolpropane) and its salts</t>
  </si>
  <si>
    <t xml:space="preserve">2907.29.00</t>
  </si>
  <si>
    <t xml:space="preserve">Halogenated, sulphonated, nitrated or nitrosated derivatives of phenols or phenol-alcohols.</t>
  </si>
  <si>
    <t xml:space="preserve">- Derivatives containing only halogen substituents and their salts:</t>
  </si>
  <si>
    <t xml:space="preserve">2908.11.00 </t>
  </si>
  <si>
    <t xml:space="preserve">2908.19.00</t>
  </si>
  <si>
    <t xml:space="preserve">2908.91.00  </t>
  </si>
  <si>
    <t xml:space="preserve">2908.92.00</t>
  </si>
  <si>
    <t xml:space="preserve">-- 4,6-Dinitro-o-cresol (DNOC (ISO)) and its salts</t>
  </si>
  <si>
    <t xml:space="preserve">2908.99.00</t>
  </si>
  <si>
    <t xml:space="preserve">IV.- ETHERS, ALCOHOL PEROXIDES, ETHER PEROXIDES, KETONE PEROXIDES, EPOXIDES WITH A THREE-MEMBERED RING, ACETALS AND HEMIACETALS, AND THEIR HALOGENATED, SULPHONATED, NITRATED OR NITROSATED DERIVATIVES</t>
  </si>
  <si>
    <t xml:space="preserve">Ethers, ether-alcohols, ether-phenols, ether-alcohol- phenols, alcohol peroxides, ether peroxides, ketone peroxides (whether or not chemically defined), and their halogenated, sulphonated, nitrated or nitrosated derivatives.</t>
  </si>
  <si>
    <t xml:space="preserve">- Acyclic ethers and their halogenated, sulphonated, nitrated or nitrosated derivatives:</t>
  </si>
  <si>
    <t xml:space="preserve">2909.11.00  </t>
  </si>
  <si>
    <t xml:space="preserve">2909.19.00 </t>
  </si>
  <si>
    <t xml:space="preserve">2909.20.00</t>
  </si>
  <si>
    <t xml:space="preserve">2909.30.00</t>
  </si>
  <si>
    <t xml:space="preserve">- Ether-alcohols and their halogenated, sulphonated, nitrated or nitrosated derivatives:</t>
  </si>
  <si>
    <t xml:space="preserve">2909.41.00  </t>
  </si>
  <si>
    <t xml:space="preserve">-- 2,2 Oxydiethanol (diethylene glycol, digol) </t>
  </si>
  <si>
    <t xml:space="preserve">2909.43.00  </t>
  </si>
  <si>
    <t xml:space="preserve">2909.44.00</t>
  </si>
  <si>
    <t xml:space="preserve">2909.49.00  </t>
  </si>
  <si>
    <t xml:space="preserve">2909.50.00 </t>
  </si>
  <si>
    <t xml:space="preserve">2909.60.00</t>
  </si>
  <si>
    <t xml:space="preserve">Epoxides, epoxyalcohols, epoxyphenols and epoxyethers, with a three-membered ring, and their halogenated, sulphonated, nitrated or nitrosated derivatives.</t>
  </si>
  <si>
    <t xml:space="preserve">2910.10.00 </t>
  </si>
  <si>
    <t xml:space="preserve">2910.20.00 </t>
  </si>
  <si>
    <t xml:space="preserve">2910.30.00</t>
  </si>
  <si>
    <t xml:space="preserve">- 1-Chloro-2,3-epox-ypropane (epichlorohydrin)</t>
  </si>
  <si>
    <t xml:space="preserve">2910.40.00 </t>
  </si>
  <si>
    <t xml:space="preserve">- Dieldrin (ISO, INN</t>
  </si>
  <si>
    <t xml:space="preserve">2910.50.00 </t>
  </si>
  <si>
    <t xml:space="preserve">2910.90.00</t>
  </si>
  <si>
    <t xml:space="preserve">2911.00.00</t>
  </si>
  <si>
    <t xml:space="preserve">Acetals and hemiacetals, whether or not with other oxygen function, and their halogenated, sulphonated, nitrated or nitrosated derivatives.</t>
  </si>
  <si>
    <t xml:space="preserve">V.- ALDEHYDE-FUNCTION COMPOUNDS</t>
  </si>
  <si>
    <t xml:space="preserve">Aldehydes, whether or not with other oxygen function; cyclic polymers of aldehydes; paraformaldehyde.</t>
  </si>
  <si>
    <t xml:space="preserve">- Acyclic aldehydes without other oxygen function:</t>
  </si>
  <si>
    <t xml:space="preserve">2912.11.00 </t>
  </si>
  <si>
    <t xml:space="preserve">2912.12.00 </t>
  </si>
  <si>
    <t xml:space="preserve">2912.19.00</t>
  </si>
  <si>
    <t xml:space="preserve">- Cyclic aldehydes without other oxygen function:</t>
  </si>
  <si>
    <t xml:space="preserve">2912.21.00 </t>
  </si>
  <si>
    <t xml:space="preserve">2912.29.00</t>
  </si>
  <si>
    <t xml:space="preserve">- Aldehyde-alcohols, aldehyde-ethers, aldehyde-phenols and aldehydes with other oxygen function:- Aldehyde-alcohols, aldehyde-ethers, aldehyde-phenols and aldehydes with other oxygen function:</t>
  </si>
  <si>
    <t xml:space="preserve">2912.41.00  </t>
  </si>
  <si>
    <t xml:space="preserve">-- Vanillin (4-hydroxy-3-methoxy-benzaldehyde) </t>
  </si>
  <si>
    <t xml:space="preserve">2912.42.00</t>
  </si>
  <si>
    <t xml:space="preserve">-- Ethylvanillin (3-ethoxy-4-hydroxybenzaldehyde)</t>
  </si>
  <si>
    <t xml:space="preserve">2912.49.00 </t>
  </si>
  <si>
    <t xml:space="preserve">2912.50.00 </t>
  </si>
  <si>
    <t xml:space="preserve">2912.60.00 </t>
  </si>
  <si>
    <t xml:space="preserve">2913.00.00</t>
  </si>
  <si>
    <t xml:space="preserve">Halogenated, sulphonated, nitrated or nitrosated derivatives of  products of heading 29.12.</t>
  </si>
  <si>
    <t xml:space="preserve">VI.- KETONE-FUNCTION COMPOUNDS AND QUINONEFUNCTION COMPOUNDS</t>
  </si>
  <si>
    <t xml:space="preserve">Ketones and quinones, whether or not with other oxygen function, and their halogenated, sulphonated, nitrated or nitrosated derivatives.</t>
  </si>
  <si>
    <t xml:space="preserve">- Acyclic ketones without other oxygen function:</t>
  </si>
  <si>
    <t xml:space="preserve">2914.11.00  </t>
  </si>
  <si>
    <t xml:space="preserve">2914.12.00  </t>
  </si>
  <si>
    <t xml:space="preserve">2914.13.00</t>
  </si>
  <si>
    <t xml:space="preserve">2914.19.00</t>
  </si>
  <si>
    <t xml:space="preserve">- Cyclanic, cyclenic or cycloterpenic ketones without other oxygen function:</t>
  </si>
  <si>
    <t xml:space="preserve">2914.22.00 </t>
  </si>
  <si>
    <t xml:space="preserve">2914.23.00  </t>
  </si>
  <si>
    <t xml:space="preserve">2914.29.00</t>
  </si>
  <si>
    <t xml:space="preserve">- Aromatic ketones without other oxygen function:</t>
  </si>
  <si>
    <t xml:space="preserve">2914.31.00  </t>
  </si>
  <si>
    <t xml:space="preserve">-- Phenylacetone (phenylpropan-2-one)</t>
  </si>
  <si>
    <t xml:space="preserve">2914.39.00 </t>
  </si>
  <si>
    <t xml:space="preserve">2914.40.00</t>
  </si>
  <si>
    <t xml:space="preserve">2914.50.00</t>
  </si>
  <si>
    <t xml:space="preserve">- Quinones:</t>
  </si>
  <si>
    <t xml:space="preserve">2914.61.00 </t>
  </si>
  <si>
    <t xml:space="preserve">2914.62.00  </t>
  </si>
  <si>
    <t xml:space="preserve">2914.69.00</t>
  </si>
  <si>
    <t xml:space="preserve">- Halogenated, sulphonated, nitrated or nitrosated derivatives:</t>
  </si>
  <si>
    <t xml:space="preserve">2914.71.00</t>
  </si>
  <si>
    <t xml:space="preserve">2914.79.00</t>
  </si>
  <si>
    <t xml:space="preserve">VII.- CARBOXYLIC ACIDS AND THEIR ANHYDRIDES, HALIDES, PEROXIDES AND PEROXYACIDS AND THEIR HALOGENATED, SULPHONATED, NITRATED OR NITROSATED DERIVATIVES</t>
  </si>
  <si>
    <t xml:space="preserve">Saturated acyclic monocarboxylic acids and their anhydrides, halides, peroxides and peroxyacids; their halogenated, sulphonated, nitrated or nitrosated derivatives.</t>
  </si>
  <si>
    <t xml:space="preserve">- Formic acid, its salts and esters:</t>
  </si>
  <si>
    <t xml:space="preserve">2915.11.00  </t>
  </si>
  <si>
    <t xml:space="preserve">2915.12.00 </t>
  </si>
  <si>
    <t xml:space="preserve">2915.13.00</t>
  </si>
  <si>
    <t xml:space="preserve"> acetic anhydride:</t>
  </si>
  <si>
    <t xml:space="preserve">2915.21.00 </t>
  </si>
  <si>
    <t xml:space="preserve">2915.24.00 </t>
  </si>
  <si>
    <t xml:space="preserve">2915.29.00</t>
  </si>
  <si>
    <t xml:space="preserve">- Esters of acetic acid:</t>
  </si>
  <si>
    <t xml:space="preserve">2915.31.00 </t>
  </si>
  <si>
    <t xml:space="preserve">2915.32.00 </t>
  </si>
  <si>
    <t xml:space="preserve">2915.33.00</t>
  </si>
  <si>
    <t xml:space="preserve">2915.36.00  </t>
  </si>
  <si>
    <t xml:space="preserve">2915.39.00 </t>
  </si>
  <si>
    <t xml:space="preserve">2915.40.00</t>
  </si>
  <si>
    <t xml:space="preserve">- Mono-, di- or trichloroacetic acids, their salts and esters</t>
  </si>
  <si>
    <t xml:space="preserve">2915.50.00  </t>
  </si>
  <si>
    <t xml:space="preserve">2915.60.00  </t>
  </si>
  <si>
    <t xml:space="preserve">2915.70.00</t>
  </si>
  <si>
    <t xml:space="preserve">2915.90.00</t>
  </si>
  <si>
    <t xml:space="preserve">Unsaturated acyclic monocarboxylic acids, cyclic monocarboxylic acids, their anhydrides, halides, peroxides and peroxyacids; their halogenated, sulphonated, nitrated or nitrosated derivatives.</t>
  </si>
  <si>
    <t xml:space="preserve">- Unsaturated acyclic monocarboxylic acids, their anhydrides, halides, peroxides, peroxyacids and their derivatives:</t>
  </si>
  <si>
    <t xml:space="preserve">2916.11.00</t>
  </si>
  <si>
    <t xml:space="preserve">2916.12.00 </t>
  </si>
  <si>
    <t xml:space="preserve">2916.13.00 </t>
  </si>
  <si>
    <t xml:space="preserve">2916.14.00</t>
  </si>
  <si>
    <t xml:space="preserve">2916.15.00 </t>
  </si>
  <si>
    <t xml:space="preserve">2916.16.00  </t>
  </si>
  <si>
    <t xml:space="preserve">2916.19.00</t>
  </si>
  <si>
    <t xml:space="preserve">2916.20.00</t>
  </si>
  <si>
    <t xml:space="preserve">- Aromatic monocarboxylic acids, their anhydrides, halides, peroxides, peroxyacids and their derivatives:</t>
  </si>
  <si>
    <t xml:space="preserve">2916.31.00  </t>
  </si>
  <si>
    <t xml:space="preserve">2916.32.00 </t>
  </si>
  <si>
    <t xml:space="preserve">2916.34.00</t>
  </si>
  <si>
    <t xml:space="preserve">2916.39.00</t>
  </si>
  <si>
    <t xml:space="preserve">Polycarboxylic acids, their anhydrides, halides, peroxides and peroxyacids; their halogenated, sulphonated, nitrated or nitrosated derivatives.</t>
  </si>
  <si>
    <t xml:space="preserve">- Acyclic polycarboxylic acids, their anhydrides, halides, peroxides, peroxyacids and their derivatives:</t>
  </si>
  <si>
    <t xml:space="preserve">2917.11.00  </t>
  </si>
  <si>
    <t xml:space="preserve">2917.12.00</t>
  </si>
  <si>
    <t xml:space="preserve">2917.13.00</t>
  </si>
  <si>
    <t xml:space="preserve">2917.14.00  </t>
  </si>
  <si>
    <t xml:space="preserve">2917.19.00 </t>
  </si>
  <si>
    <t xml:space="preserve">2917.20.00</t>
  </si>
  <si>
    <t xml:space="preserve">- Aromatic polycarboxylic acids, their anhydrides, halides, peroxides, peroxyacids and their derivatives:</t>
  </si>
  <si>
    <t xml:space="preserve">2917.32.00  </t>
  </si>
  <si>
    <t xml:space="preserve">2917.33.00</t>
  </si>
  <si>
    <t xml:space="preserve">2917.34.00 </t>
  </si>
  <si>
    <t xml:space="preserve">2917.35.00 </t>
  </si>
  <si>
    <t xml:space="preserve">2917.36.00</t>
  </si>
  <si>
    <t xml:space="preserve">2917.37.00  </t>
  </si>
  <si>
    <t xml:space="preserve">2917.39.00</t>
  </si>
  <si>
    <t xml:space="preserve">Carboxylic acids with additional oxygen function and their anhydrides, halides, peroxides and peroxyacids; their halogenated, sulphonated, nitrated or nitrosated derivatives.</t>
  </si>
  <si>
    <t xml:space="preserve">- Carboxylic acids with alcohol function but without other oxygen function, their anhydrides, halides, peroxides, peroxyacids and their derivatives:</t>
  </si>
  <si>
    <t xml:space="preserve">2918.11.00  </t>
  </si>
  <si>
    <t xml:space="preserve">2918.12.00 </t>
  </si>
  <si>
    <t xml:space="preserve">2918.13.00</t>
  </si>
  <si>
    <t xml:space="preserve">2918.14.00 </t>
  </si>
  <si>
    <t xml:space="preserve">2918.15.00 </t>
  </si>
  <si>
    <t xml:space="preserve">2918.16.00</t>
  </si>
  <si>
    <t xml:space="preserve">2918.17.00 </t>
  </si>
  <si>
    <t xml:space="preserve">-- 2,2-Diphenyl-2-hydroxyacetic acid (benzilic acid) </t>
  </si>
  <si>
    <t xml:space="preserve">2918.18.00  </t>
  </si>
  <si>
    <t xml:space="preserve">2918.19.00</t>
  </si>
  <si>
    <t xml:space="preserve">- Carboxylic acids with phenol function but without other oxygen function, their anhydrides, halides, peroxides, peroxyacids and their derivatives:</t>
  </si>
  <si>
    <t xml:space="preserve">2918.21.00 </t>
  </si>
  <si>
    <t xml:space="preserve">2918.22.00  </t>
  </si>
  <si>
    <t xml:space="preserve">2918.23.00</t>
  </si>
  <si>
    <t xml:space="preserve">2918.29.00 </t>
  </si>
  <si>
    <t xml:space="preserve">2918.30.00</t>
  </si>
  <si>
    <t xml:space="preserve">2918.91.00</t>
  </si>
  <si>
    <t xml:space="preserve">-- 2,4,5-T (ISO) (2,4,5-trichlorophenoxyacetic acid), its salts and esters</t>
  </si>
  <si>
    <t xml:space="preserve">2918.99.00</t>
  </si>
  <si>
    <t xml:space="preserve">VIII.- ESTERS OF INORGANIC ACIDS OF NON-METALS AND THEIR SALTS, AND THEIR HALOGENATED, SULPHONATED, NITRATED OR NITROSATED DERIVATIVES</t>
  </si>
  <si>
    <t xml:space="preserve">Phosphoric esters and their salts, including lactophosphates; their halogenated, sulphonated, nitrated or nitrosated derivatives.</t>
  </si>
  <si>
    <t xml:space="preserve">2919.10.00  </t>
  </si>
  <si>
    <t xml:space="preserve">- Tris (2,3- dibromopropyl) phosphate </t>
  </si>
  <si>
    <t xml:space="preserve">2919.90.00</t>
  </si>
  <si>
    <t xml:space="preserve">Esters of other inorganic acids of non-metals (excluding esters of hydrogen halides) and their salts; their halogenated, sulphonated, nitrated or nitrosated derivatives.</t>
  </si>
  <si>
    <t xml:space="preserve">- Thiophosphoric esters (phosphorothioates) and their salts; their halogenated, sulphonated, nitrated or nitrosated derivatives:</t>
  </si>
  <si>
    <t xml:space="preserve">2920.11.00</t>
  </si>
  <si>
    <t xml:space="preserve">-- Parathion (ISO) and parathion-methyl (ISO) (methyl-parathion)</t>
  </si>
  <si>
    <t xml:space="preserve">2920.19.00</t>
  </si>
  <si>
    <t xml:space="preserve">- Phosphite esters and their salts; their halogenated, sulphonated, nitrated or nitrosated derivatives:</t>
  </si>
  <si>
    <t xml:space="preserve">2920.21.00  </t>
  </si>
  <si>
    <t xml:space="preserve">2920.22.00  </t>
  </si>
  <si>
    <t xml:space="preserve">2920.23.00</t>
  </si>
  <si>
    <t xml:space="preserve">2920.24.00  </t>
  </si>
  <si>
    <t xml:space="preserve">2920.29.00 </t>
  </si>
  <si>
    <t xml:space="preserve">2920.30.00</t>
  </si>
  <si>
    <t xml:space="preserve">2920.90.00</t>
  </si>
  <si>
    <t xml:space="preserve">IX.- NITROGEN-FUNCTION COMPOUNDS</t>
  </si>
  <si>
    <t xml:space="preserve">Amine-function compounds.</t>
  </si>
  <si>
    <t xml:space="preserve"> salts thereof</t>
  </si>
  <si>
    <t xml:space="preserve">2921.11.00  </t>
  </si>
  <si>
    <t xml:space="preserve">2921.12.00  </t>
  </si>
  <si>
    <t xml:space="preserve">-- 2-(N,N-Dimethylamino)ethylchloride hydrochloride </t>
  </si>
  <si>
    <t xml:space="preserve">2921.13.00</t>
  </si>
  <si>
    <t xml:space="preserve">-- 2-(N,N-Diethylamino)ethylchloride hydrochloride</t>
  </si>
  <si>
    <t xml:space="preserve">2921.14.00  </t>
  </si>
  <si>
    <t xml:space="preserve">-- 2-(N,N-Diisopropylamino)ethylchloride hydrochloride </t>
  </si>
  <si>
    <t xml:space="preserve">2921.19.00</t>
  </si>
  <si>
    <t xml:space="preserve"> salts thereof:</t>
  </si>
  <si>
    <t xml:space="preserve">2921.21.00 </t>
  </si>
  <si>
    <t xml:space="preserve">2921.22.00 </t>
  </si>
  <si>
    <t xml:space="preserve">2921.29.00</t>
  </si>
  <si>
    <t xml:space="preserve">2921.30.00</t>
  </si>
  <si>
    <t xml:space="preserve">- Cyclanic, cyclenic or cycloterpenic mono- or polyamines, and their derivatives; salts thereof</t>
  </si>
  <si>
    <t xml:space="preserve">2921.41.00 </t>
  </si>
  <si>
    <t xml:space="preserve">2921.42.00</t>
  </si>
  <si>
    <t xml:space="preserve">2921.43.00</t>
  </si>
  <si>
    <t xml:space="preserve">2921.44.00 </t>
  </si>
  <si>
    <t xml:space="preserve">2921.45.00 </t>
  </si>
  <si>
    <t xml:space="preserve">-- 1-Naphthylamine (alpha-naphthylamine), 2-naphthylamine (beta-naphthylamine) and their derivatives; salts thereof</t>
  </si>
  <si>
    <t xml:space="preserve">2921.46.00</t>
  </si>
  <si>
    <t xml:space="preserve">-- Amfetamine (INN) benzfetamine (INN), dexamfetamine (INN), etilamfetamine (INN), fencamfamin (INN), lefetamine (INN), levamfetamine (INN), mefenorex (INN) and phentermine (INN); salts thereof</t>
  </si>
  <si>
    <t xml:space="preserve">2921.49.00</t>
  </si>
  <si>
    <t xml:space="preserve">2921.51.00</t>
  </si>
  <si>
    <t xml:space="preserve">-- o-, m-, p-Phenylenediamine, diaminotoluenes, and their derivatives; salts thereof</t>
  </si>
  <si>
    <t xml:space="preserve">2921.59.00</t>
  </si>
  <si>
    <t xml:space="preserve">Oxygen-function amino-compounds.</t>
  </si>
  <si>
    <t xml:space="preserve">- Amino-alcohols, other than those containing more than one kind of oxygen function, their ethers and esters; salts thereof:</t>
  </si>
  <si>
    <t xml:space="preserve">2922.11.00  </t>
  </si>
  <si>
    <t xml:space="preserve">2922.12.00 </t>
  </si>
  <si>
    <t xml:space="preserve">2922.14.00</t>
  </si>
  <si>
    <t xml:space="preserve">2922.12.00  </t>
  </si>
  <si>
    <t xml:space="preserve">2922.14.00 </t>
  </si>
  <si>
    <t xml:space="preserve">2922.15.00</t>
  </si>
  <si>
    <t xml:space="preserve">2922.16.00  </t>
  </si>
  <si>
    <t xml:space="preserve">2922.17.00  </t>
  </si>
  <si>
    <t xml:space="preserve">2922.18.00</t>
  </si>
  <si>
    <t xml:space="preserve">-- 2-(N,N-Diisopropylamino)ethanol</t>
  </si>
  <si>
    <t xml:space="preserve">2922.19.00</t>
  </si>
  <si>
    <t xml:space="preserve">- Amino-naphthols and other amino-phenols, other than those containing more than one kind of oxygen function, their ethers and esters; salts thereof:</t>
  </si>
  <si>
    <t xml:space="preserve">2922.21.00 </t>
  </si>
  <si>
    <t xml:space="preserve">2922.22.00  </t>
  </si>
  <si>
    <t xml:space="preserve">2922.29.00</t>
  </si>
  <si>
    <t xml:space="preserve">- Amino-aldehydes, amino-ketones and amino-quinones, other than those containing more than one kind of oxygen function; salts thereof:</t>
  </si>
  <si>
    <t xml:space="preserve">2922.31.00 </t>
  </si>
  <si>
    <t xml:space="preserve">-- Amfepramone (INN), methadone (INN) and normethadone (INN); salts thereof</t>
  </si>
  <si>
    <t xml:space="preserve">2922.39.00</t>
  </si>
  <si>
    <t xml:space="preserve">- Amino-acids, other than those containing more than one kind of oxygen function, and their esters; salts thereof:</t>
  </si>
  <si>
    <t xml:space="preserve">2922.41.00 </t>
  </si>
  <si>
    <t xml:space="preserve"> salts thereof </t>
  </si>
  <si>
    <t xml:space="preserve">2922.42.00 </t>
  </si>
  <si>
    <t xml:space="preserve">2922.43.00</t>
  </si>
  <si>
    <t xml:space="preserve">2922.44.00 </t>
  </si>
  <si>
    <t xml:space="preserve">2922.49.00  </t>
  </si>
  <si>
    <t xml:space="preserve">2922.50.00</t>
  </si>
  <si>
    <t xml:space="preserve">Quaternary ammonium salts and hydroxides; lecithins and other phosphoaminolipids, whether or not chemically defined.</t>
  </si>
  <si>
    <t xml:space="preserve">2923.10.00 </t>
  </si>
  <si>
    <t xml:space="preserve">2923.20.00 </t>
  </si>
  <si>
    <t xml:space="preserve">2923.30.00</t>
  </si>
  <si>
    <t xml:space="preserve">2923.40.00  </t>
  </si>
  <si>
    <t xml:space="preserve">2923.90.00</t>
  </si>
  <si>
    <t xml:space="preserve">Carboxyamide-function compounds</t>
  </si>
  <si>
    <t xml:space="preserve"> amide-function compounds of carbonic acid.</t>
  </si>
  <si>
    <t xml:space="preserve">2924.11.00  </t>
  </si>
  <si>
    <t xml:space="preserve">2924.12.00 </t>
  </si>
  <si>
    <t xml:space="preserve">2924.19.00</t>
  </si>
  <si>
    <t xml:space="preserve"> salts thereof :</t>
  </si>
  <si>
    <t xml:space="preserve">2924.21.00  </t>
  </si>
  <si>
    <t xml:space="preserve">2924.23.00  </t>
  </si>
  <si>
    <t xml:space="preserve">-- 2-Acetamidobenzoic acid (N-acetylanthranilic acid) and its salts </t>
  </si>
  <si>
    <t xml:space="preserve">2924.24.00</t>
  </si>
  <si>
    <t xml:space="preserve">2924.25.00 </t>
  </si>
  <si>
    <t xml:space="preserve">2924.29.00</t>
  </si>
  <si>
    <t xml:space="preserve">Carboxyimide-function compounds (including saccharin and its salts) and imine-function compounds.</t>
  </si>
  <si>
    <t xml:space="preserve">2925.11.00 </t>
  </si>
  <si>
    <t xml:space="preserve">2925.12.00  </t>
  </si>
  <si>
    <t xml:space="preserve">2925.19.00</t>
  </si>
  <si>
    <t xml:space="preserve">2925.21.00 </t>
  </si>
  <si>
    <t xml:space="preserve">2925.29.00</t>
  </si>
  <si>
    <t xml:space="preserve">Nitrile-function compounds.</t>
  </si>
  <si>
    <t xml:space="preserve">2926.10.00  </t>
  </si>
  <si>
    <t xml:space="preserve">2926.20.00  </t>
  </si>
  <si>
    <t xml:space="preserve">2926.30.00</t>
  </si>
  <si>
    <t xml:space="preserve">- Fenproporex (INN) and its salts; methadone (INN) intermediate (4-cyano-2-dimethylamino-4, 4-diphenylbutane)</t>
  </si>
  <si>
    <t xml:space="preserve">2926.40.00 </t>
  </si>
  <si>
    <t xml:space="preserve">2926.90.00</t>
  </si>
  <si>
    <t xml:space="preserve">2927.00.00 </t>
  </si>
  <si>
    <t xml:space="preserve">Diazo-, azo- or azoxy-compounds.</t>
  </si>
  <si>
    <t xml:space="preserve">2928.00.00</t>
  </si>
  <si>
    <t xml:space="preserve">Organic derivatives of hydrazine or of hydroxylamine.</t>
  </si>
  <si>
    <t xml:space="preserve">Compounds with other nitrogen function.</t>
  </si>
  <si>
    <t xml:space="preserve">2929.10.00 </t>
  </si>
  <si>
    <t xml:space="preserve">2929.90.00</t>
  </si>
  <si>
    <t xml:space="preserve">X.- ORGANO-INORGANIC COMPOUNDS, HETEROCYCLIC COMPOUNDS, NUCLEIC ACIDS AND THEIR SALTS, AND SULPHONAMIDES</t>
  </si>
  <si>
    <t xml:space="preserve">Organo-sulphur compounds.</t>
  </si>
  <si>
    <t xml:space="preserve">2930.20.00 </t>
  </si>
  <si>
    <t xml:space="preserve">2930.30.00  </t>
  </si>
  <si>
    <t xml:space="preserve">- Thiuram mono-, di- or tetrasulphides </t>
  </si>
  <si>
    <t xml:space="preserve">2930.40.00  </t>
  </si>
  <si>
    <t xml:space="preserve">2930.60.00  </t>
  </si>
  <si>
    <t xml:space="preserve">- 2-(N,N-Diethylamino)ethanethiol </t>
  </si>
  <si>
    <t xml:space="preserve">2930.70.00  </t>
  </si>
  <si>
    <t xml:space="preserve">- Bis(2-hydroxyethyl)sulfide (thiodiglycol (INN)) </t>
  </si>
  <si>
    <t xml:space="preserve">2930.80.00  </t>
  </si>
  <si>
    <t xml:space="preserve">2930.90.00</t>
  </si>
  <si>
    <t xml:space="preserve">Other organo-inorganic compounds.</t>
  </si>
  <si>
    <t xml:space="preserve">2931.10.00 </t>
  </si>
  <si>
    <t xml:space="preserve">2931.20.00</t>
  </si>
  <si>
    <t xml:space="preserve">- Other organo-phosphorous derivatives:</t>
  </si>
  <si>
    <t xml:space="preserve">2931.31.00 </t>
  </si>
  <si>
    <t xml:space="preserve">2931.32.00  </t>
  </si>
  <si>
    <t xml:space="preserve">2931.33.00  </t>
  </si>
  <si>
    <t xml:space="preserve">2931.34.00 </t>
  </si>
  <si>
    <t xml:space="preserve">-- Sodium 3-(trihydroxysilyl)propyl methylphosphonate</t>
  </si>
  <si>
    <t xml:space="preserve">2931.35.00 </t>
  </si>
  <si>
    <t xml:space="preserve">-- 2,4,6-Tripropyl-1,3,5,2,4,6-trioxatriphosphinane 2,4,6 trioxide</t>
  </si>
  <si>
    <t xml:space="preserve">2931.36.00 </t>
  </si>
  <si>
    <t xml:space="preserve">-- (5-Ethyl-2-methyl-2-oxido-1,3,2-dioxaphosphinan-5-yl methyl methyl methylphosphonate</t>
  </si>
  <si>
    <t xml:space="preserve">2931.37.00</t>
  </si>
  <si>
    <t xml:space="preserve">-- Bis[(5-ethyl-2-methyl-2-oxido-1,3,2-dioxaphosphinan-5- yl)methyl] methylphosphonate</t>
  </si>
  <si>
    <t xml:space="preserve">2931.38.00 </t>
  </si>
  <si>
    <t xml:space="preserve">-- Salt of methylphosphonic acid and (aminoiminomethyl)urea (1 : 1)</t>
  </si>
  <si>
    <t xml:space="preserve">2931.39.00 </t>
  </si>
  <si>
    <t xml:space="preserve">2931.90.00</t>
  </si>
  <si>
    <t xml:space="preserve">Heterocyclic compounds with oxygen hetero-atom(s) only.</t>
  </si>
  <si>
    <t xml:space="preserve">- Compounds containing an unfused furan ring (whether or not hydrogenated) in the structure:</t>
  </si>
  <si>
    <t xml:space="preserve">2932.11.00  </t>
  </si>
  <si>
    <t xml:space="preserve">2932.12.00  </t>
  </si>
  <si>
    <t xml:space="preserve">2932.13.00  </t>
  </si>
  <si>
    <t xml:space="preserve">2932.14.00 </t>
  </si>
  <si>
    <t xml:space="preserve">2932.19.00</t>
  </si>
  <si>
    <t xml:space="preserve">2932.20.00 </t>
  </si>
  <si>
    <t xml:space="preserve">2932.91.00  </t>
  </si>
  <si>
    <t xml:space="preserve">2932.92.00 </t>
  </si>
  <si>
    <t xml:space="preserve">-- 1-(1,3-Benzodioxol-5-yl)propan-2-one </t>
  </si>
  <si>
    <t xml:space="preserve">2932.93.00 </t>
  </si>
  <si>
    <t xml:space="preserve">2932.94.00 </t>
  </si>
  <si>
    <t xml:space="preserve">2932.95.00</t>
  </si>
  <si>
    <t xml:space="preserve">2932.99.00</t>
  </si>
  <si>
    <t xml:space="preserve">Heterocyclic compounds with nitrogen hetero-atom(s) only.</t>
  </si>
  <si>
    <t xml:space="preserve">- Compounds containing an unfused pyrazole ring (whether or not hydrogenated) in the structure:</t>
  </si>
  <si>
    <t xml:space="preserve">2933.11.00 </t>
  </si>
  <si>
    <t xml:space="preserve">2933.19.00</t>
  </si>
  <si>
    <t xml:space="preserve">- Compounds containing an unfused imidazole ring (whether or not hydrogenated) in the structure: </t>
  </si>
  <si>
    <t xml:space="preserve">2933.21.00 </t>
  </si>
  <si>
    <t xml:space="preserve">2933.29.00</t>
  </si>
  <si>
    <t xml:space="preserve">- Compounds containing an unfused pyridine ring (whether or not hydrogenated) in the structure:</t>
  </si>
  <si>
    <t xml:space="preserve">2933.31.00 </t>
  </si>
  <si>
    <t xml:space="preserve">2933.32.00  </t>
  </si>
  <si>
    <t xml:space="preserve">2933.33.00</t>
  </si>
  <si>
    <t xml:space="preserve">-- Alfentanil (INN), anileridine (INN), bezitramide (INN), bromazepam (INN), difenoxin (INN), diphenoxylate (INN), dipipanone (INN), fentanyl (INN), ketobemidone (INN), pethidine (INN) intermediate A,, phencyclidine (INN) (PCP), phenoperidine (INN), pipra</t>
  </si>
  <si>
    <t xml:space="preserve">2933.39.00</t>
  </si>
  <si>
    <t xml:space="preserve">- Compounds containing in the structure a quinoline or isoquinoline ring-system (whether or not hydrogenated), not further fused:</t>
  </si>
  <si>
    <t xml:space="preserve">2933.41.00 </t>
  </si>
  <si>
    <t xml:space="preserve">2933.49.00</t>
  </si>
  <si>
    <t xml:space="preserve">- Compounds containing a pyrimidine ring (whether or not hydrogenated) or piperazine ring in the structure:</t>
  </si>
  <si>
    <t xml:space="preserve">2933.52.00 </t>
  </si>
  <si>
    <t xml:space="preserve">2933.53.00</t>
  </si>
  <si>
    <t xml:space="preserve">-- Allobarbital (INN), amobarbital (INN), barbital (INN), butalbital (INN), butobarbital, cyclobarbital (INN), methylphenobarbital (INN), pentobarbital (INN), Phenobarbital (INN), secbutabarbital (INN), secobarbital (INN), and vinylbital (INN); salts ther</t>
  </si>
  <si>
    <t xml:space="preserve">2933.54.00 </t>
  </si>
  <si>
    <t xml:space="preserve">2933.55.00 </t>
  </si>
  <si>
    <t xml:space="preserve">-- Loprazolam (INN), mecloqualone (INN), methaqualone (INN)and zipeprol (INN); salts thereof </t>
  </si>
  <si>
    <t xml:space="preserve">2933.59.00</t>
  </si>
  <si>
    <t xml:space="preserve">- Compounds containing an unfused triazine ring (whether or not hydrogenated) in the structure:</t>
  </si>
  <si>
    <t xml:space="preserve">2933.61.00 </t>
  </si>
  <si>
    <t xml:space="preserve">2933.69.00 </t>
  </si>
  <si>
    <t xml:space="preserve">- Lactams:</t>
  </si>
  <si>
    <t xml:space="preserve">2933.71.00 </t>
  </si>
  <si>
    <t xml:space="preserve">-- 6-Hexanelactam (epsilon-caprolact-am)</t>
  </si>
  <si>
    <t xml:space="preserve">2933.72.00  </t>
  </si>
  <si>
    <t xml:space="preserve">2933.79.00</t>
  </si>
  <si>
    <t xml:space="preserve">2933.91.00</t>
  </si>
  <si>
    <t xml:space="preserve">-- Alprazolam (INN), camazepam (INN), chlordiazepoxide (INN), clonazepam (INN), clorazepate, delorazepam (INN), diazepam (INN), estazolam (INN), ethyl loflazepate (INN), fludiazepam (INN), flunitrazepam (INN), flurazepam (INN), halazepam (INN), lorazepam </t>
  </si>
  <si>
    <t xml:space="preserve">2933.92.00</t>
  </si>
  <si>
    <t xml:space="preserve">2933.99.00</t>
  </si>
  <si>
    <t xml:space="preserve">Nucleic acids and their salts, whether or not chemically defined; other heterocyclic compounds.</t>
  </si>
  <si>
    <t xml:space="preserve">2934.10.00 </t>
  </si>
  <si>
    <t xml:space="preserve">- Compounds containing an unfused thiazole ring (whether or not</t>
  </si>
  <si>
    <t xml:space="preserve">2934.20.00</t>
  </si>
  <si>
    <t xml:space="preserve">2934.30.00</t>
  </si>
  <si>
    <t xml:space="preserve">2934.91.00</t>
  </si>
  <si>
    <t xml:space="preserve">2934.99.00</t>
  </si>
  <si>
    <t xml:space="preserve">Sulphonamides.</t>
  </si>
  <si>
    <t xml:space="preserve">2935.10.00 </t>
  </si>
  <si>
    <t xml:space="preserve">2935.20.00  </t>
  </si>
  <si>
    <t xml:space="preserve">2935.30.00 </t>
  </si>
  <si>
    <t xml:space="preserve">- N-Ethyl-N-(2-hydroxyethyl) perfluorooctane sulphonamide</t>
  </si>
  <si>
    <t xml:space="preserve">2935.40.00 </t>
  </si>
  <si>
    <t xml:space="preserve">2935.50.00  </t>
  </si>
  <si>
    <t xml:space="preserve">2935.90.00</t>
  </si>
  <si>
    <t xml:space="preserve">XI.- PROVITAMINS, VITAMINS AND HORMONES</t>
  </si>
  <si>
    <t xml:space="preserve">Provitamins and vitamins, natural or reproduced by synthesis (including natural concentrates), derivatives thereof used primarily as vitamins, and intermixtures of the foregoing, whether or not in any solvent.</t>
  </si>
  <si>
    <t xml:space="preserve">- Vitamins and their derivatives,unmixed:</t>
  </si>
  <si>
    <t xml:space="preserve">2936.21.00 </t>
  </si>
  <si>
    <t xml:space="preserve">2936.22.00 </t>
  </si>
  <si>
    <t xml:space="preserve">2936.23.00</t>
  </si>
  <si>
    <t xml:space="preserve">2936.24.00 </t>
  </si>
  <si>
    <t xml:space="preserve">2936.25.00</t>
  </si>
  <si>
    <t xml:space="preserve">2936.26.00 </t>
  </si>
  <si>
    <t xml:space="preserve">2936.27.00 </t>
  </si>
  <si>
    <t xml:space="preserve">-- Vitamin C and its derivatives </t>
  </si>
  <si>
    <t xml:space="preserve">2936.28.00 </t>
  </si>
  <si>
    <t xml:space="preserve">2936.29.00  </t>
  </si>
  <si>
    <t xml:space="preserve">2936.90.00</t>
  </si>
  <si>
    <t xml:space="preserve">Hormones, prostaglandins, thromboxanes and leukotrienes, natural or reproduced by synthesis; derivatives and structural analogues thereof, including chain modified polypeptides, used primarily as hormones.</t>
  </si>
  <si>
    <t xml:space="preserve">- Polypeptides hormones, protein hormones and glycoprotein hormones, their deritives and structural analogues:</t>
  </si>
  <si>
    <t xml:space="preserve">2937.11.00  </t>
  </si>
  <si>
    <t xml:space="preserve">2937.12.00 </t>
  </si>
  <si>
    <t xml:space="preserve">2937.19.00</t>
  </si>
  <si>
    <t xml:space="preserve">- Steroidal hormones, their derivatives and structural analogues:</t>
  </si>
  <si>
    <t xml:space="preserve">2937.21.00 </t>
  </si>
  <si>
    <t xml:space="preserve">2937.22.00 </t>
  </si>
  <si>
    <t xml:space="preserve">2937.23.00 </t>
  </si>
  <si>
    <t xml:space="preserve">2937.29.00</t>
  </si>
  <si>
    <t xml:space="preserve">2937.50.00</t>
  </si>
  <si>
    <t xml:space="preserve">2937.90.00</t>
  </si>
  <si>
    <t xml:space="preserve">XII.- GLYCOSIDES AND ALKALOIDS, NATURAL OR REPRODUCED BY SYNTHESIS, AND THEIR SALTS, ETHERS, ESTERS AND OTHER DERIVATIVES</t>
  </si>
  <si>
    <t xml:space="preserve">Glycosides, natural or reproduced by synthesis, and their salts, ethers, esters and other derivatives.</t>
  </si>
  <si>
    <t xml:space="preserve">2938.10.00 </t>
  </si>
  <si>
    <t xml:space="preserve">2938.90.00</t>
  </si>
  <si>
    <t xml:space="preserve">Alkaloids, natural or reproduced by synthesis, and their salts, ethers, esters and other derivatives.</t>
  </si>
  <si>
    <t xml:space="preserve">2939.11.00</t>
  </si>
  <si>
    <t xml:space="preserve">-- Concentrates of poppy straw; buprenorphine (INN), codeine, dihydrocodeine (INN), ethylmorphine, etorphine (INN), heroine,hydrocodone (INN), hydromorphone (INN), morphine, nicomorphine (INN), oxycodone (INN), oxymorphone (INN), pholcodine (INN), thebaco</t>
  </si>
  <si>
    <t xml:space="preserve">2939.19.00 </t>
  </si>
  <si>
    <t xml:space="preserve">2939.20.00 </t>
  </si>
  <si>
    <t xml:space="preserve">2939.30.00</t>
  </si>
  <si>
    <t xml:space="preserve">- Ephedrines and their salts:</t>
  </si>
  <si>
    <t xml:space="preserve">2939.41.00 </t>
  </si>
  <si>
    <t xml:space="preserve">2939.42.00 </t>
  </si>
  <si>
    <t xml:space="preserve">2939.43.00 </t>
  </si>
  <si>
    <t xml:space="preserve">2939.44.00 </t>
  </si>
  <si>
    <t xml:space="preserve">2939.49.00</t>
  </si>
  <si>
    <t xml:space="preserve">- Theophylline and aminophylline (theophylline- ethylenediamine) and their derivatives</t>
  </si>
  <si>
    <t xml:space="preserve">2939.51.00 </t>
  </si>
  <si>
    <t xml:space="preserve">2939.59.00</t>
  </si>
  <si>
    <t xml:space="preserve">2939.61.00 </t>
  </si>
  <si>
    <t xml:space="preserve">2939.62.00  </t>
  </si>
  <si>
    <t xml:space="preserve">2939.63.00 </t>
  </si>
  <si>
    <t xml:space="preserve">2939.69.00</t>
  </si>
  <si>
    <t xml:space="preserve">- Other, of vegetal origin:</t>
  </si>
  <si>
    <t xml:space="preserve">2939.71.00</t>
  </si>
  <si>
    <t xml:space="preserve">-- Cocaine, ecgonine, levometamfetamine, metamfetamine (INN), metamfetamine racemate; salts, esters and other derivatives thereof</t>
  </si>
  <si>
    <t xml:space="preserve">2939.79.00 </t>
  </si>
  <si>
    <t xml:space="preserve">2939.80.00</t>
  </si>
  <si>
    <t xml:space="preserve">XIII.- OTHER ORGANIC COMPOUNDS</t>
  </si>
  <si>
    <t xml:space="preserve">2940.00.00</t>
  </si>
  <si>
    <t xml:space="preserve">Sugars, chemically pure, other than sucrose, lactose, maltose,  glucose and fructose; sugar ethers, sugar acetals and sugar esters and their salts, other than products of heading 29.37, 29.38 or 29.39.</t>
  </si>
  <si>
    <t xml:space="preserve">Antibiotics.</t>
  </si>
  <si>
    <t xml:space="preserve">2941.10.00 </t>
  </si>
  <si>
    <t xml:space="preserve">salts thereof</t>
  </si>
  <si>
    <t xml:space="preserve">2941.20.00 </t>
  </si>
  <si>
    <t xml:space="preserve">2941.30.00</t>
  </si>
  <si>
    <t xml:space="preserve">2941.40.00 </t>
  </si>
  <si>
    <t xml:space="preserve">2941.50.00 </t>
  </si>
  <si>
    <t xml:space="preserve">2941.90.00</t>
  </si>
  <si>
    <t xml:space="preserve">2942.00.00</t>
  </si>
  <si>
    <t xml:space="preserve">Other organic compounds.</t>
  </si>
  <si>
    <t xml:space="preserve">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</si>
  <si>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 xml:space="preserve">3001.20.00</t>
  </si>
  <si>
    <t xml:space="preserve">3001.90.00</t>
  </si>
  <si>
    <t xml:space="preserve">Human blood; animal blood prepared for therapeutic, prophylactic or diagnostic uses; antisera and other blood fractions and immunological products, whether or not modified or obtained by means of biotechnological processes; vaccines,toxins, cultures of micro-organisms (excluding yeasts) and similar products.</t>
  </si>
  <si>
    <t xml:space="preserve">- Antisera, other blood fractions and immunological products, whether or not modified or obtained by means of biotechnological processes:</t>
  </si>
  <si>
    <t xml:space="preserve">3002.11.00  </t>
  </si>
  <si>
    <t xml:space="preserve">3002.12.00</t>
  </si>
  <si>
    <t xml:space="preserve">3002.13.00</t>
  </si>
  <si>
    <t xml:space="preserve">3002.14.00 </t>
  </si>
  <si>
    <t xml:space="preserve">3002.15.00</t>
  </si>
  <si>
    <t xml:space="preserve">3002.19.00 </t>
  </si>
  <si>
    <t xml:space="preserve">3002.20.00  </t>
  </si>
  <si>
    <t xml:space="preserve">3002.30.00 </t>
  </si>
  <si>
    <t xml:space="preserve">3002.90.00</t>
  </si>
  <si>
    <t xml:space="preserve">Medicaments (excluding goods of heading 30.02, 30.05 or 30.06) consisting of two or more constituents which have been mixed together for therapeutic or prophylactic uses, not put up in measured doses or in forms or packings for retail sale.</t>
  </si>
  <si>
    <t xml:space="preserve">3003.10.00</t>
  </si>
  <si>
    <t xml:space="preserve">3003.20.00</t>
  </si>
  <si>
    <t xml:space="preserve">- Other, containing hormones or other products of heading 29.37:</t>
  </si>
  <si>
    <t xml:space="preserve">3003.31.00 </t>
  </si>
  <si>
    <t xml:space="preserve">3003.39.00</t>
  </si>
  <si>
    <t xml:space="preserve">- Other, containing alkaloids or derivatives thereof:</t>
  </si>
  <si>
    <t xml:space="preserve">3003.41.00 </t>
  </si>
  <si>
    <t xml:space="preserve">3003.42.00  </t>
  </si>
  <si>
    <t xml:space="preserve">3003.43.00  </t>
  </si>
  <si>
    <t xml:space="preserve">3003.49.00</t>
  </si>
  <si>
    <t xml:space="preserve">3003.60.00</t>
  </si>
  <si>
    <t xml:space="preserve">- Other, containing antimalarial active principles described in Subheading Note 2 to this Chapter</t>
  </si>
  <si>
    <t xml:space="preserve">3003.90.00</t>
  </si>
  <si>
    <t xml:space="preserve">Medicaments (excluding goods of heading 30.02, 30.05 or 30.06) consisting of mixed or unmixed products for therapeutic or prophylactic uses, put up in measured doses (including those in the form of transdermal administration systems) or in forms or packings for retail sale.</t>
  </si>
  <si>
    <t xml:space="preserve">3004.10.00</t>
  </si>
  <si>
    <t xml:space="preserve">3004.20.00</t>
  </si>
  <si>
    <t xml:space="preserve">3004.31.00</t>
  </si>
  <si>
    <t xml:space="preserve">3004.32.00</t>
  </si>
  <si>
    <t xml:space="preserve">3004.39.00</t>
  </si>
  <si>
    <t xml:space="preserve">3004.41.00 </t>
  </si>
  <si>
    <t xml:space="preserve">3004.42.00 </t>
  </si>
  <si>
    <t xml:space="preserve">3004.43.00  </t>
  </si>
  <si>
    <t xml:space="preserve">3004.49.00  </t>
  </si>
  <si>
    <t xml:space="preserve">3004.50.00</t>
  </si>
  <si>
    <t xml:space="preserve">- Other, containing vitamins or other products of heading 29.36</t>
  </si>
  <si>
    <t xml:space="preserve">3004.60.00</t>
  </si>
  <si>
    <t xml:space="preserve">3004.90.00</t>
  </si>
  <si>
    <t xml:space="preserve">Wadding, gauze, bandages and similar articles (for example, dressings, adhesive plasters, poultices), impregnated or coated with pharmaceutical substances or put up in forms or packings for retail sale for medical, surgical, dental or veterinary purposes.</t>
  </si>
  <si>
    <t xml:space="preserve">3005.10.00</t>
  </si>
  <si>
    <t xml:space="preserve">3005.90.10 </t>
  </si>
  <si>
    <t xml:space="preserve">3005.90.90</t>
  </si>
  <si>
    <t xml:space="preserve">Pharmaceutical goods specified in Note 4 to this chapter.</t>
  </si>
  <si>
    <t xml:space="preserve">3006.10.00</t>
  </si>
  <si>
    <t xml:space="preserve">-Sterile surgical catgut, similar sterile suture materials (including sterile absorbable surgical or dental yarns) and sterile tissue adhesives for surgical wound closure; sterile laminaria and sterile laminaria tents; sterile absorbable surgical or denta</t>
  </si>
  <si>
    <t xml:space="preserve">3006.20.00</t>
  </si>
  <si>
    <t xml:space="preserve">3006.30.00</t>
  </si>
  <si>
    <t xml:space="preserve"> diagnostic reagents designed to be administered to the patient</t>
  </si>
  <si>
    <t xml:space="preserve">3006.40.00</t>
  </si>
  <si>
    <t xml:space="preserve"> bone reconstruction cements</t>
  </si>
  <si>
    <t xml:space="preserve">3006.50.00</t>
  </si>
  <si>
    <t xml:space="preserve">3006.60.00</t>
  </si>
  <si>
    <t xml:space="preserve">- Chemical contraceptive preparations based on hormones, on other products of heading 29.37 or spermicides</t>
  </si>
  <si>
    <t xml:space="preserve">3006.70.00</t>
  </si>
  <si>
    <t xml:space="preserve">3006.91.00  </t>
  </si>
  <si>
    <t xml:space="preserve">3006.92.00</t>
  </si>
  <si>
    <t xml:space="preserve">3101.00.00</t>
  </si>
  <si>
    <t xml:space="preserve">Animal or vegetable fertilisers, whether or not mixed together or chemically treated; fertilisers produced by the mixing or chemical treatment of animal or vegetable products.</t>
  </si>
  <si>
    <t xml:space="preserve">Mineral or chemical fertilisers, nitrogenous.</t>
  </si>
  <si>
    <t xml:space="preserve">3102.10.00</t>
  </si>
  <si>
    <t xml:space="preserve"> double salts and mixtures of ammonium sulphate and ammonium nitrate :</t>
  </si>
  <si>
    <t xml:space="preserve">3102.21.00</t>
  </si>
  <si>
    <t xml:space="preserve">3102.29.00  </t>
  </si>
  <si>
    <t xml:space="preserve">3102.30.00  </t>
  </si>
  <si>
    <t xml:space="preserve">3102.40.00</t>
  </si>
  <si>
    <t xml:space="preserve">3102.50.00 </t>
  </si>
  <si>
    <t xml:space="preserve">3102.60.00 </t>
  </si>
  <si>
    <t xml:space="preserve">3102.80.00</t>
  </si>
  <si>
    <t xml:space="preserve">3102.90.00</t>
  </si>
  <si>
    <t xml:space="preserve">Mineral or chemical fertilisers, phosphatic.</t>
  </si>
  <si>
    <t xml:space="preserve">- Superphosphates:</t>
  </si>
  <si>
    <t xml:space="preserve">3103.11.00</t>
  </si>
  <si>
    <t xml:space="preserve">-- Containing by weight 35 % or more of diphosphorus pentaoxide (P2O5)</t>
  </si>
  <si>
    <t xml:space="preserve">3103.19.00 </t>
  </si>
  <si>
    <t xml:space="preserve">3103.90.00</t>
  </si>
  <si>
    <t xml:space="preserve">Mineral or chemical fertilisers, potassic.</t>
  </si>
  <si>
    <t xml:space="preserve">3104.20.00  </t>
  </si>
  <si>
    <t xml:space="preserve">3104.30.00 </t>
  </si>
  <si>
    <t xml:space="preserve">3104.90.00</t>
  </si>
  <si>
    <t xml:space="preserve">Mineral or chemical fertilisers containing two or three of the fertilising elements nitrogen, phosphorus and potassium; other fertilisers; goods of this Chapter in tablets or similar forms or in packages of a gross weight not exceeding 10 kg.</t>
  </si>
  <si>
    <t xml:space="preserve">3105.10.00 </t>
  </si>
  <si>
    <t xml:space="preserve">- Goods of this Chapter in tablets or similar forms or in packages of a gross weight not exceeding 10 kg</t>
  </si>
  <si>
    <t xml:space="preserve">3105.20.00 </t>
  </si>
  <si>
    <t xml:space="preserve">3105.30.00</t>
  </si>
  <si>
    <t xml:space="preserve">3105.40.00</t>
  </si>
  <si>
    <t xml:space="preserve">- Other mineral or chemical fertilisers containing the two fertilising elements nitrogen and phosphorus:</t>
  </si>
  <si>
    <t xml:space="preserve">3105.51.00  </t>
  </si>
  <si>
    <t xml:space="preserve">3105.59.00</t>
  </si>
  <si>
    <t xml:space="preserve">3105.60.00</t>
  </si>
  <si>
    <t xml:space="preserve">3105.90.00</t>
  </si>
  <si>
    <t xml:space="preserve">Tanning extracts of vegetable origin; tannins and their salts, ethers, esters and other derivatives.</t>
  </si>
  <si>
    <t xml:space="preserve">3201.10.00 </t>
  </si>
  <si>
    <t xml:space="preserve">3201.20.00  </t>
  </si>
  <si>
    <t xml:space="preserve">3201.90.00</t>
  </si>
  <si>
    <t xml:space="preserve">Synthetic organic tanning substances; inorganic tanning substances; tanning preparations, whether or not containing natural tanning substances; enzymatic preparations for pre-tanning.</t>
  </si>
  <si>
    <t xml:space="preserve">3202.10.00 </t>
  </si>
  <si>
    <t xml:space="preserve">3202.90.00</t>
  </si>
  <si>
    <t xml:space="preserve">3203.00.00</t>
  </si>
  <si>
    <t xml:space="preserve">Colouring matter of vegetable or animal origin (including dyeing extracts but excluding animal black), whether or not chemically defined; preparations as specified in Note 3 to this Chapter based on colouring matter of vegetable or animal origin.</t>
  </si>
  <si>
    <t xml:space="preserve">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</si>
  <si>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 xml:space="preserve">- Synthetic organic colouring matter and preparations based thereon as specified in Note 3 to this Chapter:</t>
  </si>
  <si>
    <t xml:space="preserve">3204.11.00 </t>
  </si>
  <si>
    <t xml:space="preserve">3204.12.00 </t>
  </si>
  <si>
    <t xml:space="preserve">-- Acid dyes, whether or not premetallised, and preparations based thereon; mordant dyes and preparations based thereon</t>
  </si>
  <si>
    <t xml:space="preserve">3204.13.00 </t>
  </si>
  <si>
    <t xml:space="preserve">3204.14.00 </t>
  </si>
  <si>
    <t xml:space="preserve">3204.15.00</t>
  </si>
  <si>
    <t xml:space="preserve">3204.16.00  </t>
  </si>
  <si>
    <t xml:space="preserve">3204.17.00 </t>
  </si>
  <si>
    <t xml:space="preserve">3204.19.00 </t>
  </si>
  <si>
    <t xml:space="preserve">-- Other, including mixtures of colouring matter of two or more of the subheadings 3204.11 to 3204.19</t>
  </si>
  <si>
    <t xml:space="preserve">3204.20.00</t>
  </si>
  <si>
    <t xml:space="preserve">3204.90.00</t>
  </si>
  <si>
    <t xml:space="preserve">3205.00.00</t>
  </si>
  <si>
    <t xml:space="preserve">Colour lakes</t>
  </si>
  <si>
    <t xml:space="preserve"> preparations as specified in Note 3 to this Chapter based on colour lakes.</t>
  </si>
  <si>
    <t xml:space="preserve">Other colouring matter; preparations as specified in Note 3 to this Chapter, other than those of heading 32.03, 32.04 or 32.05; inorganic products of a kind used as luminophores, whether or not chemically defined.</t>
  </si>
  <si>
    <t xml:space="preserve">- Pigments and preparations based on titanium dioxide:</t>
  </si>
  <si>
    <t xml:space="preserve">3206.11.00</t>
  </si>
  <si>
    <t xml:space="preserve">-- Containing 80% or more by weight of titanium dioxide calculated on the dry matter</t>
  </si>
  <si>
    <t xml:space="preserve">3206.19.00</t>
  </si>
  <si>
    <t xml:space="preserve">3206.20.00</t>
  </si>
  <si>
    <t xml:space="preserve">- Other colouring matter and other preparations:</t>
  </si>
  <si>
    <t xml:space="preserve">3206.41.00  </t>
  </si>
  <si>
    <t xml:space="preserve">3206.42.00</t>
  </si>
  <si>
    <t xml:space="preserve">3206.49.00</t>
  </si>
  <si>
    <t xml:space="preserve">3206.50.00</t>
  </si>
  <si>
    <t xml:space="preserve">Prepared pigments, prepared opacifiers and prepared colours, vitrifiable enamels and glazes, engobes (slips), liquid lustres and similar preparations, of a kind used in the ceramic, enamelling or glass industry; glass frit and other glass, in the form of powder, granules or flakes.</t>
  </si>
  <si>
    <t xml:space="preserve">3207.10.00</t>
  </si>
  <si>
    <t xml:space="preserve">3207.20.00</t>
  </si>
  <si>
    <t xml:space="preserve">3207.30.00  </t>
  </si>
  <si>
    <t xml:space="preserve">3207.40.00</t>
  </si>
  <si>
    <t xml:space="preserve">Paints and varnishes (including enamels and lacquers) based on synthetic polymers or chemically modified natural polymers, dispersed or dissolved in a non-aqueous medium; solutions as defined in Note 4 to this Chapter.</t>
  </si>
  <si>
    <t xml:space="preserve">3208.10.00  </t>
  </si>
  <si>
    <t xml:space="preserve">3208.20.00 </t>
  </si>
  <si>
    <t xml:space="preserve">3208.90.00</t>
  </si>
  <si>
    <t xml:space="preserve">Paints and varnishes (including enamels and lacquers) based on synthetic polymers or chemically modified natural polymers, dispersed or dissolved in an aqueous medium.</t>
  </si>
  <si>
    <t xml:space="preserve">3209.10.00  </t>
  </si>
  <si>
    <t xml:space="preserve">3209.90.00</t>
  </si>
  <si>
    <t xml:space="preserve">Other paints and varnishes (including enamels, lacquers and distempers); prepared water pigments of a kind used for finishing leather.</t>
  </si>
  <si>
    <t xml:space="preserve">3210.00.10</t>
  </si>
  <si>
    <t xml:space="preserve">3210.00.90</t>
  </si>
  <si>
    <t xml:space="preserve">3211.00.00</t>
  </si>
  <si>
    <t xml:space="preserve">Prepared driers.</t>
  </si>
  <si>
    <t xml:space="preserve">Pigments (including metallic powders and flakes) dispersed in non-aqueous media, in liquid or paste form, of a kind used in the manufacture of paints (including enamels); stamping foils; dyes and other colouring matter put up in forms or packings for retail sale.</t>
  </si>
  <si>
    <t xml:space="preserve">3212.10.00</t>
  </si>
  <si>
    <t xml:space="preserve">3212.90.10</t>
  </si>
  <si>
    <t xml:space="preserve">3212.90.90</t>
  </si>
  <si>
    <t xml:space="preserve">Artists', students' or signboard painters' colours, modifying tin-ts, amusement colours and the like, in tablets, tubes, jars, bottles, pans or in similar forms or packings.</t>
  </si>
  <si>
    <t xml:space="preserve">3213.10.00</t>
  </si>
  <si>
    <t xml:space="preserve">3213.90.00</t>
  </si>
  <si>
    <t xml:space="preserve">Glaziers' putty, grafting putty, resin cements, caulking compounds and other mastics; painters' fillings; nonrefractory surfacing preparations for faÃ§ades, indoor walls, floors, ceilings or the like.</t>
  </si>
  <si>
    <t xml:space="preserve">3214.10.00 </t>
  </si>
  <si>
    <t xml:space="preserve">- Glaziers' putty, grafting putty, resin cements, caulking compounds and other mastics; painters' fillings</t>
  </si>
  <si>
    <t xml:space="preserve">3214.90.00</t>
  </si>
  <si>
    <t xml:space="preserve">Printing ink, writing or drawing ink and other inks, whether or not concentrated or solid.</t>
  </si>
  <si>
    <t xml:space="preserve">- Printing ink:</t>
  </si>
  <si>
    <t xml:space="preserve">3215.11.00 </t>
  </si>
  <si>
    <t xml:space="preserve">3215.19.00</t>
  </si>
  <si>
    <t xml:space="preserve">3215.90.10 </t>
  </si>
  <si>
    <t xml:space="preserve">3215.90.90</t>
  </si>
  <si>
    <t xml:space="preserve">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t>
  </si>
  <si>
    <t xml:space="preserve">- Essential oils of citrus fruit:</t>
  </si>
  <si>
    <t xml:space="preserve">3301.12.00 </t>
  </si>
  <si>
    <t xml:space="preserve">3301.13.00 </t>
  </si>
  <si>
    <t xml:space="preserve">3301.19.00 </t>
  </si>
  <si>
    <t xml:space="preserve">- Essential oils other than those of citrus fruit:</t>
  </si>
  <si>
    <t xml:space="preserve">3301.24.00 </t>
  </si>
  <si>
    <t xml:space="preserve">3301.25.00 </t>
  </si>
  <si>
    <t xml:space="preserve">3301.29.00</t>
  </si>
  <si>
    <t xml:space="preserve">3301.30.00</t>
  </si>
  <si>
    <t xml:space="preserve">3301.90.00</t>
  </si>
  <si>
    <t xml:space="preserve">Mixtures of odoriferous substances and mixtures (including alcoholic solutions) with a basis of one or more of these substances, of a kind used as raw materials in industry; other preparations based on odoriferous substances, of a kind used for the manufacture of beverages.</t>
  </si>
  <si>
    <t xml:space="preserve">3302.10.00 </t>
  </si>
  <si>
    <t xml:space="preserve">3302.90.00</t>
  </si>
  <si>
    <t xml:space="preserve">3303.00.00</t>
  </si>
  <si>
    <t xml:space="preserve">Perfumes and toilet waters.</t>
  </si>
  <si>
    <t xml:space="preserve">Beauty or make-up preparations and preparations for the care of the skin (other than medicaments), including sunscreen or sun tan preparations; manicure or pedicure preparations.</t>
  </si>
  <si>
    <t xml:space="preserve">3304.10.00  </t>
  </si>
  <si>
    <t xml:space="preserve">3304.20.00  </t>
  </si>
  <si>
    <t xml:space="preserve">3304.30.00</t>
  </si>
  <si>
    <t xml:space="preserve">3304.91.00 </t>
  </si>
  <si>
    <t xml:space="preserve">3304.99.00</t>
  </si>
  <si>
    <t xml:space="preserve">Preparations for use on the hair.</t>
  </si>
  <si>
    <t xml:space="preserve">3305.10.00 </t>
  </si>
  <si>
    <t xml:space="preserve">3305.20.00 </t>
  </si>
  <si>
    <t xml:space="preserve">3305.30.00 </t>
  </si>
  <si>
    <t xml:space="preserve">3305.90.00</t>
  </si>
  <si>
    <t xml:space="preserve">Preparations for oral or dental hygiene, including denture fixative pastes and powders; yarn used to clean between the teeth (dental floss), in individual retail packages.</t>
  </si>
  <si>
    <t xml:space="preserve">3306.10.00 </t>
  </si>
  <si>
    <t xml:space="preserve">3306.20.00 </t>
  </si>
  <si>
    <t xml:space="preserve">3306.90.00</t>
  </si>
  <si>
    <t xml:space="preserve">Pre-shave, shaving or after-shave preparations, personal deodorants, bath preparations, depilatories and other perfumery, cosmetic or toilet preparations, not elsewhere specified or included; prepared room deodorisers, whether or not perfumed or having disinfectant properties.</t>
  </si>
  <si>
    <t xml:space="preserve">3307.10.00</t>
  </si>
  <si>
    <t xml:space="preserve">3307.20.00  </t>
  </si>
  <si>
    <t xml:space="preserve">3307.30.00</t>
  </si>
  <si>
    <t xml:space="preserve">- Preparations for perfuming or deodorizing rooms, including odoriferous preparations used during religious rites:</t>
  </si>
  <si>
    <t xml:space="preserve">3307.41.00</t>
  </si>
  <si>
    <t xml:space="preserve">-- "Agarbatti" and other odoriferous preparations which operate by burning</t>
  </si>
  <si>
    <t xml:space="preserve">3307.49.00</t>
  </si>
  <si>
    <t xml:space="preserve">3307.90.00</t>
  </si>
  <si>
    <t xml:space="preserve">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t>
  </si>
  <si>
    <t xml:space="preserve">- Soap and organic surface-active products and preparations, in the form of bars, cakes, moulded pieces or shapes, and paper, wadding, felt and nonwovens, impregnated, coated or covered with soap or detergent:</t>
  </si>
  <si>
    <t xml:space="preserve">3401.11.00  </t>
  </si>
  <si>
    <t xml:space="preserve">3401.19.00</t>
  </si>
  <si>
    <t xml:space="preserve">- Soap in other forms:</t>
  </si>
  <si>
    <t xml:space="preserve">3401.20.10  </t>
  </si>
  <si>
    <t xml:space="preserve">3401.20.90  </t>
  </si>
  <si>
    <t xml:space="preserve">3401.30.00</t>
  </si>
  <si>
    <t xml:space="preserve">Organic surface-active agents (other than soap); surfaceactive preparations, washing preparations (including auxiliary washing preparations) and cleaning preparations, whether or not containing soap, other than those of heading 34.01.</t>
  </si>
  <si>
    <t xml:space="preserve">- Organic surface-active agents, whether or not put up for retail sale:</t>
  </si>
  <si>
    <t xml:space="preserve">3402.11.00 </t>
  </si>
  <si>
    <t xml:space="preserve">3402.12.00  </t>
  </si>
  <si>
    <t xml:space="preserve">3402.13.00 </t>
  </si>
  <si>
    <t xml:space="preserve">3402.19.00  </t>
  </si>
  <si>
    <t xml:space="preserve">3402.20.00 </t>
  </si>
  <si>
    <t xml:space="preserve">3402.90.00</t>
  </si>
  <si>
    <t xml:space="preserve">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or more by weight of petroleum oils or of oils obtained from bituminous minerals.</t>
  </si>
  <si>
    <t xml:space="preserve">- Containing petroleum oils or oils obtained from bituminous minerals:</t>
  </si>
  <si>
    <t xml:space="preserve">3403.11.00</t>
  </si>
  <si>
    <t xml:space="preserve">3403.19.00  </t>
  </si>
  <si>
    <t xml:space="preserve">3403.91.00 </t>
  </si>
  <si>
    <t xml:space="preserve">3403.99.00</t>
  </si>
  <si>
    <t xml:space="preserve">Artificial waxes and prepared waxes.</t>
  </si>
  <si>
    <t xml:space="preserve">3404.20.00 </t>
  </si>
  <si>
    <t xml:space="preserve">3404.90.00</t>
  </si>
  <si>
    <t xml:space="preserve">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</si>
  <si>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 xml:space="preserve">3405.10.00  </t>
  </si>
  <si>
    <t xml:space="preserve">3405.20.00 </t>
  </si>
  <si>
    <t xml:space="preserve">3405.30.00</t>
  </si>
  <si>
    <t xml:space="preserve">3405.40.00 </t>
  </si>
  <si>
    <t xml:space="preserve">3405.90.00</t>
  </si>
  <si>
    <t xml:space="preserve">3406.00.00</t>
  </si>
  <si>
    <t xml:space="preserve">Candles, tapers and the like.</t>
  </si>
  <si>
    <t xml:space="preserve">3407.00.00</t>
  </si>
  <si>
    <t xml:space="preserve">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</si>
  <si>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 xml:space="preserve">Casein, caseinates and other casein derivatives; casein glues.</t>
  </si>
  <si>
    <t xml:space="preserve">3501.10.00 </t>
  </si>
  <si>
    <t xml:space="preserve">3501.90.00 </t>
  </si>
  <si>
    <t xml:space="preserve">Albumins (including concentrates of two or more whey proteins, containing by weight more than 80 % whey proteins, calculated on the dry matter), albuminates and other albumin derivatives.</t>
  </si>
  <si>
    <t xml:space="preserve">- Egg albumin:</t>
  </si>
  <si>
    <t xml:space="preserve">3502.11.00  </t>
  </si>
  <si>
    <t xml:space="preserve">3502.19.00</t>
  </si>
  <si>
    <t xml:space="preserve">3502.20.00  </t>
  </si>
  <si>
    <t xml:space="preserve">3502.90.00</t>
  </si>
  <si>
    <t xml:space="preserve">3503.00.00</t>
  </si>
  <si>
    <t xml:space="preserve">Gelatin (including gelatin in rectangular (including square) sheets, whether or not surface-worked or coloured) and gelatin derivatives; isinglass; other glues of animal origin, excluding casein glues of heading 35.01.</t>
  </si>
  <si>
    <t xml:space="preserve">3504.00.00</t>
  </si>
  <si>
    <t xml:space="preserve">Peptones and their derivatives; other protein substances and their derivatives, not elsewhere specified or included; hide powder, whether or not chromed.</t>
  </si>
  <si>
    <t xml:space="preserve">Dextrins and other modified starches (for example, pregelatinised or esterified starches); glues based on starches, or on dextrins or other modified starches.</t>
  </si>
  <si>
    <t xml:space="preserve">3505.10.00  </t>
  </si>
  <si>
    <t xml:space="preserve">3505.20.00</t>
  </si>
  <si>
    <t xml:space="preserve">Prepared glues and other prepared adhesives, not elsewhere specified or included; products suitable for use as glues or adhesives, put up for retail sale as glues or adhesives, not exceeding a net weight of 1 kg.</t>
  </si>
  <si>
    <t xml:space="preserve">3506.10.00</t>
  </si>
  <si>
    <t xml:space="preserve">- Products suitable for use as glues or adhesives, put up for retail sale as glues or adhesives, not exceeding a net weight of 1 kg</t>
  </si>
  <si>
    <t xml:space="preserve">3506.91.00</t>
  </si>
  <si>
    <t xml:space="preserve">-- Adhesives based on polymers of heading 39.01 to 39.13 or on rubber</t>
  </si>
  <si>
    <t xml:space="preserve">3506.99.00</t>
  </si>
  <si>
    <t xml:space="preserve">Enzymes</t>
  </si>
  <si>
    <t xml:space="preserve"> prepared enzymes not elsewhere specified or included.</t>
  </si>
  <si>
    <t xml:space="preserve">3507.10.00 </t>
  </si>
  <si>
    <t xml:space="preserve">3507.90.00</t>
  </si>
  <si>
    <t xml:space="preserve">3601.00.00  </t>
  </si>
  <si>
    <t xml:space="preserve">Propellent powders. </t>
  </si>
  <si>
    <t xml:space="preserve">3602.00.00</t>
  </si>
  <si>
    <t xml:space="preserve">Prepared explosives, other than propellent powders.</t>
  </si>
  <si>
    <t xml:space="preserve"> 3603.00.00</t>
  </si>
  <si>
    <t xml:space="preserve">Safety fuses</t>
  </si>
  <si>
    <t xml:space="preserve"> detonating fuses</t>
  </si>
  <si>
    <t xml:space="preserve">Fireworks, signalling flares, rain rockets, fog signals and other pyrotechnic articles.</t>
  </si>
  <si>
    <t xml:space="preserve">3604.10.00 </t>
  </si>
  <si>
    <t xml:space="preserve">3604.90.00</t>
  </si>
  <si>
    <t xml:space="preserve">3605.00.00</t>
  </si>
  <si>
    <t xml:space="preserve">Matches, other than pyrotechnic articles of heading 36.04.</t>
  </si>
  <si>
    <t xml:space="preserve">Ferro-cerium and other pyrophoric alloys in all forms</t>
  </si>
  <si>
    <t xml:space="preserve"> articles of combustible materials as specified in Note 2 to this Chapter.</t>
  </si>
  <si>
    <t xml:space="preserve">3606.10.00</t>
  </si>
  <si>
    <t xml:space="preserve">- Liquid or liquefied-gas fuels in containers of a kind used for filling or refilling cigarette or similar lighters and of a capacity not exceeding 300 cm3</t>
  </si>
  <si>
    <t xml:space="preserve">3606.90.00</t>
  </si>
  <si>
    <t xml:space="preserve">Photographic plates and film in the flat, sensitised, unexposed, of any material other than paper, paperboard or textiles; instant print film in the flat, sensitised, unexposed, whether or not in packs.</t>
  </si>
  <si>
    <t xml:space="preserve">3701.10.00 </t>
  </si>
  <si>
    <t xml:space="preserve">mÂ² </t>
  </si>
  <si>
    <t xml:space="preserve">3701.20.00 </t>
  </si>
  <si>
    <t xml:space="preserve">3701.30.00</t>
  </si>
  <si>
    <t xml:space="preserve">- Other plates and film, with any side exceeding 255 mm</t>
  </si>
  <si>
    <t xml:space="preserve">3701.91.00  </t>
  </si>
  <si>
    <t xml:space="preserve">3701.99.00</t>
  </si>
  <si>
    <t xml:space="preserve">Photographic film in rolls, sensitised, unexposed, of any material other than paper, paperboard or textiles; instant print film in rolls, sensitised, unexposed.</t>
  </si>
  <si>
    <t xml:space="preserve">3702.10.00</t>
  </si>
  <si>
    <t xml:space="preserve">- Other film, without perforations, of a width not exceeding 105 mm:</t>
  </si>
  <si>
    <t xml:space="preserve">3702.31.00 </t>
  </si>
  <si>
    <t xml:space="preserve">3702.32.00  </t>
  </si>
  <si>
    <t xml:space="preserve">3702.39.00</t>
  </si>
  <si>
    <t xml:space="preserve">- Other film, without perforations, of a width exceeding 105 mm:</t>
  </si>
  <si>
    <t xml:space="preserve">3702.41.00</t>
  </si>
  <si>
    <t xml:space="preserve">-- Of a width exceeding 610 mm and of a length exceeding 200 m,for colour photography (polychrome)</t>
  </si>
  <si>
    <t xml:space="preserve">3702.42.00</t>
  </si>
  <si>
    <t xml:space="preserve">-- Of a width exceeding 610 mm and of a length exceeding 200 m,other than for colour photography</t>
  </si>
  <si>
    <t xml:space="preserve">3702.43.00</t>
  </si>
  <si>
    <t xml:space="preserve">-- Of a width exceeding 610 mm and of a length not exceeding 200 m</t>
  </si>
  <si>
    <t xml:space="preserve">3702.44.00</t>
  </si>
  <si>
    <t xml:space="preserve">-- Of a width exceeding 105 mm but not exceeding 610 mm</t>
  </si>
  <si>
    <t xml:space="preserve">- Other film, for colour photography (polychrome):</t>
  </si>
  <si>
    <t xml:space="preserve">3702.52.00 </t>
  </si>
  <si>
    <t xml:space="preserve">-- Of a width not exceeding 16 mm </t>
  </si>
  <si>
    <t xml:space="preserve">3702.53.00 </t>
  </si>
  <si>
    <t xml:space="preserve">-- Of a width exceeding 16 mm but not exceeding 35 mm and of a length not exceeding 30 m, for slides</t>
  </si>
  <si>
    <t xml:space="preserve">3702.54.00</t>
  </si>
  <si>
    <t xml:space="preserve">-- Of a width exceeding 16 mm but not exceeding 35 mm and of alength not exceeding 30 m, other than for slides</t>
  </si>
  <si>
    <t xml:space="preserve">3702.55.00 </t>
  </si>
  <si>
    <t xml:space="preserve">-- Of a width exceeding 16 mm but not exceeding 35 mm and of a length exceeding 30 m</t>
  </si>
  <si>
    <t xml:space="preserve">3702.56.00</t>
  </si>
  <si>
    <t xml:space="preserve">-- Of a width exceeding 35 mm</t>
  </si>
  <si>
    <t xml:space="preserve">3702.96.00 </t>
  </si>
  <si>
    <t xml:space="preserve">- Of a width not exceeding 35 mm and of a length not exceeding 30 m</t>
  </si>
  <si>
    <t xml:space="preserve">3702.97.00  </t>
  </si>
  <si>
    <t xml:space="preserve">-- Of a width not exceeding 35 mm and of a length exceeding 30 m </t>
  </si>
  <si>
    <t xml:space="preserve">3702.98.00</t>
  </si>
  <si>
    <t xml:space="preserve">Photographic paper, paperboard and textiles, sensitised, unexposed.</t>
  </si>
  <si>
    <t xml:space="preserve">3703.10.00 </t>
  </si>
  <si>
    <t xml:space="preserve">- In rolls of a width exceeding 610 mm </t>
  </si>
  <si>
    <t xml:space="preserve">3703.20.00 </t>
  </si>
  <si>
    <t xml:space="preserve">3703.90.00</t>
  </si>
  <si>
    <t xml:space="preserve">3704.00.00</t>
  </si>
  <si>
    <t xml:space="preserve">Photographic plates, film, paper, paperboard and textiles, exposed but not developed.</t>
  </si>
  <si>
    <t xml:space="preserve">3705.00.00</t>
  </si>
  <si>
    <t xml:space="preserve">Photographic plates and film, exposed and developed, other than cinematographic film.</t>
  </si>
  <si>
    <t xml:space="preserve">Cinematographic film, exposed and developed, whether or not incorporating sound track or consisting only of sound track.</t>
  </si>
  <si>
    <t xml:space="preserve">3706.10.00  </t>
  </si>
  <si>
    <t xml:space="preserve">- Of a width of 35 mm or more </t>
  </si>
  <si>
    <t xml:space="preserve">3706.90.00</t>
  </si>
  <si>
    <t xml:space="preserve">Chemical preparations for photographic uses (other than varnishes, glues, adhesives and similar preparations); unmixed products for photographic uses, put up in measured portions or put up for retail sale in a form ready for use.</t>
  </si>
  <si>
    <t xml:space="preserve">3707.10.00 </t>
  </si>
  <si>
    <t xml:space="preserve">3707.90.00</t>
  </si>
  <si>
    <t xml:space="preserve">Artificial graphite; colloidal or semi-colloidal graphite; preparations based on graphite or other carbon in the form of pastes, blocks, plates or other semi-manufactures.</t>
  </si>
  <si>
    <t xml:space="preserve">3801.10.00 </t>
  </si>
  <si>
    <t xml:space="preserve">3801.20.00 </t>
  </si>
  <si>
    <t xml:space="preserve">3801.30.00 </t>
  </si>
  <si>
    <t xml:space="preserve">3801.90.00</t>
  </si>
  <si>
    <t xml:space="preserve">Other</t>
  </si>
  <si>
    <t xml:space="preserve">Activated carbon; activated natural mineral products; animal black, including spent animal black.</t>
  </si>
  <si>
    <t xml:space="preserve">3802.10.00  </t>
  </si>
  <si>
    <t xml:space="preserve">3802.90.00</t>
  </si>
  <si>
    <t xml:space="preserve">3803.00.00</t>
  </si>
  <si>
    <t xml:space="preserve">Tall oil, whether or not refined.</t>
  </si>
  <si>
    <t xml:space="preserve">3804.00.00</t>
  </si>
  <si>
    <t xml:space="preserve">Residual lyes from the manufacture of wood pulp, whether or not concentrated, desugared or chemically treated, including lignin sulphonates, but excluding tall oil of heading 38.03.</t>
  </si>
  <si>
    <t xml:space="preserve">Gum, wood or sulphate turpentine and other terpenic oils produced by the distillation or other treatment of coniferous woods; crude dipentene; sulphite turpentine and other crude para-cymene; pine oil containing alphaterpineol as the main constituent.</t>
  </si>
  <si>
    <t xml:space="preserve">3805.10.00</t>
  </si>
  <si>
    <t xml:space="preserve">3805.90.00</t>
  </si>
  <si>
    <t xml:space="preserve">Rosin and resin acids, and derivatives thereof; rosin spirit and rosin oils; run gums.</t>
  </si>
  <si>
    <t xml:space="preserve">3806.10.00 </t>
  </si>
  <si>
    <t xml:space="preserve">3806.20.00 </t>
  </si>
  <si>
    <t xml:space="preserve">3806.30.00</t>
  </si>
  <si>
    <t xml:space="preserve">3806.90.00</t>
  </si>
  <si>
    <t xml:space="preserve">3807.00.00</t>
  </si>
  <si>
    <t xml:space="preserve">Wood tar; wood tar oils; wood creosote; wood naphtha; vegetable pitch; brewers' pitch and similar preparations based on rosin, resin acids or on vegetable pitch.</t>
  </si>
  <si>
    <t xml:space="preserve">Insecticides, rodenticides, fungicides, herbicides, anti-sprouting products and plant-growth regulators, disinfectants and similar products, put up in forms or packings for retail sale or as preparations or articles (for example, sulphurtreated bands, wicks and candles, and fly-papers).</t>
  </si>
  <si>
    <t xml:space="preserve">- Goods specified in Subheading Note 1 to this Chapter:</t>
  </si>
  <si>
    <t xml:space="preserve">3808.52.00 </t>
  </si>
  <si>
    <t xml:space="preserve">-- DDT (ISO) (clofenotane (INN)), in packings of a net weight content not exceeding 300 g</t>
  </si>
  <si>
    <t xml:space="preserve">3808.59.00</t>
  </si>
  <si>
    <t xml:space="preserve">- Goods specified in Subheading Note 2 to this Chapter:</t>
  </si>
  <si>
    <t xml:space="preserve">3808.61.00</t>
  </si>
  <si>
    <t xml:space="preserve">-- In packings of a net weight content not exceeding 300 g</t>
  </si>
  <si>
    <t xml:space="preserve">3808.62.00 </t>
  </si>
  <si>
    <t xml:space="preserve">-- In packings of a net weight content exceeding 300 g but not exceeding 7.5 kg</t>
  </si>
  <si>
    <t xml:space="preserve">3808.69.00</t>
  </si>
  <si>
    <t xml:space="preserve">-- Insecticides:</t>
  </si>
  <si>
    <t xml:space="preserve">--- Naphthalene balls:</t>
  </si>
  <si>
    <t xml:space="preserve">3808.91.11 </t>
  </si>
  <si>
    <t xml:space="preserve">---- C ontaining bromomethane (methyl bromide) or Bromochloromethane</t>
  </si>
  <si>
    <t xml:space="preserve">3808.91.19</t>
  </si>
  <si>
    <t xml:space="preserve">--- Mosquito coils, chips, mats and similar products designed for use by burning or heating:</t>
  </si>
  <si>
    <t xml:space="preserve">3808.91.21 </t>
  </si>
  <si>
    <t xml:space="preserve">3808.91.29</t>
  </si>
  <si>
    <t xml:space="preserve">--- Aerosol spray:</t>
  </si>
  <si>
    <t xml:space="preserve">3808.91.31 </t>
  </si>
  <si>
    <t xml:space="preserve">3808.91.32 </t>
  </si>
  <si>
    <t xml:space="preserve">3808.91.39</t>
  </si>
  <si>
    <t xml:space="preserve">3808.91.91 </t>
  </si>
  <si>
    <t xml:space="preserve">3808.91.99</t>
  </si>
  <si>
    <t xml:space="preserve">-- Fungicides:</t>
  </si>
  <si>
    <t xml:space="preserve">3808.92.10 </t>
  </si>
  <si>
    <t xml:space="preserve">3808.92.90</t>
  </si>
  <si>
    <t xml:space="preserve">-- Herbicides, anti sprouting products and plant-growth regulators:</t>
  </si>
  <si>
    <t xml:space="preserve">3808.93.10 </t>
  </si>
  <si>
    <t xml:space="preserve">3808.93.90</t>
  </si>
  <si>
    <t xml:space="preserve">-- Disinfectants:</t>
  </si>
  <si>
    <t xml:space="preserve">3808.94.10 </t>
  </si>
  <si>
    <t xml:space="preserve">3808.94.90</t>
  </si>
  <si>
    <t xml:space="preserve">3808.99.10</t>
  </si>
  <si>
    <t xml:space="preserve">3808.99.90</t>
  </si>
  <si>
    <t xml:space="preserve">Finishing agents, dye carriers to accelerate the dyeing or fixing of dyestuffs and other products and preparations (for example, dressings and mordants), of a kind used in the textile, paper, leather or like industries, not elsewhere specified or included.</t>
  </si>
  <si>
    <t xml:space="preserve">3809.10.00</t>
  </si>
  <si>
    <t xml:space="preserve">3809.91.00  </t>
  </si>
  <si>
    <t xml:space="preserve">3809.92.00 </t>
  </si>
  <si>
    <t xml:space="preserve">3809.93.00</t>
  </si>
  <si>
    <t xml:space="preserve">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</si>
  <si>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 xml:space="preserve">3810.10.00</t>
  </si>
  <si>
    <t xml:space="preserve">- Pickling preparations for metal surfaces; soldering, brazing or welding powders and pastes consisting of metal and other materials</t>
  </si>
  <si>
    <t xml:space="preserve">3810.90.00</t>
  </si>
  <si>
    <t xml:space="preserve">Anti-knock preparations, oxidation inhibitors, gum inhibitors, viscosity improvers, anti-corrosive preparations and other prepared additives, for mineral oils (including gasoline) or for other liquids used for the same purposes as mineral oils.</t>
  </si>
  <si>
    <t xml:space="preserve">- Anti-knock preparations:</t>
  </si>
  <si>
    <t xml:space="preserve">3811.11.00 </t>
  </si>
  <si>
    <t xml:space="preserve">3811.19.00</t>
  </si>
  <si>
    <t xml:space="preserve">- Additives for lubricating oils:</t>
  </si>
  <si>
    <t xml:space="preserve">3811.21.00 </t>
  </si>
  <si>
    <t xml:space="preserve">3811.29.00 </t>
  </si>
  <si>
    <t xml:space="preserve">3811.90.00</t>
  </si>
  <si>
    <t xml:space="preserve">Prepared rubber accelerators; compound plasticisers for rubber or plastics, not elsewhere specified or included; anti-oxidising preparations and other compound stabilisers for rubber or plastics.</t>
  </si>
  <si>
    <t xml:space="preserve">3812.10.00 </t>
  </si>
  <si>
    <t xml:space="preserve">3812.20.00</t>
  </si>
  <si>
    <t xml:space="preserve">3812.31.00</t>
  </si>
  <si>
    <t xml:space="preserve">-- Mixtures of oligomers of 2,2,4-trimethyl-1,2-dihydroquinoline (TMQ)</t>
  </si>
  <si>
    <t xml:space="preserve">3812.39.00</t>
  </si>
  <si>
    <t xml:space="preserve">Preparations and charges for fire-extinguishers</t>
  </si>
  <si>
    <t xml:space="preserve"> charged fire-extinguishing grenades.</t>
  </si>
  <si>
    <t xml:space="preserve">3813.00.10 </t>
  </si>
  <si>
    <t xml:space="preserve">3813.00.20</t>
  </si>
  <si>
    <t xml:space="preserve">3813.00.30</t>
  </si>
  <si>
    <t xml:space="preserve">3813.00.40  </t>
  </si>
  <si>
    <t xml:space="preserve">3813.00.90</t>
  </si>
  <si>
    <t xml:space="preserve">Organic composite solvents and thinners, not elsewhere specified or included; prepared paint or varnish removers.</t>
  </si>
  <si>
    <t xml:space="preserve">3814.00.10 </t>
  </si>
  <si>
    <t xml:space="preserve">3814.00.20</t>
  </si>
  <si>
    <t xml:space="preserve">3814.00.30</t>
  </si>
  <si>
    <t xml:space="preserve">--- Containing carbon tetrachloride, bromochloromethane or 1,1,1- trichloroethane (methyl chloroform)</t>
  </si>
  <si>
    <t xml:space="preserve">3814.00.90</t>
  </si>
  <si>
    <t xml:space="preserve">Reaction initiators, reaction accelerators and catalytic preparations, not elsewhere specified or included.</t>
  </si>
  <si>
    <t xml:space="preserve">- Supported catalysts:</t>
  </si>
  <si>
    <t xml:space="preserve">3815.11.00  </t>
  </si>
  <si>
    <t xml:space="preserve">3815.12.00</t>
  </si>
  <si>
    <t xml:space="preserve">3815.19.00 </t>
  </si>
  <si>
    <t xml:space="preserve">3815.90.00</t>
  </si>
  <si>
    <t xml:space="preserve">3816.00.00</t>
  </si>
  <si>
    <t xml:space="preserve">Refractory cements, mortars, concretes and similar compositions, other than products of heading 38.01.</t>
  </si>
  <si>
    <t xml:space="preserve">3817.00.00</t>
  </si>
  <si>
    <t xml:space="preserve">Mixed alkylbenzenes and mixed alkylnaphthalenes, other than those of heading 27.07 or 29.02.</t>
  </si>
  <si>
    <t xml:space="preserve">3818.00.00</t>
  </si>
  <si>
    <t xml:space="preserve">Chemical elements doped for use in electronics, in the form of discs, wafers or similar forms; chemical compounds doped for use in electronics.</t>
  </si>
  <si>
    <t xml:space="preserve">3819.00.00</t>
  </si>
  <si>
    <t xml:space="preserve">Hydraulic brake fluids and other prepared liquids for hydraulic transmission, not containing or containing less than 70 % by weight of petroleum oils or oils obtained from bituminous minerals.</t>
  </si>
  <si>
    <t xml:space="preserve">3820.00.00</t>
  </si>
  <si>
    <t xml:space="preserve">Anti-freezing preparations and prepared de-icing fluids.</t>
  </si>
  <si>
    <t xml:space="preserve">3821.00.00</t>
  </si>
  <si>
    <t xml:space="preserve">Prepared culture media for the development or maintenance of microcro-organisms (including viruses and the like) or of plant, human or animal cells.</t>
  </si>
  <si>
    <t xml:space="preserve">3822.00.00</t>
  </si>
  <si>
    <t xml:space="preserve">Diagnostic or laboratory reagents on a backing, prepared  diagnostic or laboratory reagents whether or not on a backing, other than those of heading 30.02 or 30.06; certified reference materials.</t>
  </si>
  <si>
    <t xml:space="preserve">Industrial monocarboxylic fatty acids</t>
  </si>
  <si>
    <t xml:space="preserve"> acid oils from refining</t>
  </si>
  <si>
    <t xml:space="preserve"> acid oils from refining:</t>
  </si>
  <si>
    <t xml:space="preserve">3823.11.00 </t>
  </si>
  <si>
    <t xml:space="preserve">3823.12.00  </t>
  </si>
  <si>
    <t xml:space="preserve">3823.13.00</t>
  </si>
  <si>
    <t xml:space="preserve">3823.19.00 </t>
  </si>
  <si>
    <t xml:space="preserve">3823.70.00</t>
  </si>
  <si>
    <t xml:space="preserve">Prepared binders for foundry moulds or cores; chemical products and preparations of the chemical or allied industries (including those consisting of mixtures of natural products), not elsewhere specified or included.</t>
  </si>
  <si>
    <t xml:space="preserve">3824.10.00 </t>
  </si>
  <si>
    <t xml:space="preserve">3824.30.00 </t>
  </si>
  <si>
    <t xml:space="preserve">3824.40.00</t>
  </si>
  <si>
    <t xml:space="preserve">3824.50.00</t>
  </si>
  <si>
    <t xml:space="preserve">3824.60.00</t>
  </si>
  <si>
    <t xml:space="preserve">- Sorbitol other than that of subheading 2905.44</t>
  </si>
  <si>
    <t xml:space="preserve">- Mixtures containing halogenated derivatives of methane, ethane or propane:</t>
  </si>
  <si>
    <t xml:space="preserve">3824.71.00</t>
  </si>
  <si>
    <t xml:space="preserve">3824.72.00</t>
  </si>
  <si>
    <t xml:space="preserve">3824.73.00</t>
  </si>
  <si>
    <t xml:space="preserve">3824.74.00</t>
  </si>
  <si>
    <t xml:space="preserve">3824.75.00 </t>
  </si>
  <si>
    <t xml:space="preserve">3824.76.00 </t>
  </si>
  <si>
    <t xml:space="preserve">-- Containing 1,1,1-trichloroethane (methyl chloroform)</t>
  </si>
  <si>
    <t xml:space="preserve">3824.77.00 </t>
  </si>
  <si>
    <t xml:space="preserve">3824.78.00</t>
  </si>
  <si>
    <t xml:space="preserve">3824.79.00</t>
  </si>
  <si>
    <t xml:space="preserve">- Goods specified in Subheading Note 3 to this Chapter:</t>
  </si>
  <si>
    <t xml:space="preserve">3824.81.00 </t>
  </si>
  <si>
    <t xml:space="preserve">3824.82.00</t>
  </si>
  <si>
    <t xml:space="preserve">3824.83.00  </t>
  </si>
  <si>
    <t xml:space="preserve">3824.84.00</t>
  </si>
  <si>
    <t xml:space="preserve">-- Containing aldrin (ISO), camphechlor (ISO) (toxaphene), chlordane (ISO), chlordecone (ISO), DDT (ISO) (clofenotane (INN), 1,1,1- trichloro-2,2-bis(p-chlorophenyl)ethane), dieldrin (ISO, INN), endosulfan (ISO), endrin (ISO), heptachlor (ISO) or mirex (I</t>
  </si>
  <si>
    <t xml:space="preserve">3824.85.00</t>
  </si>
  <si>
    <t xml:space="preserve">-- Containing 1,2,3,4,5,6-hexachlorocyclohexane (HCH (ISO)), including lindane (ISO, INN)</t>
  </si>
  <si>
    <t xml:space="preserve">3824.86.00  </t>
  </si>
  <si>
    <t xml:space="preserve">3824.87.00</t>
  </si>
  <si>
    <t xml:space="preserve">3824.88.00</t>
  </si>
  <si>
    <t xml:space="preserve">-- Containing tetra-, penta-, hexa- hepta- or octabromodiphenyl ethers</t>
  </si>
  <si>
    <t xml:space="preserve">3824.91.00</t>
  </si>
  <si>
    <t xml:space="preserve">-- Mixtures and preparations consisting mainly of (5-ethyl-2-methyl-2- oxido-1,3,2-dioxaphosphinan-5-yl)methyl methyl ethylphosphonate and bis[(5-ethyl-2-methyl-2-oxido-1,3,2-dioxaphosphinan-5- yl)methyl] methylphosphonate</t>
  </si>
  <si>
    <t xml:space="preserve">3824.99.10 </t>
  </si>
  <si>
    <t xml:space="preserve">--- "Grey oxide" and "Black oxide" ("Lead dust") </t>
  </si>
  <si>
    <t xml:space="preserve">3824.99.90</t>
  </si>
  <si>
    <t xml:space="preserve">Residual products of the chemical or allied industries, not elsewhere specified or included; municipal wastes; sewage sludge; other wastes specified in Note 6 to this Chapter.</t>
  </si>
  <si>
    <t xml:space="preserve">3825.10.00 </t>
  </si>
  <si>
    <t xml:space="preserve">3825.20.00</t>
  </si>
  <si>
    <t xml:space="preserve">3825.30.00</t>
  </si>
  <si>
    <t xml:space="preserve">- Waste organic solvents:</t>
  </si>
  <si>
    <t xml:space="preserve">3825.41.00  </t>
  </si>
  <si>
    <t xml:space="preserve">3825.49.00 </t>
  </si>
  <si>
    <t xml:space="preserve">3825.50.00</t>
  </si>
  <si>
    <t xml:space="preserve">- Other wastes from chemical or allied industries:</t>
  </si>
  <si>
    <t xml:space="preserve">3825.61.00  </t>
  </si>
  <si>
    <t xml:space="preserve">3825.69.00 </t>
  </si>
  <si>
    <t xml:space="preserve">3825.90.00</t>
  </si>
  <si>
    <t xml:space="preserve">3826.00.00</t>
  </si>
  <si>
    <t xml:space="preserve">Biodiesel and mixtures thereof, not containing or containing less than 70 % by weight of petroleum oils or oils obtained from bituminous minerals.</t>
  </si>
  <si>
    <t xml:space="preserve">I.- PRIMARY FORMS</t>
  </si>
  <si>
    <t xml:space="preserve">Polymers of ethylene, in primary forms.</t>
  </si>
  <si>
    <t xml:space="preserve">3901.10.00 </t>
  </si>
  <si>
    <t xml:space="preserve">- Polyethylene having a specific gravity of less than 0.94 </t>
  </si>
  <si>
    <t xml:space="preserve">3901.20.00  </t>
  </si>
  <si>
    <t xml:space="preserve">- Polyethylene having a specific gravity of 0.94 or more </t>
  </si>
  <si>
    <t xml:space="preserve">3901.30.00</t>
  </si>
  <si>
    <t xml:space="preserve">3901.40.00</t>
  </si>
  <si>
    <t xml:space="preserve">- Ethylene-alpha-olefin copolymers, having a specific gravity of less than 0.94</t>
  </si>
  <si>
    <t xml:space="preserve">3901.90.00</t>
  </si>
  <si>
    <t xml:space="preserve">Polymers of propylene or of other olefins, in primary forms.</t>
  </si>
  <si>
    <t xml:space="preserve">3902.10.00  </t>
  </si>
  <si>
    <t xml:space="preserve">3902.20.00  </t>
  </si>
  <si>
    <t xml:space="preserve">3902.30.00</t>
  </si>
  <si>
    <t xml:space="preserve">Polymers of styrene, in primary forms.</t>
  </si>
  <si>
    <t xml:space="preserve">- Polystyrene:</t>
  </si>
  <si>
    <t xml:space="preserve">3903.11.00 </t>
  </si>
  <si>
    <t xml:space="preserve">3903.19.00  </t>
  </si>
  <si>
    <t xml:space="preserve">3903.20.00</t>
  </si>
  <si>
    <t xml:space="preserve">3903.30.00</t>
  </si>
  <si>
    <t xml:space="preserve">3903.90.00</t>
  </si>
  <si>
    <t xml:space="preserve">Polymers of vinyl chloride or of other halogenated olefins, in primary forms.</t>
  </si>
  <si>
    <t xml:space="preserve">3904.10.00</t>
  </si>
  <si>
    <t xml:space="preserve">- Other poly(vinyl chloride):</t>
  </si>
  <si>
    <t xml:space="preserve">3904.21.00 </t>
  </si>
  <si>
    <t xml:space="preserve">3904.22.00 </t>
  </si>
  <si>
    <t xml:space="preserve">3904.30.00</t>
  </si>
  <si>
    <t xml:space="preserve">3904.40.00  </t>
  </si>
  <si>
    <t xml:space="preserve">3904.50.00</t>
  </si>
  <si>
    <t xml:space="preserve">- Fluoro-polymers:</t>
  </si>
  <si>
    <t xml:space="preserve">3904.61.00  </t>
  </si>
  <si>
    <t xml:space="preserve">3904.69.00 </t>
  </si>
  <si>
    <t xml:space="preserve">3904.90.00</t>
  </si>
  <si>
    <t xml:space="preserve">Polymers of vinyl acetate or of other vinyl esters, in primary forms; other vinyl polymers in primary forms.</t>
  </si>
  <si>
    <t xml:space="preserve">- Poly(vinyl acetate):</t>
  </si>
  <si>
    <t xml:space="preserve">3905.12.00  </t>
  </si>
  <si>
    <t xml:space="preserve">3905.19.00 </t>
  </si>
  <si>
    <t xml:space="preserve">- Vinyl acetate copolymers:</t>
  </si>
  <si>
    <t xml:space="preserve">3905.21.00  </t>
  </si>
  <si>
    <t xml:space="preserve">3905.29.00 </t>
  </si>
  <si>
    <t xml:space="preserve">3905.30.00 </t>
  </si>
  <si>
    <t xml:space="preserve">3905.91.00  </t>
  </si>
  <si>
    <t xml:space="preserve">3905.99.00</t>
  </si>
  <si>
    <t xml:space="preserve">Acrylic polymers in primary forms.</t>
  </si>
  <si>
    <t xml:space="preserve">3906.10.00 </t>
  </si>
  <si>
    <t xml:space="preserve">3906.90.00</t>
  </si>
  <si>
    <t xml:space="preserve">Polyacetals, other polyethers and epoxide resins, in primary forms; polycarbonates, alkyd resins, polyallyl esters and other polyesters, in primary forms.</t>
  </si>
  <si>
    <t xml:space="preserve">3907.10.00 </t>
  </si>
  <si>
    <t xml:space="preserve">3907.20.00 </t>
  </si>
  <si>
    <t xml:space="preserve">3907.30.00  </t>
  </si>
  <si>
    <t xml:space="preserve">3907.40.00 </t>
  </si>
  <si>
    <t xml:space="preserve">3907.50.00</t>
  </si>
  <si>
    <t xml:space="preserve">- Poly(ethylene terephthalate):</t>
  </si>
  <si>
    <t xml:space="preserve">3907.61.00</t>
  </si>
  <si>
    <t xml:space="preserve">-- Having a viscosity number of 78 ml/g or higher </t>
  </si>
  <si>
    <t xml:space="preserve">39047.69.00 </t>
  </si>
  <si>
    <t xml:space="preserve">3907.70.00</t>
  </si>
  <si>
    <t xml:space="preserve">- Other polyesters:</t>
  </si>
  <si>
    <t xml:space="preserve">3907.91.00 </t>
  </si>
  <si>
    <t xml:space="preserve">3907.99.00</t>
  </si>
  <si>
    <t xml:space="preserve">Polyamides in primary forms.</t>
  </si>
  <si>
    <t xml:space="preserve">3908.10.00 </t>
  </si>
  <si>
    <t xml:space="preserve">- Polyamide-6,-11,-12,-6, 6,-6, 9,-6, 10 or-6, 12</t>
  </si>
  <si>
    <t xml:space="preserve">3908.90.00</t>
  </si>
  <si>
    <t xml:space="preserve">Amino-resins, phenolic resins and polyurethanes, in primary forms.</t>
  </si>
  <si>
    <t xml:space="preserve">3909.10.00 </t>
  </si>
  <si>
    <t xml:space="preserve"> thiourea resins </t>
  </si>
  <si>
    <t xml:space="preserve">3909.20.00</t>
  </si>
  <si>
    <t xml:space="preserve">- Other amino-resins:</t>
  </si>
  <si>
    <t xml:space="preserve">3909.31.00 </t>
  </si>
  <si>
    <t xml:space="preserve">3909.39.00  </t>
  </si>
  <si>
    <t xml:space="preserve">3909.40.00 </t>
  </si>
  <si>
    <t xml:space="preserve">3909.50.00</t>
  </si>
  <si>
    <t xml:space="preserve">3910.00.00</t>
  </si>
  <si>
    <t xml:space="preserve">Silicones in primary forms.</t>
  </si>
  <si>
    <t xml:space="preserve">Petroleum resins, coumarone-indene resins, polyterpenes, polysulphides, polysulphones and other products specified in Note 3 to this Chapter, not elsewhere specified or included, in primary forms.</t>
  </si>
  <si>
    <t xml:space="preserve">3911.10.00 </t>
  </si>
  <si>
    <t xml:space="preserve">3911.90.00 </t>
  </si>
  <si>
    <t xml:space="preserve">Cellulose and its chemical derivatives, not elsewhere specified or included, in primary forms.</t>
  </si>
  <si>
    <t xml:space="preserve">- Cellulose acetates:</t>
  </si>
  <si>
    <t xml:space="preserve">3912.11.00</t>
  </si>
  <si>
    <t xml:space="preserve">3912.12.00 </t>
  </si>
  <si>
    <t xml:space="preserve">3912.20.00</t>
  </si>
  <si>
    <t xml:space="preserve">- Cellulose ethers:</t>
  </si>
  <si>
    <t xml:space="preserve">3912.31.00</t>
  </si>
  <si>
    <t xml:space="preserve">3912.39.00  </t>
  </si>
  <si>
    <t xml:space="preserve">3912.90.00</t>
  </si>
  <si>
    <t xml:space="preserve">Natural polymers (for example, alginic acid) and modified natural polymers (for example, hardened proteins, chemical derivatives of natural rubber), not elsewhere specified or included, in primary forms.</t>
  </si>
  <si>
    <t xml:space="preserve">3913.10.00</t>
  </si>
  <si>
    <t xml:space="preserve">3913.90.00</t>
  </si>
  <si>
    <t xml:space="preserve">3914.00.00 Ion-exchangers based on polymers of headings. 39.01 to 39.13, in primary forms.</t>
  </si>
  <si>
    <t xml:space="preserve">II.- WASTE, PARINGS AND SCRAP; SEMI-MANUFACTURES; ARTICLES</t>
  </si>
  <si>
    <t xml:space="preserve">Waste, parings and scrap, of plastics.</t>
  </si>
  <si>
    <t xml:space="preserve">3915.10.00  </t>
  </si>
  <si>
    <t xml:space="preserve">3915.20.00</t>
  </si>
  <si>
    <t xml:space="preserve">3915.30.00 </t>
  </si>
  <si>
    <t xml:space="preserve">3915.90.00</t>
  </si>
  <si>
    <t xml:space="preserve">Monofilament of which any cross-sectional dimension exceeds 1 mm, rods, sticks and profile shapes, whether or not surfaceworked but not otherwise worked, of plastics.</t>
  </si>
  <si>
    <t xml:space="preserve">3916.10.00 </t>
  </si>
  <si>
    <t xml:space="preserve">3916.20.00 </t>
  </si>
  <si>
    <t xml:space="preserve">3916.90.00</t>
  </si>
  <si>
    <t xml:space="preserve">Tubes, pipes and hoses, and fittings therefor (for example, joints, elbows, flanges), of plastics.</t>
  </si>
  <si>
    <t xml:space="preserve">3917.10.00</t>
  </si>
  <si>
    <t xml:space="preserve">- Tubes, pipes and hoses, rigid:</t>
  </si>
  <si>
    <t xml:space="preserve">3917.21.00  </t>
  </si>
  <si>
    <t xml:space="preserve">3917.22.00 </t>
  </si>
  <si>
    <t xml:space="preserve">3917.23.00 </t>
  </si>
  <si>
    <t xml:space="preserve">3917.29.00</t>
  </si>
  <si>
    <t xml:space="preserve">- Other tubes, pipes and hoses:</t>
  </si>
  <si>
    <t xml:space="preserve">3917.31.00 </t>
  </si>
  <si>
    <t xml:space="preserve">-- Flexible tubes, pipes and hoses, having a minimum burst pressure of 27.6 Mpa</t>
  </si>
  <si>
    <t xml:space="preserve">3917.32.00</t>
  </si>
  <si>
    <t xml:space="preserve">3917.33.00</t>
  </si>
  <si>
    <t xml:space="preserve">3917.39.00</t>
  </si>
  <si>
    <t xml:space="preserve">3917.40.00</t>
  </si>
  <si>
    <t xml:space="preserve">Floor coverings of plastics, whether or not self-adhesive, in rolls or in the form of tiles; wall or ceiling coverings of plastics, as defined in Note 9 to this Chapter.</t>
  </si>
  <si>
    <t xml:space="preserve">3918.10.00</t>
  </si>
  <si>
    <t xml:space="preserve">3918.90.00</t>
  </si>
  <si>
    <t xml:space="preserve">Self-adhesive plates, sheets, film, foil, tape, strip and other flat shapes, of plastics, whether or not in rolls.</t>
  </si>
  <si>
    <t xml:space="preserve">3919.10.00</t>
  </si>
  <si>
    <t xml:space="preserve">- In rolls of a width not exceeding 20 cm</t>
  </si>
  <si>
    <t xml:space="preserve">3919.90.10 </t>
  </si>
  <si>
    <t xml:space="preserve">--- In rolls of a width exceeding 100 cm, unprinted </t>
  </si>
  <si>
    <t xml:space="preserve">3919.90.90</t>
  </si>
  <si>
    <t xml:space="preserve">Other plates, sheets, film, foil and strip, of plastics, non-cellular and not reinforced, laminated, supported or similarly combined with other materials.</t>
  </si>
  <si>
    <t xml:space="preserve">- Of polymers of ethylene:</t>
  </si>
  <si>
    <t xml:space="preserve">3920.10.10 </t>
  </si>
  <si>
    <t xml:space="preserve">3920.10.90</t>
  </si>
  <si>
    <t xml:space="preserve">- Of polymers of propylene:</t>
  </si>
  <si>
    <t xml:space="preserve">3920.20.10 </t>
  </si>
  <si>
    <t xml:space="preserve">3920.20.90</t>
  </si>
  <si>
    <t xml:space="preserve">- Of polymers of styrene:</t>
  </si>
  <si>
    <t xml:space="preserve">3920.30.10 </t>
  </si>
  <si>
    <t xml:space="preserve">3920.30.90</t>
  </si>
  <si>
    <t xml:space="preserve">- Of polymers of vinyl chloride:</t>
  </si>
  <si>
    <t xml:space="preserve">-- Containing by weight not less than 6% of plasticisers:</t>
  </si>
  <si>
    <t xml:space="preserve">3920.43.10 </t>
  </si>
  <si>
    <t xml:space="preserve">3920.43.90 </t>
  </si>
  <si>
    <t xml:space="preserve">3920.49.00</t>
  </si>
  <si>
    <t xml:space="preserve">- Of acrylic polymers:</t>
  </si>
  <si>
    <t xml:space="preserve">-- Of poly(methyl methacrylate):</t>
  </si>
  <si>
    <t xml:space="preserve">3920.51.10 </t>
  </si>
  <si>
    <t xml:space="preserve">3920.51.90</t>
  </si>
  <si>
    <t xml:space="preserve">3920.59.10 </t>
  </si>
  <si>
    <t xml:space="preserve">3920.59.90</t>
  </si>
  <si>
    <t xml:space="preserve">- Of polycarbonates, alkyd resins, polyallyl esters or other polyesters:</t>
  </si>
  <si>
    <t xml:space="preserve">-- Of polycarbonates:</t>
  </si>
  <si>
    <t xml:space="preserve">3920.61.10 </t>
  </si>
  <si>
    <t xml:space="preserve">3920.61.90</t>
  </si>
  <si>
    <t xml:space="preserve">-- Of poly(ethylene terephthalate):</t>
  </si>
  <si>
    <t xml:space="preserve">3920.62.10 </t>
  </si>
  <si>
    <t xml:space="preserve">3920.62.90 </t>
  </si>
  <si>
    <t xml:space="preserve">-- Of unsaturated polyesters:</t>
  </si>
  <si>
    <t xml:space="preserve">3920.63.10 </t>
  </si>
  <si>
    <t xml:space="preserve">3920.63.90</t>
  </si>
  <si>
    <t xml:space="preserve">-- Of other polyesters:</t>
  </si>
  <si>
    <t xml:space="preserve">3920.69.10 </t>
  </si>
  <si>
    <t xml:space="preserve">3920.69.90</t>
  </si>
  <si>
    <t xml:space="preserve">- Of cellulose or its chemical derivatives:</t>
  </si>
  <si>
    <t xml:space="preserve">-- Of regenerated cellulose:</t>
  </si>
  <si>
    <t xml:space="preserve">3920.71.10 </t>
  </si>
  <si>
    <t xml:space="preserve">3920.71.90</t>
  </si>
  <si>
    <t xml:space="preserve">-- Of cellulose acetate:</t>
  </si>
  <si>
    <t xml:space="preserve">3920.73.10  </t>
  </si>
  <si>
    <t xml:space="preserve">3920.73.90</t>
  </si>
  <si>
    <t xml:space="preserve">-- Of other cellulose derivatives:</t>
  </si>
  <si>
    <t xml:space="preserve">3920.79.10 </t>
  </si>
  <si>
    <t xml:space="preserve">3920.79.90</t>
  </si>
  <si>
    <t xml:space="preserve">- Of other plastics:</t>
  </si>
  <si>
    <t xml:space="preserve">-- Of poly(vinyl butyral):</t>
  </si>
  <si>
    <t xml:space="preserve">3920.91.10  </t>
  </si>
  <si>
    <t xml:space="preserve">3920.91.90</t>
  </si>
  <si>
    <t xml:space="preserve">-- Of polyamides:</t>
  </si>
  <si>
    <t xml:space="preserve">3920.92.10  </t>
  </si>
  <si>
    <t xml:space="preserve">3920.92.90 </t>
  </si>
  <si>
    <t xml:space="preserve">-- Of amino-resins:</t>
  </si>
  <si>
    <t xml:space="preserve">3920.93.10  </t>
  </si>
  <si>
    <t xml:space="preserve">3920.93.90 </t>
  </si>
  <si>
    <t xml:space="preserve">-- Of phenolic resins:</t>
  </si>
  <si>
    <t xml:space="preserve">3920.94.10 </t>
  </si>
  <si>
    <t xml:space="preserve">3920.94.90 </t>
  </si>
  <si>
    <t xml:space="preserve">-- Of other plastics:</t>
  </si>
  <si>
    <t xml:space="preserve">3920.99.10</t>
  </si>
  <si>
    <t xml:space="preserve">3920.99.90</t>
  </si>
  <si>
    <t xml:space="preserve">Other plates, sheets, film, foil and strip, of plastics.</t>
  </si>
  <si>
    <t xml:space="preserve">- Cellular:</t>
  </si>
  <si>
    <t xml:space="preserve">-- Of polymers of styrene:</t>
  </si>
  <si>
    <t xml:space="preserve">3921.11.10 </t>
  </si>
  <si>
    <t xml:space="preserve">3921.11.90</t>
  </si>
  <si>
    <t xml:space="preserve">3921.12.10 </t>
  </si>
  <si>
    <t xml:space="preserve">3921.12.90</t>
  </si>
  <si>
    <t xml:space="preserve">-- Of polyurethanes:</t>
  </si>
  <si>
    <t xml:space="preserve">3921.13.10 </t>
  </si>
  <si>
    <t xml:space="preserve">3921.13.90</t>
  </si>
  <si>
    <t xml:space="preserve">3921.14.10  </t>
  </si>
  <si>
    <t xml:space="preserve">3921.14.90</t>
  </si>
  <si>
    <t xml:space="preserve">3921.19.10 </t>
  </si>
  <si>
    <t xml:space="preserve">3921.19.90 </t>
  </si>
  <si>
    <t xml:space="preserve">3921.90.00</t>
  </si>
  <si>
    <t xml:space="preserve">Baths, shower-baths, sinks, wash-basins, bidets, lavatory pans, seats and covers, flushing cisterns and similar sanitary ware, of plastics.</t>
  </si>
  <si>
    <t xml:space="preserve">3922.10.00  </t>
  </si>
  <si>
    <t xml:space="preserve">3922.20.00</t>
  </si>
  <si>
    <t xml:space="preserve">3922.90.00</t>
  </si>
  <si>
    <t xml:space="preserve">Articles for the conveyance or packing of goods, of plastics; stoppers, lids, caps and other closures, of plastics.</t>
  </si>
  <si>
    <t xml:space="preserve">3923.10.00</t>
  </si>
  <si>
    <t xml:space="preserve">- Sacks and bags (including cones):</t>
  </si>
  <si>
    <t xml:space="preserve">3923.21.00 </t>
  </si>
  <si>
    <t xml:space="preserve">3923.29.00 </t>
  </si>
  <si>
    <t xml:space="preserve">3923.30.00 </t>
  </si>
  <si>
    <t xml:space="preserve">3923.40.00</t>
  </si>
  <si>
    <t xml:space="preserve">- Stoppers, lids, caps and other closures:</t>
  </si>
  <si>
    <t xml:space="preserve">3923.50.10 </t>
  </si>
  <si>
    <t xml:space="preserve">3923.50.90</t>
  </si>
  <si>
    <t xml:space="preserve">3923.90.10  </t>
  </si>
  <si>
    <t xml:space="preserve">3923.90.20</t>
  </si>
  <si>
    <t xml:space="preserve">3923.90.90</t>
  </si>
  <si>
    <t xml:space="preserve">39. 24</t>
  </si>
  <si>
    <t xml:space="preserve">Tableware, kitchenware, other household articles and hygienic or toilet articles, of plastics.</t>
  </si>
  <si>
    <t xml:space="preserve">3924.10.00 </t>
  </si>
  <si>
    <t xml:space="preserve">3924.90.00</t>
  </si>
  <si>
    <t xml:space="preserve">Builders' ware of plastics, not elsewhere specified or included</t>
  </si>
  <si>
    <t xml:space="preserve">3925.10.00 </t>
  </si>
  <si>
    <t xml:space="preserve">- Reservoirs, tanks, vats and similar containers, of a capacity exceeding 300 l</t>
  </si>
  <si>
    <t xml:space="preserve">3925.20.00</t>
  </si>
  <si>
    <t xml:space="preserve">- Doors, windows and their frames and thresholds for doors kg 10%</t>
  </si>
  <si>
    <t xml:space="preserve">3925.30.00</t>
  </si>
  <si>
    <t xml:space="preserve">3925.90.00</t>
  </si>
  <si>
    <t xml:space="preserve">Other articles of plastics and articles of other materials of headings 39.01 to 39.14.</t>
  </si>
  <si>
    <t xml:space="preserve">3926.10.00 </t>
  </si>
  <si>
    <t xml:space="preserve">3926.20.00</t>
  </si>
  <si>
    <t xml:space="preserve">3926.30.00  </t>
  </si>
  <si>
    <t xml:space="preserve">3926.40.00</t>
  </si>
  <si>
    <t xml:space="preserve">3926.90.10 </t>
  </si>
  <si>
    <t xml:space="preserve">3926.90.90</t>
  </si>
  <si>
    <t xml:space="preserve">Natural rubber, balata, gutta-percha, guayule, chicle and similar natural gums, in primary forms or in plates, sheets or strip.</t>
  </si>
  <si>
    <t xml:space="preserve">4001.10.00  </t>
  </si>
  <si>
    <t xml:space="preserve">- Natural rubber in other forms:</t>
  </si>
  <si>
    <t xml:space="preserve">4001.21.00 </t>
  </si>
  <si>
    <t xml:space="preserve">4001.22.00 </t>
  </si>
  <si>
    <t xml:space="preserve">4001.29.00 </t>
  </si>
  <si>
    <t xml:space="preserve">4001.30.00</t>
  </si>
  <si>
    <t xml:space="preserve">Synthetic rubber and factice derived from oils, in primary forms or in plates, sheets or strip; mixtures of any product of heading 40.01 with any product of this heading, in primary forms or in plates, sheets or strip.</t>
  </si>
  <si>
    <t xml:space="preserve"> carboxylated styrene-butadiene rubber (XSBR):</t>
  </si>
  <si>
    <t xml:space="preserve">4002.11.00</t>
  </si>
  <si>
    <t xml:space="preserve">4002.19.00  </t>
  </si>
  <si>
    <t xml:space="preserve">4002.20.00  </t>
  </si>
  <si>
    <t xml:space="preserve"> halo-isobutene-isoprene rubber (CIIR or BIIR):</t>
  </si>
  <si>
    <t xml:space="preserve">4002.31.00</t>
  </si>
  <si>
    <t xml:space="preserve">4002.39.00</t>
  </si>
  <si>
    <t xml:space="preserve">- Chloroprene (chlorobutadiene) rubber (CR):</t>
  </si>
  <si>
    <t xml:space="preserve">4002.41.00</t>
  </si>
  <si>
    <t xml:space="preserve">4002.49.00</t>
  </si>
  <si>
    <t xml:space="preserve">- Acrylonitrile-butadiene rubber (NBR):</t>
  </si>
  <si>
    <t xml:space="preserve">4002.51.00 </t>
  </si>
  <si>
    <t xml:space="preserve">4002.59.00 </t>
  </si>
  <si>
    <t xml:space="preserve">4002.60.00  </t>
  </si>
  <si>
    <t xml:space="preserve">4002.70.00 </t>
  </si>
  <si>
    <t xml:space="preserve">4002.80.00</t>
  </si>
  <si>
    <t xml:space="preserve">- Mixtures of any product of heading 40.01 with any product of this heading</t>
  </si>
  <si>
    <t xml:space="preserve">4002.91.00 </t>
  </si>
  <si>
    <t xml:space="preserve">4002.99.00</t>
  </si>
  <si>
    <t xml:space="preserve">4003.00.00</t>
  </si>
  <si>
    <t xml:space="preserve">Reclaimed rubber in primary forms or in plates, sheets or strip.</t>
  </si>
  <si>
    <t xml:space="preserve">4004.00.00</t>
  </si>
  <si>
    <t xml:space="preserve">Waste, parings and scrap of rubber (other than hard rubber)and powders and granules obtained therefrom.</t>
  </si>
  <si>
    <t xml:space="preserve">Compounded rubber, unvulcanised, in primary forms or in plates, sheets or strip.</t>
  </si>
  <si>
    <t xml:space="preserve">4005.10.00</t>
  </si>
  <si>
    <t xml:space="preserve">4005.20.00</t>
  </si>
  <si>
    <t xml:space="preserve"> dispersions other than those of subheading 4005.10 </t>
  </si>
  <si>
    <t xml:space="preserve">4005.91.00 </t>
  </si>
  <si>
    <t xml:space="preserve">4005.99.00 </t>
  </si>
  <si>
    <t xml:space="preserve">Other forms (for example, rods, tubes and profile shapes) and articles (for example, discs and rings), of unvulcanised rubber.</t>
  </si>
  <si>
    <t xml:space="preserve">4006.10.00 </t>
  </si>
  <si>
    <t xml:space="preserve">- "Camel-back" strips for retreading rubber tyres</t>
  </si>
  <si>
    <t xml:space="preserve">4006.90.00</t>
  </si>
  <si>
    <t xml:space="preserve">4007.00.00</t>
  </si>
  <si>
    <t xml:space="preserve">Vulcanised rubber thread and cord.</t>
  </si>
  <si>
    <t xml:space="preserve">Plates, sheets, strip, rods and profile shapes, of vulcanised rubber other than hard rubber.</t>
  </si>
  <si>
    <t xml:space="preserve">- Of cellular rubber:</t>
  </si>
  <si>
    <t xml:space="preserve">4008.11.00  </t>
  </si>
  <si>
    <t xml:space="preserve">4008.19.00  </t>
  </si>
  <si>
    <t xml:space="preserve">- Of non-cellular rubber:</t>
  </si>
  <si>
    <t xml:space="preserve">4008.21.00  </t>
  </si>
  <si>
    <t xml:space="preserve">4008.29.00 </t>
  </si>
  <si>
    <t xml:space="preserve">Tubes, pipes and hoses, of vulcanised rubber other than hard rubber, with or without their fittings (for example, joints, elbows, flanges).</t>
  </si>
  <si>
    <t xml:space="preserve">- Not reinforced or otherwise combined with other materials:</t>
  </si>
  <si>
    <t xml:space="preserve">4009.11.00 </t>
  </si>
  <si>
    <t xml:space="preserve">4009.12.00 </t>
  </si>
  <si>
    <t xml:space="preserve">- Reinforced or otherwise combined only with metal:</t>
  </si>
  <si>
    <t xml:space="preserve">4009.21.00 </t>
  </si>
  <si>
    <t xml:space="preserve">4009.22.00  </t>
  </si>
  <si>
    <t xml:space="preserve">- Reinforced or otherwise combined only with textile materials:</t>
  </si>
  <si>
    <t xml:space="preserve">4009.31.00 </t>
  </si>
  <si>
    <t xml:space="preserve">4009.32.00 </t>
  </si>
  <si>
    <t xml:space="preserve">- Reinforced or otherwise combined with other materials:</t>
  </si>
  <si>
    <t xml:space="preserve">4009.41.00</t>
  </si>
  <si>
    <t xml:space="preserve">4009.42.00  </t>
  </si>
  <si>
    <t xml:space="preserve">Conveyor or transmission belts or belting, of vulcanised rubber.</t>
  </si>
  <si>
    <t xml:space="preserve">- Conveyor belts or belting:</t>
  </si>
  <si>
    <t xml:space="preserve">4010.11.00</t>
  </si>
  <si>
    <t xml:space="preserve">4010.12.00 </t>
  </si>
  <si>
    <t xml:space="preserve">4010.19.00 </t>
  </si>
  <si>
    <t xml:space="preserve">- Transmission belts or belting:</t>
  </si>
  <si>
    <t xml:space="preserve">4010.31.00 </t>
  </si>
  <si>
    <t xml:space="preserve">-- Endless transmission belts of trapezoidal cross-section (V-belts),V- ribbed, of an outside circumference exceeding 60 cm but not exceeding 180 cm exceeding 180 cm</t>
  </si>
  <si>
    <t xml:space="preserve">4010.32.00 </t>
  </si>
  <si>
    <t xml:space="preserve">-- Endless transmission belts of trapezoidal cross-section (V-belts), other than V- ribbed, of an outside circumference exceeding 60 cm but not exceeding 180 cm</t>
  </si>
  <si>
    <t xml:space="preserve">4010.33.00 </t>
  </si>
  <si>
    <t xml:space="preserve">-- Endless transmission belts of trapezoidal cross-section (V-belts),V- ribbed, of an outside circumference exceeding 180 cm but notexceeding 240 cm</t>
  </si>
  <si>
    <t xml:space="preserve">4010.34.00 </t>
  </si>
  <si>
    <t xml:space="preserve">-- Endless transmission belts of trapezoidal cross-section (V-belts),other than V- ribbed, of an outside circumference exceeding 180cm but not exceeding 240 cm</t>
  </si>
  <si>
    <t xml:space="preserve">4010.35.00 </t>
  </si>
  <si>
    <t xml:space="preserve">-- Endless synchronous belts, of an outside circumference exceeding 60 cm but not exceeding 150cm</t>
  </si>
  <si>
    <t xml:space="preserve">4010.36.00 </t>
  </si>
  <si>
    <t xml:space="preserve">-- Endless synchronous belts, of an outside circumference exceeding 150 cm but not exceeding 198 cm</t>
  </si>
  <si>
    <t xml:space="preserve">4010.39.00</t>
  </si>
  <si>
    <t xml:space="preserve">New pneumatic tyres, of rubber.</t>
  </si>
  <si>
    <t xml:space="preserve">4011.10.00</t>
  </si>
  <si>
    <t xml:space="preserve">- Of a kind used on buses or lorries:</t>
  </si>
  <si>
    <t xml:space="preserve">4011.20.10  </t>
  </si>
  <si>
    <t xml:space="preserve">--- With a rim size below 17 inches </t>
  </si>
  <si>
    <t xml:space="preserve">4011.20.20 </t>
  </si>
  <si>
    <t xml:space="preserve">--- With a rim size of 17 inches and above </t>
  </si>
  <si>
    <t xml:space="preserve">4011.30.00 </t>
  </si>
  <si>
    <t xml:space="preserve">4011.40.00  </t>
  </si>
  <si>
    <t xml:space="preserve">4011.50.00  </t>
  </si>
  <si>
    <t xml:space="preserve">4011.70.00 </t>
  </si>
  <si>
    <t xml:space="preserve">4011.80.00 </t>
  </si>
  <si>
    <t xml:space="preserve">4011.90.00  </t>
  </si>
  <si>
    <t xml:space="preserve">Retreaded or used pneumatic tyres of rubber; solid or cushion tyres, tyre treads and tyre flaps, of rubber.</t>
  </si>
  <si>
    <t xml:space="preserve">- Retreaded tyres:</t>
  </si>
  <si>
    <t xml:space="preserve">4012.11.00 </t>
  </si>
  <si>
    <t xml:space="preserve">4012.12.00</t>
  </si>
  <si>
    <t xml:space="preserve">4012.13.00 </t>
  </si>
  <si>
    <t xml:space="preserve">4012.19.00 </t>
  </si>
  <si>
    <t xml:space="preserve">4012.20.00</t>
  </si>
  <si>
    <t xml:space="preserve">4012.90.10 </t>
  </si>
  <si>
    <t xml:space="preserve">4012.90.90</t>
  </si>
  <si>
    <t xml:space="preserve">Inner tubes, of rubber.</t>
  </si>
  <si>
    <t xml:space="preserve">4013.10.00 </t>
  </si>
  <si>
    <t xml:space="preserve">4013.20.00  </t>
  </si>
  <si>
    <t xml:space="preserve">4013.90.00</t>
  </si>
  <si>
    <t xml:space="preserve">Hygienic or pharmaceutical articles (including teats), of vulcanised rubber other than hard rubber, with or without fittings of hard rubber.</t>
  </si>
  <si>
    <t xml:space="preserve">4014.10.00  </t>
  </si>
  <si>
    <t xml:space="preserve">4014.90.00</t>
  </si>
  <si>
    <t xml:space="preserve">Articles of apparel and clothing accessories (including gloves, mittens and mitts), for all purposes, of vulcanised rubber other than hard rubber.</t>
  </si>
  <si>
    <t xml:space="preserve">- Gloves, mittens and mitts:</t>
  </si>
  <si>
    <t xml:space="preserve">4015.11.00 </t>
  </si>
  <si>
    <t xml:space="preserve">4015.19.00 </t>
  </si>
  <si>
    <t xml:space="preserve">4015.90.00 </t>
  </si>
  <si>
    <t xml:space="preserve">Other articles of vulcanised rubber other than hard rubber.</t>
  </si>
  <si>
    <t xml:space="preserve">4016.10.00</t>
  </si>
  <si>
    <t xml:space="preserve">4016.91.00 </t>
  </si>
  <si>
    <t xml:space="preserve">4016.92.00 </t>
  </si>
  <si>
    <t xml:space="preserve">4016.93.00 </t>
  </si>
  <si>
    <t xml:space="preserve">4016.94.00 </t>
  </si>
  <si>
    <t xml:space="preserve">4016.95.00  </t>
  </si>
  <si>
    <t xml:space="preserve">4016.99.00 </t>
  </si>
  <si>
    <t xml:space="preserve">Hard rubber (for example, ebonite) in all forms, including wastes and scrap; articles of hard rubber.</t>
  </si>
  <si>
    <t xml:space="preserve">4017.00.10 </t>
  </si>
  <si>
    <t xml:space="preserve">4017.00.90 </t>
  </si>
  <si>
    <t xml:space="preserve">Raw hides and skins of bovine (including buffalo) or equine animals (fresh, or salted, dried, limed, pickled or otherwise preserved, but not tanned, parchment-dressed or further prepared), whether or not dehaired or split.</t>
  </si>
  <si>
    <t xml:space="preserve">4101.20.00</t>
  </si>
  <si>
    <t xml:space="preserve">- Whole hides and skins, unsplit, of a weight per skin not exceeding 8 kg when simply dried, 10 kg when dry-salted, or 16 kg when fresh, wet-salted or otherwise preserved</t>
  </si>
  <si>
    <t xml:space="preserve">4101.50.00 </t>
  </si>
  <si>
    <t xml:space="preserve">- Whole hides and skins, of weight exceeding 16 kg</t>
  </si>
  <si>
    <t xml:space="preserve">4101.90.00</t>
  </si>
  <si>
    <t xml:space="preserve">Raw skins of sheep or lambs (fresh, or salted, dried, limed, pickled or otherwise preserved, but not tanned, parchmentdressed or further prepared), whether or not with wool on or split, other than those excluded by Note 1 (c) to this Chapter.</t>
  </si>
  <si>
    <t xml:space="preserve">4102.10.00</t>
  </si>
  <si>
    <t xml:space="preserve">- Without wool on:</t>
  </si>
  <si>
    <t xml:space="preserve">4102.21.00  </t>
  </si>
  <si>
    <t xml:space="preserve">4102.29.00 </t>
  </si>
  <si>
    <t xml:space="preserve">Other raw hides and skins (fresh, or salted, dried, limed, pickled or otherwise preserved, but not tanned, parchment-dressed or further prepared), whether or not debarred or split, other than those excluded by Note 1 (b) or 1 (c) to this Chapter.</t>
  </si>
  <si>
    <t xml:space="preserve">4103.20.00 </t>
  </si>
  <si>
    <t xml:space="preserve">4103.30.00 </t>
  </si>
  <si>
    <t xml:space="preserve">4103.90.00 </t>
  </si>
  <si>
    <t xml:space="preserve">Tanned or crust hides and skins of bovine (including buffalo) or equine animals, without hair on, whether or not split, but not further prepared.</t>
  </si>
  <si>
    <t xml:space="preserve">- In the wet state (including wet-blue):</t>
  </si>
  <si>
    <t xml:space="preserve">4104.11.00 </t>
  </si>
  <si>
    <t xml:space="preserve">-- Full grains, unsplit; grain splits </t>
  </si>
  <si>
    <t xml:space="preserve">4104.19.00 </t>
  </si>
  <si>
    <t xml:space="preserve">- In the dry state ( crust):</t>
  </si>
  <si>
    <t xml:space="preserve">4104.41.00 </t>
  </si>
  <si>
    <t xml:space="preserve">4104.49.00</t>
  </si>
  <si>
    <t xml:space="preserve">Tanned or crust skins of sheep or lambs, without wool on, whether or not split, but not further prepared.</t>
  </si>
  <si>
    <t xml:space="preserve">4105.10.00 </t>
  </si>
  <si>
    <t xml:space="preserve">- In the wet state (including wet-blue) </t>
  </si>
  <si>
    <t xml:space="preserve">4105.30.00 </t>
  </si>
  <si>
    <t xml:space="preserve">Tanned or crust hides and skins of other animals, without wool on or hair on, whether or not split, but not further prepared.</t>
  </si>
  <si>
    <t xml:space="preserve">- Of goats or kids:</t>
  </si>
  <si>
    <t xml:space="preserve">4106.21 00 </t>
  </si>
  <si>
    <t xml:space="preserve">4106.22.00 </t>
  </si>
  <si>
    <t xml:space="preserve">4106.31.00 </t>
  </si>
  <si>
    <t xml:space="preserve">-- In the wet state (including wet-blue) </t>
  </si>
  <si>
    <t xml:space="preserve">4106.32.00  </t>
  </si>
  <si>
    <t xml:space="preserve">4106.40.00</t>
  </si>
  <si>
    <t xml:space="preserve">4106.91.00  </t>
  </si>
  <si>
    <t xml:space="preserve">4106.92.00</t>
  </si>
  <si>
    <t xml:space="preserve">Leather further prepared after tanning or crusting, including parchment-dressed leather, of bovine (including buffalo) or equine animals, without hair on, whether or not split, other than leather of heading 41.14.</t>
  </si>
  <si>
    <t xml:space="preserve">- Whole hides and skins:</t>
  </si>
  <si>
    <t xml:space="preserve">4107.11.00</t>
  </si>
  <si>
    <t xml:space="preserve">4107.12.00  </t>
  </si>
  <si>
    <t xml:space="preserve">4107.19.00</t>
  </si>
  <si>
    <t xml:space="preserve">- Other, including sides:</t>
  </si>
  <si>
    <t xml:space="preserve">4107.91.00 </t>
  </si>
  <si>
    <t xml:space="preserve">4107.92.00 </t>
  </si>
  <si>
    <t xml:space="preserve">4107.99.00 </t>
  </si>
  <si>
    <t xml:space="preserve">[41.08]</t>
  </si>
  <si>
    <t xml:space="preserve">[41.09]</t>
  </si>
  <si>
    <t xml:space="preserve">[41.10]</t>
  </si>
  <si>
    <t xml:space="preserve">[41.11]</t>
  </si>
  <si>
    <t xml:space="preserve">4112.00.00</t>
  </si>
  <si>
    <t xml:space="preserve">Leather further prepared after tanning or crusting, including parchment-dressed leather, of sheep or lamb, without wool on, whether or not split, other than leather of heading 41.14.</t>
  </si>
  <si>
    <t xml:space="preserve">Leather further prepared after tanning or crusting, including parchment-dressed leather, of other animals, without wool or hair on, whether or not split, other than leather of heading 41.14.</t>
  </si>
  <si>
    <t xml:space="preserve">4113.10.00 </t>
  </si>
  <si>
    <t xml:space="preserve">4113.20.00 </t>
  </si>
  <si>
    <t xml:space="preserve">4113.30.00</t>
  </si>
  <si>
    <t xml:space="preserve">4113.90.00</t>
  </si>
  <si>
    <t xml:space="preserve">Chamois (including combination chamois) leather, patent leather and patent laminated leather; metallised leather.</t>
  </si>
  <si>
    <t xml:space="preserve">4114.10.00 </t>
  </si>
  <si>
    <t xml:space="preserve">4114.20.00 </t>
  </si>
  <si>
    <t xml:space="preserve">Composition leather with a basis of leather or leather fibre, in slabs, sheets or strip, whether or not in rolls; parings and other waste of leather or of composition leather, not suitable for the manufacture of leather articles; leather dust, powder and flour.</t>
  </si>
  <si>
    <t xml:space="preserve">4115.10.00 </t>
  </si>
  <si>
    <t xml:space="preserve">4115.20.00 </t>
  </si>
  <si>
    <t xml:space="preserve">- Parings and other waste of leather or of composition leather, not suitable for the manufacture of leather articles; leather dust, powder and flour</t>
  </si>
  <si>
    <t xml:space="preserve">4201.00.00</t>
  </si>
  <si>
    <t xml:space="preserve">Saddlery and harness for any animal (including traces, leads,  knee pads, muzzles, saddle cloths, saddle bags, dog coats and the like), of any material.</t>
  </si>
  <si>
    <t xml:space="preserve">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t>
  </si>
  <si>
    <t xml:space="preserve">- Trunks, suit-cases, vanity-cases, executive-cases, brief-cases, school satchels and similar containers:</t>
  </si>
  <si>
    <t xml:space="preserve">4202.11.00 </t>
  </si>
  <si>
    <t xml:space="preserve">4202.12.00 </t>
  </si>
  <si>
    <t xml:space="preserve">4202.19.00 </t>
  </si>
  <si>
    <t xml:space="preserve">- Handbags, whether or not with shoulder strap, including those without handle:</t>
  </si>
  <si>
    <t xml:space="preserve">4202.21.00 </t>
  </si>
  <si>
    <t xml:space="preserve">4202.22.00 </t>
  </si>
  <si>
    <t xml:space="preserve">4202.29.00 </t>
  </si>
  <si>
    <t xml:space="preserve">- Articles of a kind normally carried in the pocket or in the handbag:</t>
  </si>
  <si>
    <t xml:space="preserve">4202.31.00 </t>
  </si>
  <si>
    <t xml:space="preserve">4202.32.00 </t>
  </si>
  <si>
    <t xml:space="preserve">4202.39.00  </t>
  </si>
  <si>
    <t xml:space="preserve">4202.91.00 </t>
  </si>
  <si>
    <t xml:space="preserve">4202.92.00 </t>
  </si>
  <si>
    <t xml:space="preserve">4202.99.00  </t>
  </si>
  <si>
    <t xml:space="preserve">Articles of apparel and clothing accessories, of leather or of composition leather.</t>
  </si>
  <si>
    <t xml:space="preserve">4203.10.00</t>
  </si>
  <si>
    <t xml:space="preserve">4203.21.00  </t>
  </si>
  <si>
    <t xml:space="preserve">4203.29.00 </t>
  </si>
  <si>
    <t xml:space="preserve">4203.30.00 </t>
  </si>
  <si>
    <t xml:space="preserve">4203.40.00 </t>
  </si>
  <si>
    <t xml:space="preserve">[42.04]</t>
  </si>
  <si>
    <t xml:space="preserve">4205.00.00</t>
  </si>
  <si>
    <t xml:space="preserve">Other articles of leather or of composition leather.</t>
  </si>
  <si>
    <t xml:space="preserve">4206.00.00</t>
  </si>
  <si>
    <t xml:space="preserve">Articles of gut (other than silk-worm gut), of goldbeater's skin, of bladders or of tendons.</t>
  </si>
  <si>
    <t xml:space="preserve">Raw furskins (including heads, tails, paws and other pieces or cuttings, suitable for furriers' use), other than raw hides and skins of heading 41.01, 41.02 or 41.03.</t>
  </si>
  <si>
    <t xml:space="preserve">4301.10.00 </t>
  </si>
  <si>
    <t xml:space="preserve">4301.30.00</t>
  </si>
  <si>
    <t xml:space="preserve">4301.60.00</t>
  </si>
  <si>
    <t xml:space="preserve">4301.80.00 </t>
  </si>
  <si>
    <t xml:space="preserve">4301.90.00 </t>
  </si>
  <si>
    <t xml:space="preserve">- Heads, tails, paws and other pieces or cuttings, suitable for furriers' use</t>
  </si>
  <si>
    <t xml:space="preserve">Tanned or dressed furskins (including heads, tails, paws and other pieces or cuttings), unassembled, or assembled (without the addition of other materials) other than those of heading 43.03.</t>
  </si>
  <si>
    <t xml:space="preserve">- Whole skins, with or without head, tail or paws, not assembled:</t>
  </si>
  <si>
    <t xml:space="preserve">4302.11.00 </t>
  </si>
  <si>
    <t xml:space="preserve">4302.19.00 </t>
  </si>
  <si>
    <t xml:space="preserve">4302.20.00 </t>
  </si>
  <si>
    <t xml:space="preserve">4302.30.00 </t>
  </si>
  <si>
    <t xml:space="preserve">Articles of apparel, clothing accessories and other articles of furskin.</t>
  </si>
  <si>
    <t xml:space="preserve">4303.10.00 </t>
  </si>
  <si>
    <t xml:space="preserve">4303.90.00</t>
  </si>
  <si>
    <t xml:space="preserve">4304.00.00</t>
  </si>
  <si>
    <t xml:space="preserve">Artificial fur and articles thereof.</t>
  </si>
  <si>
    <t xml:space="preserve">Fuel wood, in logs, in billets, in twigs, in faggots or in similar forms; wood in chips or particles; sawdust and wood waste and scrap, whether or not agglomerated in logs, briquettes, pellets or similar forms.</t>
  </si>
  <si>
    <t xml:space="preserve">- Fuel wood, in logs, in billets, in twigs, in faggots or in similar forms:</t>
  </si>
  <si>
    <t xml:space="preserve">4401.11.00 </t>
  </si>
  <si>
    <t xml:space="preserve">4401.12.00 </t>
  </si>
  <si>
    <t xml:space="preserve">- Wood in chips or particles:</t>
  </si>
  <si>
    <t xml:space="preserve">4401.21.00 </t>
  </si>
  <si>
    <t xml:space="preserve">4401.22.00  </t>
  </si>
  <si>
    <t xml:space="preserve">- Sawdust and wood waste and scrap, whether or not agglomerated in logs, briquettes, pellets or similar forms:</t>
  </si>
  <si>
    <t xml:space="preserve">4401.31.00  </t>
  </si>
  <si>
    <t xml:space="preserve">4401.39.00 </t>
  </si>
  <si>
    <t xml:space="preserve">4401.40.00</t>
  </si>
  <si>
    <t xml:space="preserve">Wood charcoal (including shell or nut charcoal), whether or not agglomerated.</t>
  </si>
  <si>
    <t xml:space="preserve">4402.10.00</t>
  </si>
  <si>
    <t xml:space="preserve">4402.90.00 </t>
  </si>
  <si>
    <t xml:space="preserve">Wood in the rough, whether or not stripped of bark or sapwood, or roughly squared.</t>
  </si>
  <si>
    <t xml:space="preserve">- Treated with paint, stains, creosote or other preservatives:</t>
  </si>
  <si>
    <t xml:space="preserve">4403.11.00 </t>
  </si>
  <si>
    <t xml:space="preserve"> mÂ³</t>
  </si>
  <si>
    <t xml:space="preserve">4403.12.00</t>
  </si>
  <si>
    <t xml:space="preserve">- Other, coniferous:</t>
  </si>
  <si>
    <t xml:space="preserve">4403.21.00 </t>
  </si>
  <si>
    <t xml:space="preserve">-- Of pine (Pinus spp.), of which any cross-sectional dimension is 15 cm or more</t>
  </si>
  <si>
    <t xml:space="preserve">4403.22.00 </t>
  </si>
  <si>
    <t xml:space="preserve">4403.23.00 </t>
  </si>
  <si>
    <t xml:space="preserve">-- Of fir (Abies spp.) and spruse (Picea spp.) of which any cross sectional dimension is 15 cm or more</t>
  </si>
  <si>
    <t xml:space="preserve">4403.24.00 </t>
  </si>
  <si>
    <t xml:space="preserve">4403.25.00 </t>
  </si>
  <si>
    <t xml:space="preserve">-- Other, of which any cross â€“ sectional dimension is 15 cm or more </t>
  </si>
  <si>
    <t xml:space="preserve">4403.26.00</t>
  </si>
  <si>
    <t xml:space="preserve">- Other, of tropical wood:</t>
  </si>
  <si>
    <t xml:space="preserve">4403.41.00 </t>
  </si>
  <si>
    <t xml:space="preserve">4403.49.00 </t>
  </si>
  <si>
    <t xml:space="preserve">4403.91.00 </t>
  </si>
  <si>
    <t xml:space="preserve">4403.93.00 </t>
  </si>
  <si>
    <t xml:space="preserve">-- Of beech (Fagus spp), of which any cross-sectional dimension is 15 cm of more </t>
  </si>
  <si>
    <t xml:space="preserve">4403.94.00 </t>
  </si>
  <si>
    <t xml:space="preserve">4403.95.00 </t>
  </si>
  <si>
    <t xml:space="preserve">-- Of birch (Betula spp), of which any cross-sectional dimension is 15 cm of more</t>
  </si>
  <si>
    <t xml:space="preserve">4403.96.00</t>
  </si>
  <si>
    <t xml:space="preserve">4403.97.00 </t>
  </si>
  <si>
    <t xml:space="preserve">4403.98.00  </t>
  </si>
  <si>
    <t xml:space="preserve">4403.99.00 </t>
  </si>
  <si>
    <t xml:space="preserve">Hoopwood; split poles; piles, pickets and stakes of wood, pointed but not sawn lengthwise; wooden sticks, roughly trimmed but not turned, bent or otherwise worked, suitable for the manufacture of walking-sticks, umbrellas, tool handles or the like; chipwood and the like.</t>
  </si>
  <si>
    <t xml:space="preserve">4404.10.00 </t>
  </si>
  <si>
    <t xml:space="preserve">4404.20.00  </t>
  </si>
  <si>
    <t xml:space="preserve">4405.00.00</t>
  </si>
  <si>
    <t xml:space="preserve">Wood wool</t>
  </si>
  <si>
    <t xml:space="preserve"> wood flour.</t>
  </si>
  <si>
    <t xml:space="preserve">Railway or tramway sleepers (cross-ties) of wood.</t>
  </si>
  <si>
    <t xml:space="preserve">- Not impregnated:</t>
  </si>
  <si>
    <t xml:space="preserve">4406.11.00 </t>
  </si>
  <si>
    <t xml:space="preserve">4406.12.00 </t>
  </si>
  <si>
    <t xml:space="preserve">4406.91.00  </t>
  </si>
  <si>
    <t xml:space="preserve">4406.92.00  </t>
  </si>
  <si>
    <t xml:space="preserve">Wood sawn or chipped lengthwise, sliced or peeled, whether or not planed, sanded or end-jointed, of a thickness exceeding 6mm.</t>
  </si>
  <si>
    <t xml:space="preserve">- Coniferous:</t>
  </si>
  <si>
    <t xml:space="preserve">4407.11.00 </t>
  </si>
  <si>
    <t xml:space="preserve">4407.12.00  </t>
  </si>
  <si>
    <t xml:space="preserve">4407.19.00 </t>
  </si>
  <si>
    <t xml:space="preserve">- Of tropical wood:</t>
  </si>
  <si>
    <t xml:space="preserve">4407.21.00  </t>
  </si>
  <si>
    <t xml:space="preserve">4407.22.00 </t>
  </si>
  <si>
    <t xml:space="preserve">4407.25.00  </t>
  </si>
  <si>
    <t xml:space="preserve">4407.26.00 </t>
  </si>
  <si>
    <t xml:space="preserve">4407.27.00 </t>
  </si>
  <si>
    <t xml:space="preserve">4407.28.00 </t>
  </si>
  <si>
    <t xml:space="preserve">4407.29.00 </t>
  </si>
  <si>
    <t xml:space="preserve">4407.91.00 </t>
  </si>
  <si>
    <t xml:space="preserve">4407.92.00 </t>
  </si>
  <si>
    <t xml:space="preserve">4407.93.00  </t>
  </si>
  <si>
    <t xml:space="preserve">4407.94.00 </t>
  </si>
  <si>
    <t xml:space="preserve">4407.95.00 </t>
  </si>
  <si>
    <t xml:space="preserve">4407.96.00</t>
  </si>
  <si>
    <t xml:space="preserve">4407.97.00 </t>
  </si>
  <si>
    <t xml:space="preserve">4407.99.00 </t>
  </si>
  <si>
    <t xml:space="preserve">Sheets for veneering (including those obtained by slicing laminated wood), for plywood or for similar laminated wood and other wood, sawn lengthwise, sliced or peeled, whether or not planed, sanded, spliced or end-jointed, of a thickness not exceeding 6 mm.</t>
  </si>
  <si>
    <t xml:space="preserve">4408.10.00 </t>
  </si>
  <si>
    <t xml:space="preserve">4408.31.00 </t>
  </si>
  <si>
    <t xml:space="preserve">4408.39.00 </t>
  </si>
  <si>
    <t xml:space="preserve">4408.90.00 </t>
  </si>
  <si>
    <t xml:space="preserve">Wood (including strips and friezes for parquet flooring, not assembled) continuously shaped (tongued, grooved, rebated, chamfered, V-jointed, beaded, moulded, rounded or the like) along any of its edges, ends or faces, whether or not planed, sanded or end-jointed.</t>
  </si>
  <si>
    <t xml:space="preserve">4409.10.00 </t>
  </si>
  <si>
    <t xml:space="preserve">4409.21.00 </t>
  </si>
  <si>
    <t xml:space="preserve">4409.22.00 </t>
  </si>
  <si>
    <t xml:space="preserve">4409.29.00  </t>
  </si>
  <si>
    <t xml:space="preserve">Particle board, oriented strand board (OSB) and similar board (for example, waferboard) of wood or other ligneous materials, whether or not agglomerated with resins or other organic binding substances.</t>
  </si>
  <si>
    <t xml:space="preserve">- Of wood:</t>
  </si>
  <si>
    <t xml:space="preserve">4410.11.00 </t>
  </si>
  <si>
    <t xml:space="preserve">4410.12.00 </t>
  </si>
  <si>
    <t xml:space="preserve">4410.19.00 </t>
  </si>
  <si>
    <t xml:space="preserve">4410.90.00 </t>
  </si>
  <si>
    <t xml:space="preserve">Fibreboard of wood or other ligneous materials, whether or not bonded with resins or other organic substances.</t>
  </si>
  <si>
    <t xml:space="preserve">- Medium density fibreboard (MDF):</t>
  </si>
  <si>
    <t xml:space="preserve">4411.12.00  </t>
  </si>
  <si>
    <t xml:space="preserve">-- Of a thickness not exceeding 5 mm </t>
  </si>
  <si>
    <t xml:space="preserve">4411.13.00  </t>
  </si>
  <si>
    <t xml:space="preserve">-- Of a thickness exceeding 5 mm but not exceeding 9 mm </t>
  </si>
  <si>
    <t xml:space="preserve">4411.14.00 </t>
  </si>
  <si>
    <t xml:space="preserve">-- Of a thickness exceeding 9 mm </t>
  </si>
  <si>
    <t xml:space="preserve">4411.92.00  </t>
  </si>
  <si>
    <t xml:space="preserve">-- Of a density exceeding 0.8 g/cmÂ³</t>
  </si>
  <si>
    <t xml:space="preserve">4411.93.00 </t>
  </si>
  <si>
    <t xml:space="preserve">-- Of a density exceeding 0.5 g/cmÂ³ but not exceeding 0.8 g/cmÂ³</t>
  </si>
  <si>
    <t xml:space="preserve">4411.94.00</t>
  </si>
  <si>
    <t xml:space="preserve">-- Of a density not exceeding 0.5 g/cmÂ³</t>
  </si>
  <si>
    <t xml:space="preserve">Plywood, veneered panels and similar laminated wood.</t>
  </si>
  <si>
    <t xml:space="preserve">4412.10.00</t>
  </si>
  <si>
    <t xml:space="preserve">- Other plywood, consisting solely of sheets of wood (other than bamboo), each ply not exceeding 6 mm thickness:</t>
  </si>
  <si>
    <t xml:space="preserve">4412.31.00 </t>
  </si>
  <si>
    <t xml:space="preserve">4412.33.00</t>
  </si>
  <si>
    <t xml:space="preserve">4412.34.00 </t>
  </si>
  <si>
    <t xml:space="preserve">-- Other, with at least one outer ply of non-coniferous wood not specified under subheading 4412.33</t>
  </si>
  <si>
    <t xml:space="preserve">4412.39.00 </t>
  </si>
  <si>
    <t xml:space="preserve">4412.94.00 </t>
  </si>
  <si>
    <t xml:space="preserve">4412.99.00 </t>
  </si>
  <si>
    <t xml:space="preserve">4413.00.00</t>
  </si>
  <si>
    <t xml:space="preserve">Densified wood, in blocks, plates, strips or profile shapes.</t>
  </si>
  <si>
    <t xml:space="preserve">4414.00.00</t>
  </si>
  <si>
    <t xml:space="preserve">Wooden frames for paintings, photographs, mirrors or similar objects.</t>
  </si>
  <si>
    <t xml:space="preserve">Packing cases, boxes, crates, drums and similar packings, of wood; cable-drums of wood; pallets, box pallets and other load boards, of wood; pallet collars of wood.</t>
  </si>
  <si>
    <t xml:space="preserve">4415.10.00 </t>
  </si>
  <si>
    <t xml:space="preserve">- Cases, boxes, crates, drums and similar packings; cable-drums </t>
  </si>
  <si>
    <t xml:space="preserve">4415.20.00  </t>
  </si>
  <si>
    <t xml:space="preserve">- Pallets, box pallets and other load boards; pallet collars</t>
  </si>
  <si>
    <t xml:space="preserve">4416.00.00</t>
  </si>
  <si>
    <t xml:space="preserve">Casks, barrels, vats, tubs and other coopers' products and parts thereof, of wood, including staves.</t>
  </si>
  <si>
    <t xml:space="preserve">4417.00.00</t>
  </si>
  <si>
    <t xml:space="preserve">Tools, tool bodies, tool handles, broom or brush bodies and handles, of wood; boot or shoe lasts and trees, of wood.</t>
  </si>
  <si>
    <t xml:space="preserve">Builders' joinery and carpentry of wood, including cellular wood panels, assembled flooring panels, shingles and shakes.</t>
  </si>
  <si>
    <t xml:space="preserve">4418.10.00  </t>
  </si>
  <si>
    <t xml:space="preserve">4418.20.00  </t>
  </si>
  <si>
    <t xml:space="preserve">4418.40.00  </t>
  </si>
  <si>
    <t xml:space="preserve">4418.50.00 </t>
  </si>
  <si>
    <t xml:space="preserve">4418.60.00 </t>
  </si>
  <si>
    <t xml:space="preserve">- Assembled flooring panels:</t>
  </si>
  <si>
    <t xml:space="preserve">4418.73.00 </t>
  </si>
  <si>
    <t xml:space="preserve">4418.74.00 </t>
  </si>
  <si>
    <t xml:space="preserve">4418.75.00  </t>
  </si>
  <si>
    <t xml:space="preserve">4418.79.00  </t>
  </si>
  <si>
    <t xml:space="preserve">4418.91.00</t>
  </si>
  <si>
    <t xml:space="preserve">4418.99.00</t>
  </si>
  <si>
    <t xml:space="preserve">Tableware and kitchenware, of wood.</t>
  </si>
  <si>
    <t xml:space="preserve">- Of bamboo:</t>
  </si>
  <si>
    <t xml:space="preserve">4419.11.00  </t>
  </si>
  <si>
    <t xml:space="preserve">4419.12.00 </t>
  </si>
  <si>
    <t xml:space="preserve">4419.19.00  </t>
  </si>
  <si>
    <t xml:space="preserve">4419.90.00  </t>
  </si>
  <si>
    <t xml:space="preserve">Wood marquetry and inlaid wood; caskets and cases for jewellery or cutlery, and similar articles, of wood; statuettes and other ornaments, of wood; wooden articles of furniture not falling in Chapter 94.</t>
  </si>
  <si>
    <t xml:space="preserve">4420.10.00 </t>
  </si>
  <si>
    <t xml:space="preserve">4420.90.00 </t>
  </si>
  <si>
    <t xml:space="preserve">Other articles of wood.</t>
  </si>
  <si>
    <t xml:space="preserve">4421.10.00 </t>
  </si>
  <si>
    <t xml:space="preserve">-- Of bamboo:</t>
  </si>
  <si>
    <t xml:space="preserve">4421.91.10  </t>
  </si>
  <si>
    <t xml:space="preserve">4421.91.90 </t>
  </si>
  <si>
    <t xml:space="preserve">4421.99.10</t>
  </si>
  <si>
    <t xml:space="preserve">4421.99.90 </t>
  </si>
  <si>
    <t xml:space="preserve">Natural cork, raw or simply prepared; waste cork; crushed, granulated or ground cork.</t>
  </si>
  <si>
    <t xml:space="preserve">4501.10.00  </t>
  </si>
  <si>
    <t xml:space="preserve">4501.90.00 </t>
  </si>
  <si>
    <t xml:space="preserve">4502.00.00</t>
  </si>
  <si>
    <t xml:space="preserve">Natural cork, debacked or roughly squared, or in rectangular (including square) blocks, plates, sheets or strip, (including sharp-edged blanks for corks or stoppers).</t>
  </si>
  <si>
    <t xml:space="preserve">Articles of natural cork.</t>
  </si>
  <si>
    <t xml:space="preserve">4503.10.00  </t>
  </si>
  <si>
    <t xml:space="preserve">4503.90.00 </t>
  </si>
  <si>
    <t xml:space="preserve">Agglomerated cork (with or without a binding substance) and articles of agglomerated cork.</t>
  </si>
  <si>
    <t xml:space="preserve">4504.10.00</t>
  </si>
  <si>
    <t xml:space="preserve">- Blocks, plates, sheets and strip; tiles of any shape; solid cylinders,including discs</t>
  </si>
  <si>
    <t xml:space="preserve">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t>
  </si>
  <si>
    <t xml:space="preserve">- Mats, matting and screens of vegetable materials :</t>
  </si>
  <si>
    <t xml:space="preserve">4601.21.00 </t>
  </si>
  <si>
    <t xml:space="preserve">4601.22.00 </t>
  </si>
  <si>
    <t xml:space="preserve">4601.29.00</t>
  </si>
  <si>
    <t xml:space="preserve">4601.92.00 </t>
  </si>
  <si>
    <t xml:space="preserve">4601.93.00 </t>
  </si>
  <si>
    <t xml:space="preserve">4601.94.00 </t>
  </si>
  <si>
    <t xml:space="preserve">4601.99.00 </t>
  </si>
  <si>
    <t xml:space="preserve">Basketwork, wickerwork and other articles, made directly to shape from plaiting materials or made up from goods of heading 46.01; articles of loofah.</t>
  </si>
  <si>
    <t xml:space="preserve">- Of vegetable materials:</t>
  </si>
  <si>
    <t xml:space="preserve">4602.11.00 </t>
  </si>
  <si>
    <t xml:space="preserve">4602.12.00  </t>
  </si>
  <si>
    <t xml:space="preserve">4602.19.00 </t>
  </si>
  <si>
    <t xml:space="preserve">4602.90.00 </t>
  </si>
  <si>
    <t xml:space="preserve">4701.00.00</t>
  </si>
  <si>
    <t xml:space="preserve">Mechanical wood pulp.</t>
  </si>
  <si>
    <t xml:space="preserve">4702.00.00</t>
  </si>
  <si>
    <t xml:space="preserve"> Chemical wood pulp, dissolving grades.</t>
  </si>
  <si>
    <t xml:space="preserve">Chemical wood pulp, soda or sulphate, other than dissolving grades.</t>
  </si>
  <si>
    <t xml:space="preserve">- Unbleached:</t>
  </si>
  <si>
    <t xml:space="preserve">4703.11.00  </t>
  </si>
  <si>
    <t xml:space="preserve">4703.19.00  </t>
  </si>
  <si>
    <t xml:space="preserve">- Semi-bleached or bleached:</t>
  </si>
  <si>
    <t xml:space="preserve">4703.21.00 </t>
  </si>
  <si>
    <t xml:space="preserve">4703.29.00 </t>
  </si>
  <si>
    <t xml:space="preserve">Chemical wood pulp, sulphite, other than dissolving grades.</t>
  </si>
  <si>
    <t xml:space="preserve">4704.11.00  </t>
  </si>
  <si>
    <t xml:space="preserve">4704.19.00 </t>
  </si>
  <si>
    <t xml:space="preserve">4704.21.00 </t>
  </si>
  <si>
    <t xml:space="preserve">4704.29.00 </t>
  </si>
  <si>
    <t xml:space="preserve">4705.00.00</t>
  </si>
  <si>
    <t xml:space="preserve">Wood pulp obtained by a combination of mechanical and chemical pulping processes.</t>
  </si>
  <si>
    <t xml:space="preserve">Pulps of fibres derived from recovered (waste and scrap) paper or paperboard or of other fibrous cellulosic material.</t>
  </si>
  <si>
    <t xml:space="preserve">4706.10.00 </t>
  </si>
  <si>
    <t xml:space="preserve">4706.20.00 </t>
  </si>
  <si>
    <t xml:space="preserve">- Pulps of fibres derived from recovered (waste and scrap)paper or paperboard</t>
  </si>
  <si>
    <t xml:space="preserve">4706.30.00 </t>
  </si>
  <si>
    <t xml:space="preserve">4706.91.00 </t>
  </si>
  <si>
    <t xml:space="preserve">4706.92.00 </t>
  </si>
  <si>
    <t xml:space="preserve">4706.93.00</t>
  </si>
  <si>
    <t xml:space="preserve">Recovered (waste and scrap) paper or paperboard.</t>
  </si>
  <si>
    <t xml:space="preserve">4707.10.00</t>
  </si>
  <si>
    <t xml:space="preserve">4707.20.00 </t>
  </si>
  <si>
    <t xml:space="preserve">4707.30.00 </t>
  </si>
  <si>
    <t xml:space="preserve">4707.90.00</t>
  </si>
  <si>
    <t xml:space="preserve">Newsprint, in rolls or sheets.</t>
  </si>
  <si>
    <t xml:space="preserve">4801.00.10 </t>
  </si>
  <si>
    <t xml:space="preserve">--- Weighing less than 42g/m2 </t>
  </si>
  <si>
    <t xml:space="preserve">4801.00.90 </t>
  </si>
  <si>
    <t xml:space="preserve">Uncoated paper and paperboard, of a kind used for writing, printing or other graphic purposes, and non perforated punchcards and punch tape paper, in rolls or rectangular (including square) sheets, of any size, other than paper of heading 48.01 or 48.03; hand-made paper and paperboard.</t>
  </si>
  <si>
    <t xml:space="preserve">4802.10.00</t>
  </si>
  <si>
    <t xml:space="preserve">4802.20.00 </t>
  </si>
  <si>
    <t xml:space="preserve">4802.40.00 </t>
  </si>
  <si>
    <t xml:space="preserve">- Other paper and paperboard, not containing fibres obtained by a mechanical or chemi-mechanical process or of which not more mechanical or chemi-mechanical process or of which not more than 10% by weight of the total fibre content consists of such fibres</t>
  </si>
  <si>
    <t xml:space="preserve">4802.54.00 </t>
  </si>
  <si>
    <t xml:space="preserve">-- Weighing less than 40 g/</t>
  </si>
  <si>
    <t xml:space="preserve">4802.55.00 </t>
  </si>
  <si>
    <t xml:space="preserve">-- Weighing 40 g/mÂ² or more but not more than 150 g/mÂ², in rolls </t>
  </si>
  <si>
    <t xml:space="preserve">4802.56.00 </t>
  </si>
  <si>
    <t xml:space="preserve">-- Weighing 40 g/mÂ² or more but not more than 150 g/mÂ², in sheets with one side not exceeding 435 mm and the other side not exceeding 297 mm in the unfolded state</t>
  </si>
  <si>
    <t xml:space="preserve">4802.57.00  </t>
  </si>
  <si>
    <t xml:space="preserve">-- Other, weighing 40 g/mÂ² or more but not more than 150 g/mÂ² </t>
  </si>
  <si>
    <t xml:space="preserve">4802.58.00 </t>
  </si>
  <si>
    <t xml:space="preserve">-- Weighing more than 150 g/mÂ² </t>
  </si>
  <si>
    <t xml:space="preserve">- Other paper and paperboard, of which more than 10% by weight of the total fibre content consists of fibres obtained by a mechanical the total fibre content consists of fibres obtained by a mechanical or chemi-mechanical process:</t>
  </si>
  <si>
    <t xml:space="preserve">4802.61.00  </t>
  </si>
  <si>
    <t xml:space="preserve">4802.62.00 </t>
  </si>
  <si>
    <t xml:space="preserve">-- In sheets with one side not exceeding 435 mm and the other side not exceeding 297 mm in the unfolded state</t>
  </si>
  <si>
    <t xml:space="preserve">4803.00.00</t>
  </si>
  <si>
    <t xml:space="preserve">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</si>
  <si>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 xml:space="preserve">Uncoated kraft paper and paperboard, in rolls or sheets, other than that of heading 48.02 or 48.03.</t>
  </si>
  <si>
    <t xml:space="preserve">- Kraftliner:</t>
  </si>
  <si>
    <t xml:space="preserve">4804.11.00</t>
  </si>
  <si>
    <t xml:space="preserve">4804.19.10 </t>
  </si>
  <si>
    <t xml:space="preserve">4804.19.90 </t>
  </si>
  <si>
    <t xml:space="preserve">- Sack kraft paper:</t>
  </si>
  <si>
    <t xml:space="preserve">4804.21.00 </t>
  </si>
  <si>
    <t xml:space="preserve">4804.29.00 </t>
  </si>
  <si>
    <t xml:space="preserve">- Other kraft paper and paperboard weighing 150 g/mÂ² or less:</t>
  </si>
  <si>
    <t xml:space="preserve">4804.31.00 </t>
  </si>
  <si>
    <t xml:space="preserve">4804.39.00 </t>
  </si>
  <si>
    <t xml:space="preserve">- Other kraft paper and paperboard weighing more than 150 g/mÂ² but less than 225 g/mÂ²:</t>
  </si>
  <si>
    <t xml:space="preserve">4804.41.00</t>
  </si>
  <si>
    <t xml:space="preserve">4804.42.00 </t>
  </si>
  <si>
    <t xml:space="preserve">-- Bleached uniformly throughout the mass and of which more than 95% by weight of the total fibre content consists of wood fibres obtained by a chemical process</t>
  </si>
  <si>
    <t xml:space="preserve">4804.49.00 </t>
  </si>
  <si>
    <t xml:space="preserve">- Other kraft paper and paperboard weighing 225 g/mÂ² or more:</t>
  </si>
  <si>
    <t xml:space="preserve">4804.51.00 </t>
  </si>
  <si>
    <t xml:space="preserve">4804.52.00 </t>
  </si>
  <si>
    <t xml:space="preserve">-- Bleached uniformly throughout the mass and of which more than 95% by weight of the total fibre content consists of wood obtained by a chemical process</t>
  </si>
  <si>
    <t xml:space="preserve">4804.59.00 </t>
  </si>
  <si>
    <t xml:space="preserve">Other uncoated paper and paperboard, in rolls or sheets, not further worked or processed than as specified in Note 3 to this Chapter.</t>
  </si>
  <si>
    <t xml:space="preserve">- Fluting paper:</t>
  </si>
  <si>
    <t xml:space="preserve">4805.11.00 </t>
  </si>
  <si>
    <t xml:space="preserve">4805.12.00 </t>
  </si>
  <si>
    <t xml:space="preserve">4805.19.00</t>
  </si>
  <si>
    <t xml:space="preserve">- Testliner (recycled liner board):</t>
  </si>
  <si>
    <t xml:space="preserve">4805.24.00 </t>
  </si>
  <si>
    <t xml:space="preserve">-- Weighing 150 g/mÂ² or less </t>
  </si>
  <si>
    <t xml:space="preserve">4805.25.00 </t>
  </si>
  <si>
    <t xml:space="preserve">4805.30.00 </t>
  </si>
  <si>
    <t xml:space="preserve">4805.40.00</t>
  </si>
  <si>
    <t xml:space="preserve">4805.50.00</t>
  </si>
  <si>
    <t xml:space="preserve">4805.91.00 </t>
  </si>
  <si>
    <t xml:space="preserve">4805.92.00</t>
  </si>
  <si>
    <t xml:space="preserve">-- Weighing more than 150 g/mÂ² but less than 225 g/mÂ² </t>
  </si>
  <si>
    <t xml:space="preserve">4805.93.00</t>
  </si>
  <si>
    <t xml:space="preserve">-- Weighing 225 g/mÂ² or more</t>
  </si>
  <si>
    <t xml:space="preserve">Vegetable parchment, greaseproof papers, tracing papers and glassine and other glazed transparent or translucent papers, in rolls or sheets.</t>
  </si>
  <si>
    <t xml:space="preserve">- Vegetable parchment:</t>
  </si>
  <si>
    <t xml:space="preserve">4806.10.10 </t>
  </si>
  <si>
    <t xml:space="preserve">4806.10.90 </t>
  </si>
  <si>
    <t xml:space="preserve">4806.20.00 </t>
  </si>
  <si>
    <t xml:space="preserve">4806.30.00 </t>
  </si>
  <si>
    <t xml:space="preserve">4806.40.00 </t>
  </si>
  <si>
    <t xml:space="preserve">4807.00.00</t>
  </si>
  <si>
    <t xml:space="preserve">Composite paper and paperboard (made by sticking flat layers of paper or paperboard together with an adhesive), not surfacecoated or impregnated, whether or not internally reinforced, in rolls or sheets.</t>
  </si>
  <si>
    <t xml:space="preserve">Paper and paperboard, corrugated (with or without glued flat surfacesheets), creped, crinkled, embossed or perforated,in rolls or sheets,other than paper of the kind described in heading 48.03.</t>
  </si>
  <si>
    <t xml:space="preserve">4808.10.00  </t>
  </si>
  <si>
    <t xml:space="preserve">4808.40.00 </t>
  </si>
  <si>
    <t xml:space="preserve">4808.90.00  </t>
  </si>
  <si>
    <t xml:space="preserve">Carbon paper, self-copy paper and other copying or transfer papers (including coated or impregnated paper for duplicator stencils or offset plates), whether or not printed, in rolls or sheets.</t>
  </si>
  <si>
    <t xml:space="preserve">4809.20.00 </t>
  </si>
  <si>
    <t xml:space="preserve">4809.90.00</t>
  </si>
  <si>
    <t xml:space="preserve">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</si>
  <si>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 xml:space="preserve">- Paper and paperboard of a kind used for writing, printing or other graphic purposes, not containing fibres obtained by a mechanical or chemi-mechanical process or of which not more than 10% by weight of the total fibre content consists of such fibres:</t>
  </si>
  <si>
    <t xml:space="preserve">4810.13.00</t>
  </si>
  <si>
    <t xml:space="preserve">4810.14.00</t>
  </si>
  <si>
    <t xml:space="preserve">4810.19.00 </t>
  </si>
  <si>
    <t xml:space="preserve">- Paper and paperboard of a kind used for writing, printing or other graphic purposes, of which more than 10% by weight of the total fibre content consists of fibres obtained by a mechanical or chemimechanical process:</t>
  </si>
  <si>
    <t xml:space="preserve">4810.22.00  </t>
  </si>
  <si>
    <t xml:space="preserve">4810.29.00  </t>
  </si>
  <si>
    <t xml:space="preserve">- Kraft paper and paperboard, other than that of a kind used for writing,printing or other graphic purposes:</t>
  </si>
  <si>
    <t xml:space="preserve">4810.31.00 </t>
  </si>
  <si>
    <t xml:space="preserve">-- Bleached uniformly throughout the mass and of which more than 95% by weight of the total fibre content consists of wood fibres obtained by a chemical process, and weighing 150 g/mÂ² or less</t>
  </si>
  <si>
    <t xml:space="preserve">4810.32.00 </t>
  </si>
  <si>
    <t xml:space="preserve">-- Bleached uniformly throughout the mass and of which more than 95% by weight of the total fibre content consists of wood fibres obtained by a chemical process, and weighing more than 150 g/mÂ²</t>
  </si>
  <si>
    <t xml:space="preserve">4810.39.00 </t>
  </si>
  <si>
    <t xml:space="preserve">- Other paper and paperboard:</t>
  </si>
  <si>
    <t xml:space="preserve">4810.92.00 </t>
  </si>
  <si>
    <t xml:space="preserve">4810.99.00 </t>
  </si>
  <si>
    <t xml:space="preserve">Paper, paperboard, cellulose wadding and webs of cellulose fibres, coated, impregnated, covered, surface-coloured, surfacedecorated or printed, in rolls or rectangular (including square) sheets, of any size, other than goods of the kind described in heading 48.03, 48.09 or 48.10.</t>
  </si>
  <si>
    <t xml:space="preserve">4811.10.00  </t>
  </si>
  <si>
    <t xml:space="preserve">- Gummed or adhesive paper and paperboard:</t>
  </si>
  <si>
    <t xml:space="preserve">-- Self-adhesive:</t>
  </si>
  <si>
    <t xml:space="preserve">4811.41.10 </t>
  </si>
  <si>
    <t xml:space="preserve">4811.41.90 </t>
  </si>
  <si>
    <t xml:space="preserve">4811.49.00 </t>
  </si>
  <si>
    <t xml:space="preserve">4811.51.00</t>
  </si>
  <si>
    <t xml:space="preserve">-- Bleached, weighing more than 150 g/mÂ²</t>
  </si>
  <si>
    <t xml:space="preserve">4811.59.10 </t>
  </si>
  <si>
    <t xml:space="preserve">4811.59.90  </t>
  </si>
  <si>
    <t xml:space="preserve">- Paper and paperboard coated, impregnated or covered with wax,paraffin wax, stearin, oil or glycerol:</t>
  </si>
  <si>
    <t xml:space="preserve">4811.60.10 </t>
  </si>
  <si>
    <t xml:space="preserve">4811.60.90 </t>
  </si>
  <si>
    <t xml:space="preserve">4811.90.00 </t>
  </si>
  <si>
    <t xml:space="preserve">4812.00.00</t>
  </si>
  <si>
    <t xml:space="preserve">Filter blocks, slabs and plates, of paper pulp.</t>
  </si>
  <si>
    <t xml:space="preserve">Cigarette paper, whether or not cut to size or in the form of booklets or tubes.</t>
  </si>
  <si>
    <t xml:space="preserve">4813.10.00 </t>
  </si>
  <si>
    <t xml:space="preserve">4813.20.00 </t>
  </si>
  <si>
    <t xml:space="preserve">- In rolls of a width not exceeding 5 cm</t>
  </si>
  <si>
    <t xml:space="preserve">4813.90.00 </t>
  </si>
  <si>
    <t xml:space="preserve">Wallpaper and similar wall coverings</t>
  </si>
  <si>
    <t xml:space="preserve"> window transparencies of paper.</t>
  </si>
  <si>
    <t xml:space="preserve">4814.20.00 </t>
  </si>
  <si>
    <t xml:space="preserve">- Wallpaper and similar wall coverings, consisting of paper coated or covered, on the face side, with a grained, embossed, coloured,</t>
  </si>
  <si>
    <t xml:space="preserve">4814.90.00</t>
  </si>
  <si>
    <t xml:space="preserve">[48.15]</t>
  </si>
  <si>
    <t xml:space="preserve">Carbon paper, self-copy paper and other copying or transfer papers (other than those of heading 48.09), duplicator stencils and offset plates, of paper, whether or not put up in boxes.</t>
  </si>
  <si>
    <t xml:space="preserve">4816.20.00</t>
  </si>
  <si>
    <t xml:space="preserve">4816.90.00 </t>
  </si>
  <si>
    <t xml:space="preserve">Envelopes, letter cards, plain postcards and correspondence cards, of paper or paperboard; boxes, pouches, wallets and writing compendiums, of paper or paperboard, containing an assortment of paper stationery.</t>
  </si>
  <si>
    <t xml:space="preserve">4817.10.00 </t>
  </si>
  <si>
    <t xml:space="preserve">4817.20.00  </t>
  </si>
  <si>
    <t xml:space="preserve">4817.30.00 </t>
  </si>
  <si>
    <t xml:space="preserve">Toilet paper and similar paper, cellulose wadding or webs of cellulose fibres, of a kind used for household or sanitary purposes, in rolls of a width not exceeding 36 cm, or cut to size or shape; handkerchiefs, cleansing tissues, towels, table cloths, serviettes, bed sheets and similar household, sanitary or hospital articles, articles of apparel and clothing accessories, of paper pulp, paper, cellulose wadding or webs of cellulose fibres.</t>
  </si>
  <si>
    <t xml:space="preserve">4818.10.00</t>
  </si>
  <si>
    <t xml:space="preserve">4818.20.00</t>
  </si>
  <si>
    <t xml:space="preserve">4818.30.00</t>
  </si>
  <si>
    <t xml:space="preserve">4818.50.00</t>
  </si>
  <si>
    <t xml:space="preserve">4818.90.00</t>
  </si>
  <si>
    <t xml:space="preserve">Cartons, boxes, cases, bags and other packing containers, of paper, paperboard, cellulose wadding or webs of cellulose fibres; box files, letter trays, and similar articles, of paper or paperboard of a kind used in offices, shops or the like.</t>
  </si>
  <si>
    <t xml:space="preserve">4819.10.00</t>
  </si>
  <si>
    <t xml:space="preserve">- Folding cartons, boxes and cases, of non-corrugated paper or paperboard:</t>
  </si>
  <si>
    <t xml:space="preserve">4819.20.10</t>
  </si>
  <si>
    <t xml:space="preserve">4819.20.90</t>
  </si>
  <si>
    <t xml:space="preserve">4819.30.00</t>
  </si>
  <si>
    <t xml:space="preserve">- Sacks and bags, having a base of a width of 40 cm or more </t>
  </si>
  <si>
    <t xml:space="preserve">4819.40.00</t>
  </si>
  <si>
    <t xml:space="preserve">4819.50.00</t>
  </si>
  <si>
    <t xml:space="preserve">4819.60.00</t>
  </si>
  <si>
    <t xml:space="preserve">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t>
  </si>
  <si>
    <t xml:space="preserve">4820.10.00</t>
  </si>
  <si>
    <t xml:space="preserve">4820.20.00</t>
  </si>
  <si>
    <t xml:space="preserve">4820.30.00</t>
  </si>
  <si>
    <t xml:space="preserve">4820.40.00</t>
  </si>
  <si>
    <t xml:space="preserve">4820.50.00</t>
  </si>
  <si>
    <t xml:space="preserve">4820.90.00</t>
  </si>
  <si>
    <t xml:space="preserve">Paper or paperboard labels of all kinds, whether or not printed.</t>
  </si>
  <si>
    <t xml:space="preserve">- Printed:</t>
  </si>
  <si>
    <t xml:space="preserve">4821.10.10</t>
  </si>
  <si>
    <t xml:space="preserve">4821.10.90</t>
  </si>
  <si>
    <t xml:space="preserve">4821.90.00</t>
  </si>
  <si>
    <t xml:space="preserve">Bobbins, spools, cops and similar supports of paper pulp, paper or paperboard (whether or not perforated or hardened).</t>
  </si>
  <si>
    <t xml:space="preserve">4822.10.00</t>
  </si>
  <si>
    <t xml:space="preserve">4822.90.00</t>
  </si>
  <si>
    <t xml:space="preserve">Other paper, paperboard, cellulose wadding and webs of cellulose fibres, cut to size or shape; other articles of paper pulp, paper, paperboard, cellulose wadding or webs of cellulose fibres.</t>
  </si>
  <si>
    <t xml:space="preserve">4823.20.00</t>
  </si>
  <si>
    <t xml:space="preserve">4823.40.00</t>
  </si>
  <si>
    <t xml:space="preserve">- Trays, dishes, plates, cups and the like, of paper or paperboard:</t>
  </si>
  <si>
    <t xml:space="preserve">4823.61.00</t>
  </si>
  <si>
    <t xml:space="preserve">4823.69.00</t>
  </si>
  <si>
    <t xml:space="preserve">4823.70.00</t>
  </si>
  <si>
    <t xml:space="preserve">- Moulded or pressed articles of paper pulp kg 10%</t>
  </si>
  <si>
    <t xml:space="preserve">4823.90.10</t>
  </si>
  <si>
    <t xml:space="preserve">4823.90.90</t>
  </si>
  <si>
    <t xml:space="preserve">Printed books, brochures, leaflets and similar printed matter, whether or not in single sheets.</t>
  </si>
  <si>
    <t xml:space="preserve">4901.10.00</t>
  </si>
  <si>
    <t xml:space="preserve">4901.91.00</t>
  </si>
  <si>
    <t xml:space="preserve">4901.99.00</t>
  </si>
  <si>
    <t xml:space="preserve">Newspapers, journals and periodicals, whether or not illustrated or containing advertising material.</t>
  </si>
  <si>
    <t xml:space="preserve">4902.10.00</t>
  </si>
  <si>
    <t xml:space="preserve">4902.90.00</t>
  </si>
  <si>
    <t xml:space="preserve">4903.00.00</t>
  </si>
  <si>
    <t xml:space="preserve">Children's picture drawing or colouring books. </t>
  </si>
  <si>
    <t xml:space="preserve">4904.00.00</t>
  </si>
  <si>
    <t xml:space="preserve">Music, printed or in manuscript, whether or not bound or illustrated.</t>
  </si>
  <si>
    <t xml:space="preserve">Maps and hydrographic or similar charts of all kinds, including atlases, wall maps, topographical plans and globes, printed.</t>
  </si>
  <si>
    <t xml:space="preserve">4905.10.00</t>
  </si>
  <si>
    <t xml:space="preserve">4905.91.00</t>
  </si>
  <si>
    <t xml:space="preserve">4905.99.00 </t>
  </si>
  <si>
    <t xml:space="preserve">4906.00.00</t>
  </si>
  <si>
    <t xml:space="preserve">Plans and drawings for architectural, engineering, industrial, 5, topographical or similar purposes, being originals drawn by hand; hand-written texts; photographic reproductions on sensitised paper and carbon copies of the foregoing.</t>
  </si>
  <si>
    <t xml:space="preserve">Unused postage, revenue or similar stamps of current or new issue in the country in which they have, or will have, a recognised face value; stamp-impressed paper; bank-notes; cheque forms; stock, share or bond certificates and similar documents of title.</t>
  </si>
  <si>
    <t xml:space="preserve">4907.00.10</t>
  </si>
  <si>
    <t xml:space="preserve">4907.00.90</t>
  </si>
  <si>
    <t xml:space="preserve">Transfers (decalcomanias).</t>
  </si>
  <si>
    <t xml:space="preserve">4908.10.00</t>
  </si>
  <si>
    <t xml:space="preserve">4908.90.00</t>
  </si>
  <si>
    <t xml:space="preserve">4909.00.00</t>
  </si>
  <si>
    <t xml:space="preserve">Printed or illustrated postcards; printed cards bearing personal greetings, messages or announcements, whether or not illustrated, with or without envelopes or trimmings.</t>
  </si>
  <si>
    <t xml:space="preserve">4910.00.00</t>
  </si>
  <si>
    <t xml:space="preserve">Calendars of any kind, printed, including calendar blocks.</t>
  </si>
  <si>
    <t xml:space="preserve">Other printed matter, including printed pictures and photographs.</t>
  </si>
  <si>
    <t xml:space="preserve">4911.10.00</t>
  </si>
  <si>
    <t xml:space="preserve">4911.91.00</t>
  </si>
  <si>
    <t xml:space="preserve">4911.99.10</t>
  </si>
  <si>
    <t xml:space="preserve">4911.99.20</t>
  </si>
  <si>
    <t xml:space="preserve">4911.99.90</t>
  </si>
  <si>
    <t xml:space="preserve"> 5001.00.00</t>
  </si>
  <si>
    <t xml:space="preserve"> Silk-worm cocoons suitable for reeling. </t>
  </si>
  <si>
    <t xml:space="preserve"> 5002.00.00</t>
  </si>
  <si>
    <t xml:space="preserve"> Raw silk (not thrown). </t>
  </si>
  <si>
    <t xml:space="preserve">5003.00.00</t>
  </si>
  <si>
    <t xml:space="preserve"> Silk waste (including cocoons unsuitable for reeling, yarn waste and garnetted stock)</t>
  </si>
  <si>
    <t xml:space="preserve">5004.00.00 </t>
  </si>
  <si>
    <t xml:space="preserve">  Silk yarn (other than yarn spun from silk waste) not put up for retail sale.</t>
  </si>
  <si>
    <t xml:space="preserve"> 5005.00.00 </t>
  </si>
  <si>
    <t xml:space="preserve">Yarn spun from silk waste, not put up for retail sale. </t>
  </si>
  <si>
    <t xml:space="preserve">5006.00.00</t>
  </si>
  <si>
    <t xml:space="preserve">Silk yarn and yarn spun from silk waste, put up for retail sale;  silk-worm gut.</t>
  </si>
  <si>
    <t xml:space="preserve">Woven fabrics of silk or of silk waste.</t>
  </si>
  <si>
    <t xml:space="preserve">5007.10.00 </t>
  </si>
  <si>
    <t xml:space="preserve">5007.20.00 </t>
  </si>
  <si>
    <t xml:space="preserve">- Other fabrics, containing 85% or more by weight of silk or of silk waste other than noil silk</t>
  </si>
  <si>
    <t xml:space="preserve">5007.90.00 </t>
  </si>
  <si>
    <t xml:space="preserve">Wool, not carded or combed.</t>
  </si>
  <si>
    <t xml:space="preserve">- Greasy, including fleece-washed wool:</t>
  </si>
  <si>
    <t xml:space="preserve">5101.11.00</t>
  </si>
  <si>
    <t xml:space="preserve">5101.19.00 </t>
  </si>
  <si>
    <t xml:space="preserve">- Degreased, not carbonised:</t>
  </si>
  <si>
    <t xml:space="preserve">5101.21.00 </t>
  </si>
  <si>
    <t xml:space="preserve">5101.29.00  </t>
  </si>
  <si>
    <t xml:space="preserve">5101.30.00  </t>
  </si>
  <si>
    <t xml:space="preserve">Fine or coarse animal hair, not carded or combed.</t>
  </si>
  <si>
    <t xml:space="preserve">- Fine animal hair:</t>
  </si>
  <si>
    <t xml:space="preserve">5102.11.00 </t>
  </si>
  <si>
    <t xml:space="preserve">5102.19.00 </t>
  </si>
  <si>
    <t xml:space="preserve">5102.20.00 </t>
  </si>
  <si>
    <t xml:space="preserve">Waste of wool or of fine or coarse animal hair, including yarn waste but excluding garnetted stock.</t>
  </si>
  <si>
    <t xml:space="preserve">5103.10.00 </t>
  </si>
  <si>
    <t xml:space="preserve">5103.20.00  </t>
  </si>
  <si>
    <t xml:space="preserve">5103.30.00 </t>
  </si>
  <si>
    <t xml:space="preserve">5104.00.00 </t>
  </si>
  <si>
    <t xml:space="preserve">Garnetted stock of wool or of fine or coarse animal hair.</t>
  </si>
  <si>
    <t xml:space="preserve">Wool and fine or coarse animal hair, carded or combed (including combed wool in fragments).</t>
  </si>
  <si>
    <t xml:space="preserve">5105.10.00 </t>
  </si>
  <si>
    <t xml:space="preserve">- Wool tops and other combed wool:</t>
  </si>
  <si>
    <t xml:space="preserve">5105.21.00</t>
  </si>
  <si>
    <t xml:space="preserve">5105.29.00 </t>
  </si>
  <si>
    <t xml:space="preserve">- Fine animal hair, carded or combed:</t>
  </si>
  <si>
    <t xml:space="preserve">5105.31.00  </t>
  </si>
  <si>
    <t xml:space="preserve">5105.39.00 </t>
  </si>
  <si>
    <t xml:space="preserve">5105.40.00 </t>
  </si>
  <si>
    <t xml:space="preserve">Yarn of carded wool, not put up for retail sale</t>
  </si>
  <si>
    <t xml:space="preserve">5106.10.00 </t>
  </si>
  <si>
    <t xml:space="preserve">- Containing 85% or more by weight of wool</t>
  </si>
  <si>
    <t xml:space="preserve">5106.20.00 </t>
  </si>
  <si>
    <t xml:space="preserve">- Containing less than 85% by weight of wool </t>
  </si>
  <si>
    <t xml:space="preserve">Yarn of combed wool, not put up for retail sale.</t>
  </si>
  <si>
    <t xml:space="preserve">5107.10.00 </t>
  </si>
  <si>
    <t xml:space="preserve">- Containing 85% or more by weight of wool </t>
  </si>
  <si>
    <t xml:space="preserve">5107.20.00</t>
  </si>
  <si>
    <t xml:space="preserve">Yarn of fine animal hair (carded or combed), not put up for retail sale.</t>
  </si>
  <si>
    <t xml:space="preserve">5108.10.00</t>
  </si>
  <si>
    <t xml:space="preserve">5108.20.00 </t>
  </si>
  <si>
    <t xml:space="preserve">Yarn of wool or of fine animal hair, put up for retail sale.</t>
  </si>
  <si>
    <t xml:space="preserve">5109.10.00 </t>
  </si>
  <si>
    <t xml:space="preserve">- Containing 85% or more by weight of wool or of fine animal hair </t>
  </si>
  <si>
    <t xml:space="preserve">5109.90.00 </t>
  </si>
  <si>
    <t xml:space="preserve">5110.00.00</t>
  </si>
  <si>
    <t xml:space="preserve">Yarn of coarse animal hair or of horsehair (including gimped horsehair yarn), whether or not put up for retail sale.</t>
  </si>
  <si>
    <t xml:space="preserve">Woven fabrics of carded wool or of carded fine animal hair.</t>
  </si>
  <si>
    <t xml:space="preserve">- Containing 85% or more by weight of wool or of fine animal hair:</t>
  </si>
  <si>
    <t xml:space="preserve">5111.11.00</t>
  </si>
  <si>
    <t xml:space="preserve">-- Of a weight not exceeding 300 g/mÂ² </t>
  </si>
  <si>
    <t xml:space="preserve">5111.19.00</t>
  </si>
  <si>
    <t xml:space="preserve">5111.20.00 </t>
  </si>
  <si>
    <t xml:space="preserve">5111.30.00 </t>
  </si>
  <si>
    <t xml:space="preserve">5111.90.00 </t>
  </si>
  <si>
    <t xml:space="preserve">Woven fabrics of combed wool or of combed fine animal hair.</t>
  </si>
  <si>
    <t xml:space="preserve">- Containing 85 % or more by weight of wool or of fine animal hair:</t>
  </si>
  <si>
    <t xml:space="preserve">5112.11.00</t>
  </si>
  <si>
    <t xml:space="preserve">-- Of a weight not exceeding 200 g/mÂ² </t>
  </si>
  <si>
    <t xml:space="preserve">5112.19.00</t>
  </si>
  <si>
    <t xml:space="preserve">5112.20.00</t>
  </si>
  <si>
    <t xml:space="preserve">5112.30.00</t>
  </si>
  <si>
    <t xml:space="preserve">5112.90.00</t>
  </si>
  <si>
    <t xml:space="preserve">5113.00.00</t>
  </si>
  <si>
    <t xml:space="preserve">Woven fabrics of coarse animal hair or of horsehair.</t>
  </si>
  <si>
    <t xml:space="preserve">5201.00.00</t>
  </si>
  <si>
    <t xml:space="preserve">Cotton, not carded or combed.</t>
  </si>
  <si>
    <t xml:space="preserve">Cotton waste(including yarn waste and garnetted stock).</t>
  </si>
  <si>
    <t xml:space="preserve">5202.10.00 </t>
  </si>
  <si>
    <t xml:space="preserve">5202.91.00 </t>
  </si>
  <si>
    <t xml:space="preserve">5202.99.00 </t>
  </si>
  <si>
    <t xml:space="preserve">5203.00.00</t>
  </si>
  <si>
    <t xml:space="preserve">Cotton, carded or combed.</t>
  </si>
  <si>
    <t xml:space="preserve">Cotton sewing thread, whether or not put up for retail sale.</t>
  </si>
  <si>
    <t xml:space="preserve">- Not put up for retail sale:</t>
  </si>
  <si>
    <t xml:space="preserve">5204.11.00 </t>
  </si>
  <si>
    <t xml:space="preserve">-- Containing 85% or more by weight of cotton </t>
  </si>
  <si>
    <t xml:space="preserve">5204.19.00 </t>
  </si>
  <si>
    <t xml:space="preserve">5204.20.00 </t>
  </si>
  <si>
    <t xml:space="preserve">Cotton yarn (other than sewing thread), containing 85% or more by weight of cotton, not put up for retail sale.</t>
  </si>
  <si>
    <t xml:space="preserve">- Single yarn, of uncombed fibres:</t>
  </si>
  <si>
    <t xml:space="preserve">5205.11.00 </t>
  </si>
  <si>
    <t xml:space="preserve">-- Measuring 714.29 decitex or more (not exceeding 14 metric number)</t>
  </si>
  <si>
    <t xml:space="preserve">5205.12.00</t>
  </si>
  <si>
    <t xml:space="preserve">-- Measuring less than 714.29 decitex but not less than 232.56 decitex (exceeding 14 metric number but not exceeding 43 metric number)</t>
  </si>
  <si>
    <t xml:space="preserve">5205.13.00 </t>
  </si>
  <si>
    <t xml:space="preserve">-- Measuring less than 232.56 decitex but not less than 192.31 decitex (exceeding 43 metric number but not exceeding 52 metric number)</t>
  </si>
  <si>
    <t xml:space="preserve">5205.14.00</t>
  </si>
  <si>
    <t xml:space="preserve">-- Measuring less than 192.31 decitex but not less than 125 decitex (exceeding 52 metric number but not exceeding 80 metric number)</t>
  </si>
  <si>
    <t xml:space="preserve">5205.15.00</t>
  </si>
  <si>
    <t xml:space="preserve">-- Measuring less than 125 decitex (exceeding 80 metric number)</t>
  </si>
  <si>
    <t xml:space="preserve">- Single yarn, of combed fibres:</t>
  </si>
  <si>
    <t xml:space="preserve">5205.21.00</t>
  </si>
  <si>
    <t xml:space="preserve">-- Measuring 714.29 decitex or more (not exceeding 14 metric number) </t>
  </si>
  <si>
    <t xml:space="preserve">5205.22.00</t>
  </si>
  <si>
    <t xml:space="preserve">5205.23.00</t>
  </si>
  <si>
    <t xml:space="preserve">-- Measuring less than 232.56 decitex but not less than 192.31 decitex</t>
  </si>
  <si>
    <t xml:space="preserve">5205.24.00</t>
  </si>
  <si>
    <t xml:space="preserve">5205.26.00</t>
  </si>
  <si>
    <t xml:space="preserve">-- Measuring less than 125 decitex but not less than 106.38 decitex (exceeding 80 metric number but not exceeding 94 metric number)</t>
  </si>
  <si>
    <t xml:space="preserve">5205.27.00</t>
  </si>
  <si>
    <t xml:space="preserve">-- Measuring less than 106.38 decitex but not less than 83.33 decitex (exceeding 94 metric number but not exceeding 120 metric number)</t>
  </si>
  <si>
    <t xml:space="preserve">5205.28.00</t>
  </si>
  <si>
    <t xml:space="preserve">-- Measuring less than 83.33 decitex (exceeding 120 metric number) kg 10%</t>
  </si>
  <si>
    <t xml:space="preserve">- Multiple (folded) or cabled yarn, of uncombed fibres:</t>
  </si>
  <si>
    <t xml:space="preserve">5205.31.00</t>
  </si>
  <si>
    <t xml:space="preserve">-- Measuring per single yarn 714.29 decitex or more (not exceeding 14 metric number per single yarn)</t>
  </si>
  <si>
    <t xml:space="preserve">5205.32.00</t>
  </si>
  <si>
    <t xml:space="preserve">-- Measuring per single yarn less than 714.29 decitex but not less than 232.56 decitex (exceeding 14 metric number but not exceeding 43 metric number per single yarn)</t>
  </si>
  <si>
    <t xml:space="preserve">5205.33.00</t>
  </si>
  <si>
    <t xml:space="preserve">-- Measuring per single yarn less than 232.56 decitex but not less than 192.31 decitex (exceeding 43 metric number but not exceeding 52 metric number per single yarn)</t>
  </si>
  <si>
    <t xml:space="preserve">5205.34.00</t>
  </si>
  <si>
    <t xml:space="preserve">-- Measuring per single yarn less than 192.31 decitex but not less than 125 decitex (exceeding 52 metric number but not exceeding 80 metric number per single yarn)</t>
  </si>
  <si>
    <t xml:space="preserve">5205.35.00</t>
  </si>
  <si>
    <t xml:space="preserve">-- Measuring per single yarn less than 125 decitex (exceeding 80 metric number per single yarn)</t>
  </si>
  <si>
    <t xml:space="preserve">- Multiple (folded) or cabled yarn, of combed fibres:</t>
  </si>
  <si>
    <t xml:space="preserve">5205.41.00</t>
  </si>
  <si>
    <t xml:space="preserve">5205.42.00</t>
  </si>
  <si>
    <t xml:space="preserve">5205.43.00</t>
  </si>
  <si>
    <t xml:space="preserve">5205.47.00</t>
  </si>
  <si>
    <t xml:space="preserve">-- Measuring per single yarn less than 106.38 decitex but not less than 83.33 decitex (exceeding 94 metric number but not exceeding 120</t>
  </si>
  <si>
    <t xml:space="preserve">5205.48.00</t>
  </si>
  <si>
    <t xml:space="preserve">-- Measuring per single yarn less than 83.33 decitex (exceeding 120 metric number per single yarn)</t>
  </si>
  <si>
    <t xml:space="preserve">Cotton yarn (other than sewing thread), containing lessthan 85% by weight of cotton, not put up for retail sale.</t>
  </si>
  <si>
    <t xml:space="preserve">5206.11.00</t>
  </si>
  <si>
    <t xml:space="preserve">5206.12.00</t>
  </si>
  <si>
    <t xml:space="preserve">5206.13.00</t>
  </si>
  <si>
    <t xml:space="preserve">5206.14.00</t>
  </si>
  <si>
    <t xml:space="preserve">5206.15.00</t>
  </si>
  <si>
    <t xml:space="preserve">-- Measuring less than 125 decitex (exceeding 80 metric number) </t>
  </si>
  <si>
    <t xml:space="preserve">5206.21.00</t>
  </si>
  <si>
    <t xml:space="preserve">-- Measuring 714.29 decitex or more (not exceeding 14 metric number) kg 10%</t>
  </si>
  <si>
    <t xml:space="preserve">5206.22.00</t>
  </si>
  <si>
    <t xml:space="preserve">5206.23.00</t>
  </si>
  <si>
    <t xml:space="preserve">5206.24.00</t>
  </si>
  <si>
    <t xml:space="preserve">5206.25.00</t>
  </si>
  <si>
    <t xml:space="preserve">5206.31.00</t>
  </si>
  <si>
    <t xml:space="preserve">5206.32.00</t>
  </si>
  <si>
    <t xml:space="preserve">5206.33.00</t>
  </si>
  <si>
    <t xml:space="preserve">-- Measuring per single yarn less than 232.56 decitex but not less than 192.31 decitex (exceeding 43 metric number but not exceeding 52 metric number per single yarn)metric number per single yarn)</t>
  </si>
  <si>
    <t xml:space="preserve">5206.34.00</t>
  </si>
  <si>
    <t xml:space="preserve">5206.35.00</t>
  </si>
  <si>
    <t xml:space="preserve">5206.41.00</t>
  </si>
  <si>
    <t xml:space="preserve">-- Measuring per single yarn 714.29 decitex or more(not exceeding 14 metric number per single yarn)</t>
  </si>
  <si>
    <t xml:space="preserve">5206.42.00</t>
  </si>
  <si>
    <t xml:space="preserve">5206.43.00</t>
  </si>
  <si>
    <t xml:space="preserve">-- Measuring per single yarn less than 232.56 decitex but not less than 192.31 decitex (exceeding 43 metric number but not exceeding 52</t>
  </si>
  <si>
    <t xml:space="preserve">5206.44.00</t>
  </si>
  <si>
    <t xml:space="preserve">5206.45.00</t>
  </si>
  <si>
    <t xml:space="preserve">Cotton yarn (other than sewing thread) put up for retail sale.</t>
  </si>
  <si>
    <t xml:space="preserve">5207.10.00 </t>
  </si>
  <si>
    <t xml:space="preserve">- Containing 85% or more by weight of cotton</t>
  </si>
  <si>
    <t xml:space="preserve">5207.90.00 </t>
  </si>
  <si>
    <t xml:space="preserve">Woven fabrics of cotton, containing 85 % or more by weight of cotton, weighing not more than 200 g/m2.</t>
  </si>
  <si>
    <t xml:space="preserve">5208.11.00</t>
  </si>
  <si>
    <t xml:space="preserve">-- Plain weave, weighing not more than 100 g/m2 </t>
  </si>
  <si>
    <t xml:space="preserve">5208.12.00</t>
  </si>
  <si>
    <t xml:space="preserve">-- Plain weave, weighing more than 100 g/m2 </t>
  </si>
  <si>
    <t xml:space="preserve">5208.13.00</t>
  </si>
  <si>
    <t xml:space="preserve">-- 3-thread or 4-thread twill, including cross twill</t>
  </si>
  <si>
    <t xml:space="preserve">5208.19.00</t>
  </si>
  <si>
    <t xml:space="preserve">- Bleached:</t>
  </si>
  <si>
    <t xml:space="preserve">5208.21.00</t>
  </si>
  <si>
    <t xml:space="preserve">-- Plain weave, weighing not more than 100 g/m2</t>
  </si>
  <si>
    <t xml:space="preserve">5208.22.00</t>
  </si>
  <si>
    <t xml:space="preserve">5208.23.00</t>
  </si>
  <si>
    <t xml:space="preserve">-- 3-thread or 4-thread twill, including cross twill </t>
  </si>
  <si>
    <t xml:space="preserve">5208.29.00</t>
  </si>
  <si>
    <t xml:space="preserve">- Dyed:</t>
  </si>
  <si>
    <t xml:space="preserve">5208.31.00</t>
  </si>
  <si>
    <t xml:space="preserve">5208.32.00</t>
  </si>
  <si>
    <t xml:space="preserve">5208.33.00</t>
  </si>
  <si>
    <t xml:space="preserve">5208.39.00</t>
  </si>
  <si>
    <t xml:space="preserve">- Of yarns of different colours:</t>
  </si>
  <si>
    <t xml:space="preserve">5208.41.00</t>
  </si>
  <si>
    <t xml:space="preserve">5208.42.00</t>
  </si>
  <si>
    <t xml:space="preserve">5208.43.00</t>
  </si>
  <si>
    <t xml:space="preserve">5208.49.00</t>
  </si>
  <si>
    <t xml:space="preserve">-- Plain weave, weighing notmore than 100g/m2:</t>
  </si>
  <si>
    <t xml:space="preserve">5208.51.10</t>
  </si>
  <si>
    <t xml:space="preserve">5208.51.90</t>
  </si>
  <si>
    <t xml:space="preserve">-- Plain weave,weighing more than 100 g/m2:</t>
  </si>
  <si>
    <t xml:space="preserve">5208.52.10 </t>
  </si>
  <si>
    <t xml:space="preserve">5208.52.90</t>
  </si>
  <si>
    <t xml:space="preserve">5208.59.00</t>
  </si>
  <si>
    <t xml:space="preserve">Woven fabrics of cotton, containing 85 % or more by weight of cotton, weighing more than 200 g/m2.</t>
  </si>
  <si>
    <t xml:space="preserve">5209.11.00</t>
  </si>
  <si>
    <t xml:space="preserve">5209.12.00</t>
  </si>
  <si>
    <t xml:space="preserve">5209.19.00 </t>
  </si>
  <si>
    <t xml:space="preserve">5209.21.00</t>
  </si>
  <si>
    <t xml:space="preserve">5209.22.00 </t>
  </si>
  <si>
    <t xml:space="preserve">5209.29.00 </t>
  </si>
  <si>
    <t xml:space="preserve">5209.31.00</t>
  </si>
  <si>
    <t xml:space="preserve">5209.32.00</t>
  </si>
  <si>
    <t xml:space="preserve">5209.39.00</t>
  </si>
  <si>
    <t xml:space="preserve">5209.41.00</t>
  </si>
  <si>
    <t xml:space="preserve">5209.42.00</t>
  </si>
  <si>
    <t xml:space="preserve">5209.43.00 </t>
  </si>
  <si>
    <t xml:space="preserve">-- Other fabrics of 3-thread or 4-thread twill, including cross twill </t>
  </si>
  <si>
    <t xml:space="preserve">5209.49.00 </t>
  </si>
  <si>
    <t xml:space="preserve">-- Plain weave:</t>
  </si>
  <si>
    <t xml:space="preserve">5209.51.10</t>
  </si>
  <si>
    <t xml:space="preserve">5209.51.90</t>
  </si>
  <si>
    <t xml:space="preserve">5209.52.00</t>
  </si>
  <si>
    <t xml:space="preserve">5209.59.00</t>
  </si>
  <si>
    <t xml:space="preserve">Woven fabrics of cotton, containing less than 85% by weight of
cotton, mixed mainly or solely with man-made fibres, weighing not more than 200 g/m2.</t>
  </si>
  <si>
    <t xml:space="preserve">5210.11.00</t>
  </si>
  <si>
    <t xml:space="preserve">5210.19.00</t>
  </si>
  <si>
    <t xml:space="preserve">5210.21.00</t>
  </si>
  <si>
    <t xml:space="preserve">5210.29.00</t>
  </si>
  <si>
    <t xml:space="preserve">5210.31.00</t>
  </si>
  <si>
    <t xml:space="preserve">5210.39.00</t>
  </si>
  <si>
    <t xml:space="preserve">-- 3-thread or 4-thread twill, including cross twil</t>
  </si>
  <si>
    <t xml:space="preserve">5210.41.00</t>
  </si>
  <si>
    <t xml:space="preserve">5210.49.00 </t>
  </si>
  <si>
    <t xml:space="preserve">5210.51.10 </t>
  </si>
  <si>
    <t xml:space="preserve">5210.51.90  </t>
  </si>
  <si>
    <t xml:space="preserve">5210.59.00 </t>
  </si>
  <si>
    <t xml:space="preserve">Woven fabrics of cotton, containing less than 85% by weight of cotton, mixed mainly or solely with man-made fibres, weighing more than 200 g/m2.</t>
  </si>
  <si>
    <t xml:space="preserve">5211.11.00</t>
  </si>
  <si>
    <t xml:space="preserve">5211.12.00</t>
  </si>
  <si>
    <t xml:space="preserve">5211.19.00</t>
  </si>
  <si>
    <t xml:space="preserve">5211.20.00</t>
  </si>
  <si>
    <t xml:space="preserve">5211.31.00</t>
  </si>
  <si>
    <t xml:space="preserve">5211.32.00</t>
  </si>
  <si>
    <t xml:space="preserve">5211.39.00</t>
  </si>
  <si>
    <t xml:space="preserve">5211.41.00</t>
  </si>
  <si>
    <t xml:space="preserve">5211.42.00</t>
  </si>
  <si>
    <t xml:space="preserve">5211.43.00</t>
  </si>
  <si>
    <t xml:space="preserve">-- Other fabrics of 3-thread or 4-thread twill, including cross twill</t>
  </si>
  <si>
    <t xml:space="preserve">5211.49.00</t>
  </si>
  <si>
    <t xml:space="preserve">5211.51.10</t>
  </si>
  <si>
    <t xml:space="preserve">5211.51.90</t>
  </si>
  <si>
    <t xml:space="preserve">5211.52.00 </t>
  </si>
  <si>
    <t xml:space="preserve">--- 3-thread or 4-thread twill, including cross twill</t>
  </si>
  <si>
    <t xml:space="preserve">5211.59.00 </t>
  </si>
  <si>
    <t xml:space="preserve">Other woven fabrics of cotton.</t>
  </si>
  <si>
    <t xml:space="preserve">- Weighing not more than 200 g/m2:</t>
  </si>
  <si>
    <t xml:space="preserve">5212.11.00 </t>
  </si>
  <si>
    <t xml:space="preserve">5212.12.00 </t>
  </si>
  <si>
    <t xml:space="preserve">5212.13.00</t>
  </si>
  <si>
    <t xml:space="preserve">5212.14.00</t>
  </si>
  <si>
    <t xml:space="preserve">-- Printed:</t>
  </si>
  <si>
    <t xml:space="preserve">5212.15.10</t>
  </si>
  <si>
    <t xml:space="preserve">5212.15.90</t>
  </si>
  <si>
    <t xml:space="preserve">- Weighing more than 200 g/m2:</t>
  </si>
  <si>
    <t xml:space="preserve">5212.21.00</t>
  </si>
  <si>
    <t xml:space="preserve">5212.22.00</t>
  </si>
  <si>
    <t xml:space="preserve">5212.23.00</t>
  </si>
  <si>
    <t xml:space="preserve">5212.24.00</t>
  </si>
  <si>
    <t xml:space="preserve">5212.25.10 </t>
  </si>
  <si>
    <t xml:space="preserve">5212.25.90 </t>
  </si>
  <si>
    <t xml:space="preserve">Flax, raw or processed but not spun; flax tow and waste (including yarn waste and garnetted stock).</t>
  </si>
  <si>
    <t xml:space="preserve">5301.10.00 </t>
  </si>
  <si>
    <t xml:space="preserve">- Flax, broken, scutched, hackled or otherwise processed, but not spun:</t>
  </si>
  <si>
    <t xml:space="preserve">5301.21.00 </t>
  </si>
  <si>
    <t xml:space="preserve">5301.29.00 </t>
  </si>
  <si>
    <t xml:space="preserve">5301.30.00 </t>
  </si>
  <si>
    <t xml:space="preserve">True hemp (Cannabis sativa L.), raw or processed but not spun; tow and waste of true hemp (including yarn waste and garnetted stock).</t>
  </si>
  <si>
    <t xml:space="preserve">5302.10.00 </t>
  </si>
  <si>
    <t xml:space="preserve">- True hemp, raw or retted</t>
  </si>
  <si>
    <t xml:space="preserve">5302.90.00 </t>
  </si>
  <si>
    <t xml:space="preserve">Jute and other textile bast fibres (excluding flax, true hemp and ramie), raw or processed but not spun; tow and waste of these fibres (including yarn waste and garnetted stock).</t>
  </si>
  <si>
    <t xml:space="preserve">5303.10.00</t>
  </si>
  <si>
    <t xml:space="preserve">5303.90.00</t>
  </si>
  <si>
    <t xml:space="preserve">[53.04]</t>
  </si>
  <si>
    <t xml:space="preserve">5305.00.00</t>
  </si>
  <si>
    <t xml:space="preserve">Coconut, abaca (Manila hemp or Musa textilis Nee), ramie and other vegetable textile fibres, not elsewhere specified or included, raw or processed but not spun; tow, noils and waste of these fibres (including yarn waste and garnetted stock).</t>
  </si>
  <si>
    <t xml:space="preserve">Flax yarn.</t>
  </si>
  <si>
    <t xml:space="preserve">5306.10.00 </t>
  </si>
  <si>
    <t xml:space="preserve">5306.20.00 </t>
  </si>
  <si>
    <t xml:space="preserve">Yarn of jute or of other textile bast fibres of heading</t>
  </si>
  <si>
    <t xml:space="preserve">5307.10.00 </t>
  </si>
  <si>
    <t xml:space="preserve">5307.20.00</t>
  </si>
  <si>
    <t xml:space="preserve">Yarn of other vegetable textile fibres</t>
  </si>
  <si>
    <t xml:space="preserve"> paper yarn.</t>
  </si>
  <si>
    <t xml:space="preserve">5308.10.00 </t>
  </si>
  <si>
    <t xml:space="preserve">5308.20.00  </t>
  </si>
  <si>
    <t xml:space="preserve">- True hemp yarn </t>
  </si>
  <si>
    <t xml:space="preserve">5308.90.00 </t>
  </si>
  <si>
    <t xml:space="preserve">Woven fabrics of flax.</t>
  </si>
  <si>
    <t xml:space="preserve">- Containing 85% or more by weight of flax:</t>
  </si>
  <si>
    <t xml:space="preserve">5309.11.00 </t>
  </si>
  <si>
    <t xml:space="preserve">5309.19.00 </t>
  </si>
  <si>
    <t xml:space="preserve">- Containing less than 85% by weight of flax:</t>
  </si>
  <si>
    <t xml:space="preserve">5309.21.00</t>
  </si>
  <si>
    <t xml:space="preserve">5309.29.00 </t>
  </si>
  <si>
    <t xml:space="preserve">Woven fabrics of jute or of other textile bast fibres of heading 53.03.</t>
  </si>
  <si>
    <t xml:space="preserve">5310.10.00 </t>
  </si>
  <si>
    <t xml:space="preserve">5310.90.00</t>
  </si>
  <si>
    <t xml:space="preserve">5311.00.00 </t>
  </si>
  <si>
    <t xml:space="preserve">Woven fabrics of other vegetable textile fibres</t>
  </si>
  <si>
    <t xml:space="preserve"> woven fabrics of paper yarn.</t>
  </si>
  <si>
    <t xml:space="preserve">Sewing thread of man-made filaments, whether or not put up for retail sale.</t>
  </si>
  <si>
    <t xml:space="preserve">5401.10.00</t>
  </si>
  <si>
    <t xml:space="preserve">5401.20.00 </t>
  </si>
  <si>
    <t xml:space="preserve">Synthetic filament yarn (other than sewing thread), not put up for retail sale, including synthetic monofilament of less than 67 decitex.</t>
  </si>
  <si>
    <t xml:space="preserve">- High tenacity yarn of nylon or other polyamides, whether or not textured :</t>
  </si>
  <si>
    <t xml:space="preserve">5402.11.00 </t>
  </si>
  <si>
    <t xml:space="preserve">5402.19.00 </t>
  </si>
  <si>
    <t xml:space="preserve">5402.20.00 </t>
  </si>
  <si>
    <t xml:space="preserve">- Textured yarn:</t>
  </si>
  <si>
    <t xml:space="preserve">5402.31.00</t>
  </si>
  <si>
    <t xml:space="preserve">-- Of nylon or other polyamides, measuring per single yarn not more than 50 tex</t>
  </si>
  <si>
    <t xml:space="preserve">5402.32.00 </t>
  </si>
  <si>
    <t xml:space="preserve">-- Of nylon or other polyamides, measuring per single yarn more than 50 tex</t>
  </si>
  <si>
    <t xml:space="preserve">5402.33.00 </t>
  </si>
  <si>
    <t xml:space="preserve">5402.34.00 </t>
  </si>
  <si>
    <t xml:space="preserve">5402.39.00 </t>
  </si>
  <si>
    <t xml:space="preserve">- Other yarn, single, untwisted or with a twist not exceeding 50 turns per metre:</t>
  </si>
  <si>
    <t xml:space="preserve">5402.44.00 </t>
  </si>
  <si>
    <t xml:space="preserve">5402.45.00</t>
  </si>
  <si>
    <t xml:space="preserve">5402.46.00 </t>
  </si>
  <si>
    <t xml:space="preserve">5402.47.00 </t>
  </si>
  <si>
    <t xml:space="preserve">5402.48.00 </t>
  </si>
  <si>
    <t xml:space="preserve">5402.49.00 </t>
  </si>
  <si>
    <t xml:space="preserve">- Other yarn, single, with a twist exceeding 50 turns per metre:</t>
  </si>
  <si>
    <t xml:space="preserve">5402.51.00 </t>
  </si>
  <si>
    <t xml:space="preserve">5402.52.00 </t>
  </si>
  <si>
    <t xml:space="preserve">5402.53.00 </t>
  </si>
  <si>
    <t xml:space="preserve">5402.59.00 </t>
  </si>
  <si>
    <t xml:space="preserve">- Other yarn, multiple (folded) or cabled:</t>
  </si>
  <si>
    <t xml:space="preserve">5402.61.00</t>
  </si>
  <si>
    <t xml:space="preserve">5402.62.00 </t>
  </si>
  <si>
    <t xml:space="preserve">5402.63.00 </t>
  </si>
  <si>
    <t xml:space="preserve">5402.69.00 </t>
  </si>
  <si>
    <t xml:space="preserve">Artificial filament yarn (other than sewing thread), not put up for retail sale, including artificial monofilament of less than 67 decitex.</t>
  </si>
  <si>
    <t xml:space="preserve">5403.10.00 </t>
  </si>
  <si>
    <t xml:space="preserve">- Other yarn, single:</t>
  </si>
  <si>
    <t xml:space="preserve">5403.31.00 </t>
  </si>
  <si>
    <t xml:space="preserve">5403.32.00 </t>
  </si>
  <si>
    <t xml:space="preserve">-- Of viscose rayon, with a twist exceeding 120 turns per metre</t>
  </si>
  <si>
    <t xml:space="preserve">5403.33.00</t>
  </si>
  <si>
    <t xml:space="preserve">5403.39.00 </t>
  </si>
  <si>
    <t xml:space="preserve">5403.41.00 </t>
  </si>
  <si>
    <t xml:space="preserve">5403.42.00 </t>
  </si>
  <si>
    <t xml:space="preserve">5403.49.00</t>
  </si>
  <si>
    <t xml:space="preserve">Synthetic monofilament of 67 decitex or more and of which no cross-sectional dimension exceeds 1 mm; strip and the like (for example, artificial straw) of synthetic textile materials of an apparent width not exceeding 5 mm.</t>
  </si>
  <si>
    <t xml:space="preserve">- Monofilament:</t>
  </si>
  <si>
    <t xml:space="preserve">5404.11.00</t>
  </si>
  <si>
    <t xml:space="preserve">5404.12.00 </t>
  </si>
  <si>
    <t xml:space="preserve">5404.19.00</t>
  </si>
  <si>
    <t xml:space="preserve">5404.90.00 </t>
  </si>
  <si>
    <t xml:space="preserve">5405.00.00</t>
  </si>
  <si>
    <t xml:space="preserve">Artificial monofilament of 67 decitex or more and of which no cross-sectional dimension exceeds 1 mm; strip and the like (for example, artificial straw) of artificial textile materials of an apparent width not exceeding 5 mm.</t>
  </si>
  <si>
    <t xml:space="preserve">5406.00.00</t>
  </si>
  <si>
    <t xml:space="preserve">Man-made filament yarn (other than sewing thread), put up for retail sale.</t>
  </si>
  <si>
    <t xml:space="preserve">Woven fabrics of synthetic filament yarn, including woven fabrics obtained from materials of heading 54.04.</t>
  </si>
  <si>
    <t xml:space="preserve">5407.10.00 </t>
  </si>
  <si>
    <t xml:space="preserve">5407.20.00</t>
  </si>
  <si>
    <t xml:space="preserve">- Woven fabrics obtained from strip or the like kg 10%</t>
  </si>
  <si>
    <t xml:space="preserve">5407.30.00 </t>
  </si>
  <si>
    <t xml:space="preserve">- Fabrics specified in Note 9 to Section XI</t>
  </si>
  <si>
    <t xml:space="preserve">- Other woven fabrics, containing 85% or more by weight of filaments of nylon or other polyamides:</t>
  </si>
  <si>
    <t xml:space="preserve">5407.41.00 </t>
  </si>
  <si>
    <t xml:space="preserve">5407.42.00</t>
  </si>
  <si>
    <t xml:space="preserve">5407.43.00 </t>
  </si>
  <si>
    <t xml:space="preserve">5407.44.00  </t>
  </si>
  <si>
    <t xml:space="preserve">- Other woven fabrics, containing 85% or more by weight of textured polyester filaments:</t>
  </si>
  <si>
    <t xml:space="preserve">5407.51.00 </t>
  </si>
  <si>
    <t xml:space="preserve">5407.52.00 </t>
  </si>
  <si>
    <t xml:space="preserve">5407.53.00 </t>
  </si>
  <si>
    <t xml:space="preserve">5407.54.00 </t>
  </si>
  <si>
    <t xml:space="preserve">- Other woven fabrics, containing 85% or more by weight of polyester filaments:</t>
  </si>
  <si>
    <t xml:space="preserve">5407.61.00 </t>
  </si>
  <si>
    <t xml:space="preserve">-- Containing 85% or more by weight of non-textured polyester filaments</t>
  </si>
  <si>
    <t xml:space="preserve">5407.69.00 </t>
  </si>
  <si>
    <t xml:space="preserve">- Other woven fabrics, containing 85% or more by weight of synthetic filaments:</t>
  </si>
  <si>
    <t xml:space="preserve">5407.71.00 </t>
  </si>
  <si>
    <t xml:space="preserve">5407.72.00 </t>
  </si>
  <si>
    <t xml:space="preserve">5407.73.00 </t>
  </si>
  <si>
    <t xml:space="preserve">5407.74.00 </t>
  </si>
  <si>
    <t xml:space="preserve">- Other woven fabrics, containing less than 85% by weight of synthetic filaments, mixed mainly or solely with cotton:</t>
  </si>
  <si>
    <t xml:space="preserve">5407.81.00 </t>
  </si>
  <si>
    <t xml:space="preserve">5407.82.00</t>
  </si>
  <si>
    <t xml:space="preserve">5407.83.00 </t>
  </si>
  <si>
    <t xml:space="preserve">5407.84.00 </t>
  </si>
  <si>
    <t xml:space="preserve">- Other woven fabrics:</t>
  </si>
  <si>
    <t xml:space="preserve">5407.91.00 </t>
  </si>
  <si>
    <t xml:space="preserve">5407.92.00</t>
  </si>
  <si>
    <t xml:space="preserve">5407.93.00 </t>
  </si>
  <si>
    <t xml:space="preserve">5407.94.00 </t>
  </si>
  <si>
    <t xml:space="preserve">Woven fabrics of artificial filament yarn, including woven fabrics obtained from materials of heading 54.05.</t>
  </si>
  <si>
    <t xml:space="preserve">5408.10.00</t>
  </si>
  <si>
    <t xml:space="preserve">- Other woven fabrics, containing 85% or more by weight of artificial filament or strip or the like:</t>
  </si>
  <si>
    <t xml:space="preserve">5408.21.00 </t>
  </si>
  <si>
    <t xml:space="preserve">5408.22.00</t>
  </si>
  <si>
    <t xml:space="preserve">5408.23.00 </t>
  </si>
  <si>
    <t xml:space="preserve">5408.24.00</t>
  </si>
  <si>
    <t xml:space="preserve">5408.31.00 </t>
  </si>
  <si>
    <t xml:space="preserve">5408.32.00 </t>
  </si>
  <si>
    <t xml:space="preserve">5408.33.00 </t>
  </si>
  <si>
    <t xml:space="preserve">5408.34.00 </t>
  </si>
  <si>
    <t xml:space="preserve">Synthetic filament tow.</t>
  </si>
  <si>
    <t xml:space="preserve">5501.10.00 </t>
  </si>
  <si>
    <t xml:space="preserve">5501.20.00 </t>
  </si>
  <si>
    <t xml:space="preserve">5501.30.00 </t>
  </si>
  <si>
    <t xml:space="preserve">5501.40.00 </t>
  </si>
  <si>
    <t xml:space="preserve">5501.90.00</t>
  </si>
  <si>
    <t xml:space="preserve">Artificial filament tow.</t>
  </si>
  <si>
    <t xml:space="preserve">5502.10.00 </t>
  </si>
  <si>
    <t xml:space="preserve">5502.90.00</t>
  </si>
  <si>
    <t xml:space="preserve">Synthetic staple fibres, not carded, combed or otherwise processed for spinning.</t>
  </si>
  <si>
    <t xml:space="preserve">- Of nylon or other polyamides:</t>
  </si>
  <si>
    <t xml:space="preserve">5503.11.00 </t>
  </si>
  <si>
    <t xml:space="preserve">5503.19.00 </t>
  </si>
  <si>
    <t xml:space="preserve">5503.20.00 </t>
  </si>
  <si>
    <t xml:space="preserve">5503.30.00</t>
  </si>
  <si>
    <t xml:space="preserve">5503.40.00</t>
  </si>
  <si>
    <t xml:space="preserve">5503.90.00 </t>
  </si>
  <si>
    <t xml:space="preserve">Artificial staple fibres, not carded, combed or otherwise processed for spinning.</t>
  </si>
  <si>
    <t xml:space="preserve">5504.10.00 </t>
  </si>
  <si>
    <t xml:space="preserve">5504.90.00</t>
  </si>
  <si>
    <t xml:space="preserve">Waste (including noils, yarn waste and garnetted stock) of man-made fibres.</t>
  </si>
  <si>
    <t xml:space="preserve">5505.10.00 </t>
  </si>
  <si>
    <t xml:space="preserve">5505.20.00 </t>
  </si>
  <si>
    <t xml:space="preserve">Synthetic staple fibres, carded, combed or otherwise processed for spinning.</t>
  </si>
  <si>
    <t xml:space="preserve">5506.10.00 </t>
  </si>
  <si>
    <t xml:space="preserve">5506.20.00 </t>
  </si>
  <si>
    <t xml:space="preserve">5506.30.00 </t>
  </si>
  <si>
    <t xml:space="preserve">5506.40.00 </t>
  </si>
  <si>
    <t xml:space="preserve">5506.90.00</t>
  </si>
  <si>
    <t xml:space="preserve">5507.00.00</t>
  </si>
  <si>
    <t xml:space="preserve">Artificial staple fibres, carded, combed or otherwise processed for spinning.</t>
  </si>
  <si>
    <t xml:space="preserve">Sewing thread of man-made staple fibres, whether or not put up for retail sale.</t>
  </si>
  <si>
    <t xml:space="preserve">5508.10.00 </t>
  </si>
  <si>
    <t xml:space="preserve">5508.20.00 </t>
  </si>
  <si>
    <t xml:space="preserve">Yarn (other than sewing thread) of synthetic staple fibres, not put up for retail sale.</t>
  </si>
  <si>
    <t xml:space="preserve">- Containing 85 % or more by weight of staple fibres of nylon or other polyamides:</t>
  </si>
  <si>
    <t xml:space="preserve">5509.11.00 </t>
  </si>
  <si>
    <t xml:space="preserve">5509.12.00 </t>
  </si>
  <si>
    <t xml:space="preserve">- Containing 85% or more by weight of polyester staple fibres :</t>
  </si>
  <si>
    <t xml:space="preserve">5509.21.00 </t>
  </si>
  <si>
    <t xml:space="preserve">5509.22.00 </t>
  </si>
  <si>
    <t xml:space="preserve">5509.31.00</t>
  </si>
  <si>
    <t xml:space="preserve">5509.32.00 </t>
  </si>
  <si>
    <t xml:space="preserve">- Other yarn, containing 85% or more by weight of synthetic staple fibres:</t>
  </si>
  <si>
    <t xml:space="preserve">5509.41.00 </t>
  </si>
  <si>
    <t xml:space="preserve">5509.42.00</t>
  </si>
  <si>
    <t xml:space="preserve">- Other yarn,of polyester staple fibres:</t>
  </si>
  <si>
    <t xml:space="preserve">5509.51.00 </t>
  </si>
  <si>
    <t xml:space="preserve">5509.52.00 </t>
  </si>
  <si>
    <t xml:space="preserve">5509.53.00 </t>
  </si>
  <si>
    <t xml:space="preserve">5509.59.00 </t>
  </si>
  <si>
    <t xml:space="preserve">- Other yarn, of acrylic or modacrylic staple fibres:</t>
  </si>
  <si>
    <t xml:space="preserve">5509.61.00 </t>
  </si>
  <si>
    <t xml:space="preserve">5509.62.00 </t>
  </si>
  <si>
    <t xml:space="preserve">5509.69.00 </t>
  </si>
  <si>
    <t xml:space="preserve">- Other yarn:</t>
  </si>
  <si>
    <t xml:space="preserve">5509.91.00 </t>
  </si>
  <si>
    <t xml:space="preserve">5509.92.00 </t>
  </si>
  <si>
    <t xml:space="preserve">5509.99.00 </t>
  </si>
  <si>
    <t xml:space="preserve">Yarn (other than sewing thread) of artificial staple fibres, not put up for retail sale.</t>
  </si>
  <si>
    <t xml:space="preserve">- Containing 85% or more by weight of artificial staple fibres:</t>
  </si>
  <si>
    <t xml:space="preserve">5510.11.00</t>
  </si>
  <si>
    <t xml:space="preserve">5510.12.00 </t>
  </si>
  <si>
    <t xml:space="preserve">5510.20.00 </t>
  </si>
  <si>
    <t xml:space="preserve">5510.30.00 </t>
  </si>
  <si>
    <t xml:space="preserve">5510.90.00 </t>
  </si>
  <si>
    <t xml:space="preserve">Yarn (other than sewing thread) of man-made staple fibres, put up for retail sale.</t>
  </si>
  <si>
    <t xml:space="preserve">5511.10.00 </t>
  </si>
  <si>
    <t xml:space="preserve">- Of synthetic staple fibres, containing 85% or more by weight of such fibres</t>
  </si>
  <si>
    <t xml:space="preserve">5511.20.00 </t>
  </si>
  <si>
    <t xml:space="preserve">- Of synthetic staple fibres, containing less than 85% by weight of such fibres</t>
  </si>
  <si>
    <t xml:space="preserve">Woven fabrics of synthetic staple fibres, containing 85% or more by weight of synthetic staple fibres.</t>
  </si>
  <si>
    <t xml:space="preserve">- Containing 85% or more by weight of polyester staple fibres:</t>
  </si>
  <si>
    <t xml:space="preserve">5512.11.00 </t>
  </si>
  <si>
    <t xml:space="preserve">5512.19.00 </t>
  </si>
  <si>
    <t xml:space="preserve">- Containing 85% or more by weight of acrylic or modacrylic staple fibres:</t>
  </si>
  <si>
    <t xml:space="preserve">5512.21.00 </t>
  </si>
  <si>
    <t xml:space="preserve">5512.29.00</t>
  </si>
  <si>
    <t xml:space="preserve">5512.91.00 </t>
  </si>
  <si>
    <t xml:space="preserve">5512.99.00 </t>
  </si>
  <si>
    <t xml:space="preserve">Woven fabrics of synthetic staple fibres, containing less than 85 % by weight of such fibres, mixed mainly or solely with cotton, of a weight not exceeding 170 g/mÂ².</t>
  </si>
  <si>
    <t xml:space="preserve">- Unbleached or bleached:</t>
  </si>
  <si>
    <t xml:space="preserve">5513.11.00 </t>
  </si>
  <si>
    <t xml:space="preserve">5513.12.00 </t>
  </si>
  <si>
    <t xml:space="preserve">-- 3-thread or 4-thread twill, including cross twill, of polyester staple fibres</t>
  </si>
  <si>
    <t xml:space="preserve">5513.13.00 </t>
  </si>
  <si>
    <t xml:space="preserve">5513.19.00 </t>
  </si>
  <si>
    <t xml:space="preserve">5513.21.00 </t>
  </si>
  <si>
    <t xml:space="preserve">5513.23.00 </t>
  </si>
  <si>
    <t xml:space="preserve">5513.29.00 </t>
  </si>
  <si>
    <t xml:space="preserve">5513.31.00 </t>
  </si>
  <si>
    <t xml:space="preserve">5513.39.00 </t>
  </si>
  <si>
    <t xml:space="preserve">-- Of polyester staple fibres, plain weave:</t>
  </si>
  <si>
    <t xml:space="preserve">5513.41.10 </t>
  </si>
  <si>
    <t xml:space="preserve">5513.41.90 </t>
  </si>
  <si>
    <t xml:space="preserve">5513.49.00 </t>
  </si>
  <si>
    <t xml:space="preserve">Woven fabrics of synthetic staple fibres, containing less than 85% by weight of such fibres, mixed mainly or solely with cotton,of a weight exceeding 170 g/mÂ².</t>
  </si>
  <si>
    <t xml:space="preserve">5514.11.00</t>
  </si>
  <si>
    <t xml:space="preserve">5514.12.00</t>
  </si>
  <si>
    <t xml:space="preserve">5514.19.00</t>
  </si>
  <si>
    <t xml:space="preserve">5514.21.00 </t>
  </si>
  <si>
    <t xml:space="preserve">5514.22.00 </t>
  </si>
  <si>
    <t xml:space="preserve">-- 3-thread or 4-thread twill,including cross twill, of polyester staple fibres</t>
  </si>
  <si>
    <t xml:space="preserve">5514.23.00</t>
  </si>
  <si>
    <t xml:space="preserve">5514.29.00 </t>
  </si>
  <si>
    <t xml:space="preserve">5514.30.00 </t>
  </si>
  <si>
    <t xml:space="preserve">5514.41.10 </t>
  </si>
  <si>
    <t xml:space="preserve">5514.41.90 </t>
  </si>
  <si>
    <t xml:space="preserve">5514.42.00 </t>
  </si>
  <si>
    <t xml:space="preserve">5514.43.00</t>
  </si>
  <si>
    <t xml:space="preserve">5514.49.00 </t>
  </si>
  <si>
    <t xml:space="preserve">Other woven fabrics of synthetic staple fibres.</t>
  </si>
  <si>
    <t xml:space="preserve">- Of polyester staple fibres:</t>
  </si>
  <si>
    <t xml:space="preserve">5515.11.00 </t>
  </si>
  <si>
    <t xml:space="preserve">5515.12.00 </t>
  </si>
  <si>
    <t xml:space="preserve">5515.13.00 </t>
  </si>
  <si>
    <t xml:space="preserve">5515.19.00 </t>
  </si>
  <si>
    <t xml:space="preserve">- Of acrylic or modacrylic staple fibres:</t>
  </si>
  <si>
    <t xml:space="preserve">5515.21.00 </t>
  </si>
  <si>
    <t xml:space="preserve">5515.22.00 </t>
  </si>
  <si>
    <t xml:space="preserve">5515.29.00 </t>
  </si>
  <si>
    <t xml:space="preserve">5515.91.00 </t>
  </si>
  <si>
    <t xml:space="preserve">5515.99.00 </t>
  </si>
  <si>
    <t xml:space="preserve">Woven fabrics of artificial staple fibres.</t>
  </si>
  <si>
    <t xml:space="preserve">5516.11.00 </t>
  </si>
  <si>
    <t xml:space="preserve">5516.12.00</t>
  </si>
  <si>
    <t xml:space="preserve">5516.13.00 </t>
  </si>
  <si>
    <t xml:space="preserve">5516.14.00 </t>
  </si>
  <si>
    <t xml:space="preserve">- Containing less than 85 % by weight of artificial staple fibres, mixed mainly or solely with man-made filaments:</t>
  </si>
  <si>
    <t xml:space="preserve">5516.21.00 </t>
  </si>
  <si>
    <t xml:space="preserve">5516.22.00 </t>
  </si>
  <si>
    <t xml:space="preserve">5516.23.00 </t>
  </si>
  <si>
    <t xml:space="preserve">5516.24.00 </t>
  </si>
  <si>
    <t xml:space="preserve">- Containing less than 85 % by weight of artificial staple fibres, mixed mainly or solely with wool or fine animal hair:</t>
  </si>
  <si>
    <t xml:space="preserve">5516.31.00 </t>
  </si>
  <si>
    <t xml:space="preserve">5516.32.00 </t>
  </si>
  <si>
    <t xml:space="preserve">5516.33.00 </t>
  </si>
  <si>
    <t xml:space="preserve">5516.34.00</t>
  </si>
  <si>
    <t xml:space="preserve">- Containing less than 85% by weight of artificial staple fibres,mixed mainly or solely with cotton:</t>
  </si>
  <si>
    <t xml:space="preserve">5516.41.00 </t>
  </si>
  <si>
    <t xml:space="preserve">5516.42.00 </t>
  </si>
  <si>
    <t xml:space="preserve">5516.43.00 </t>
  </si>
  <si>
    <t xml:space="preserve">5516.44.00 </t>
  </si>
  <si>
    <t xml:space="preserve">5516.91.00 </t>
  </si>
  <si>
    <t xml:space="preserve">5516.92.00 </t>
  </si>
  <si>
    <t xml:space="preserve">5516.93.00 </t>
  </si>
  <si>
    <t xml:space="preserve">5516.94.00 </t>
  </si>
  <si>
    <t xml:space="preserve">Wadding of textile materials and articles thereof; textile fibres, not exceeding 5 mm in length (flock), textile dust and mill neps.</t>
  </si>
  <si>
    <t xml:space="preserve">- Wadding of textile materials and articles thereof:</t>
  </si>
  <si>
    <t xml:space="preserve">5601.21.00 </t>
  </si>
  <si>
    <t xml:space="preserve">5601.22.00 </t>
  </si>
  <si>
    <t xml:space="preserve">5601.29.00 </t>
  </si>
  <si>
    <t xml:space="preserve">5601.30.00 </t>
  </si>
  <si>
    <t xml:space="preserve">Felt, whether or not impregnated, coated, covered or laminated.</t>
  </si>
  <si>
    <t xml:space="preserve">5602.10.00 </t>
  </si>
  <si>
    <t xml:space="preserve">- Other felt, not impregnated, coated, covered or laminated:</t>
  </si>
  <si>
    <t xml:space="preserve">5602.21.00 </t>
  </si>
  <si>
    <t xml:space="preserve">5602.29.00 </t>
  </si>
  <si>
    <t xml:space="preserve">5602.90.00 </t>
  </si>
  <si>
    <t xml:space="preserve">Nonwovens, whether or not impregnated, coated, covered or laminated.</t>
  </si>
  <si>
    <t xml:space="preserve">- Of man-made filaments:</t>
  </si>
  <si>
    <t xml:space="preserve">5603.11.00</t>
  </si>
  <si>
    <t xml:space="preserve">-- Weighing not more than 25 g/mÂ² kg 10%</t>
  </si>
  <si>
    <t xml:space="preserve">5603.12.00 </t>
  </si>
  <si>
    <t xml:space="preserve">-- Weighing more than 25 g/mÂ² but not more than 70 g/mÂ² </t>
  </si>
  <si>
    <t xml:space="preserve">5603.13.00 </t>
  </si>
  <si>
    <t xml:space="preserve">-- Weighing more than 70 g/mÂ² but not more than 150 g/mÂ² </t>
  </si>
  <si>
    <t xml:space="preserve">5603.14.00 </t>
  </si>
  <si>
    <t xml:space="preserve">5603.91.00 </t>
  </si>
  <si>
    <t xml:space="preserve">-- Weighing not more than 25 g/mÂ² </t>
  </si>
  <si>
    <t xml:space="preserve">5603.92.00 </t>
  </si>
  <si>
    <t xml:space="preserve">5603.93.00 </t>
  </si>
  <si>
    <t xml:space="preserve">5603.94.00 </t>
  </si>
  <si>
    <t xml:space="preserve">-- Weighing more than 150 g/mÂ²</t>
  </si>
  <si>
    <t xml:space="preserve">Rubber thread and cord, textile covered; textile yarn, and strip and the like of heading 54.04 or 54.05, impregnated, coated, covered or sheathed with rubber or plastics.</t>
  </si>
  <si>
    <t xml:space="preserve">5604.10.00 </t>
  </si>
  <si>
    <t xml:space="preserve">5604.90.00 </t>
  </si>
  <si>
    <t xml:space="preserve">5605.00.00</t>
  </si>
  <si>
    <t xml:space="preserve">Metallised yarn, whether or not gimped, being textile yarn, or strip or the like of heading 54.04 or 54.05, combined with metal in the form of thread, strip or powder or covered with metal.</t>
  </si>
  <si>
    <t xml:space="preserve">5606.00.00</t>
  </si>
  <si>
    <t xml:space="preserve">Gimped yarn, and strip and the like of heading 54.04 or 54.05,  gimped (other than those of heading 56.05 and gimped horsehair yarn); chenille yarn (including flock chenille yarn); loop wale-yarn.</t>
  </si>
  <si>
    <t xml:space="preserve">Twine, cordage, ropes and cables, whether or not plaited or braided and whether or not impregnated, coated, covered or sheathed with rubber or plastics.</t>
  </si>
  <si>
    <t xml:space="preserve">- Of sisal or other textile fibres of the genus Agave:</t>
  </si>
  <si>
    <t xml:space="preserve">5607.21.00 </t>
  </si>
  <si>
    <t xml:space="preserve">5607.29.00 </t>
  </si>
  <si>
    <t xml:space="preserve">- Of polyethylene or polypropylene:</t>
  </si>
  <si>
    <t xml:space="preserve">5607.41.00 </t>
  </si>
  <si>
    <t xml:space="preserve">5607.49.00 </t>
  </si>
  <si>
    <t xml:space="preserve">5607.50.00 </t>
  </si>
  <si>
    <t xml:space="preserve">5607.90.00 </t>
  </si>
  <si>
    <t xml:space="preserve">Knotted netting of twine, cordage or rope; made up fishing nets and other made up nets, of textile materials.</t>
  </si>
  <si>
    <t xml:space="preserve">- Of man-made textile materials:</t>
  </si>
  <si>
    <t xml:space="preserve">5608.11.00 </t>
  </si>
  <si>
    <t xml:space="preserve">5608.19.10 </t>
  </si>
  <si>
    <t xml:space="preserve">5608.19.90 </t>
  </si>
  <si>
    <t xml:space="preserve">5608.90.00 </t>
  </si>
  <si>
    <t xml:space="preserve">5609.00.00</t>
  </si>
  <si>
    <t xml:space="preserve">Articles of yarn, strip or the like of heading 54.04 or 54.05, twine, cordage, rope or cables, not elsewhere specified or included.</t>
  </si>
  <si>
    <t xml:space="preserve">Carpets and other textile floor coverings, knotted, whether or not made up.</t>
  </si>
  <si>
    <t xml:space="preserve">5701.10.00 </t>
  </si>
  <si>
    <t xml:space="preserve">mÂ²</t>
  </si>
  <si>
    <t xml:space="preserve">5701.90.00 </t>
  </si>
  <si>
    <t xml:space="preserve">Carpets and other textile floor coverings, woven, not tufted or flocked, whether or not made up, including "Kelem", "Schumacks", "Karamanie" and similar hand-woven rugs.</t>
  </si>
  <si>
    <t xml:space="preserve">5702.10.00 </t>
  </si>
  <si>
    <t xml:space="preserve">- "Kelem","Schumacks", "Karamanie" and similar hand-woven rugs</t>
  </si>
  <si>
    <t xml:space="preserve">5702.20.00 </t>
  </si>
  <si>
    <t xml:space="preserve">- Other, of pile construction, not made up:</t>
  </si>
  <si>
    <t xml:space="preserve">5702.31.00 </t>
  </si>
  <si>
    <t xml:space="preserve">5702.32.00 </t>
  </si>
  <si>
    <t xml:space="preserve">5702.39.00 </t>
  </si>
  <si>
    <t xml:space="preserve">- Other, of pile construction, made up:</t>
  </si>
  <si>
    <t xml:space="preserve">5702.41.00</t>
  </si>
  <si>
    <t xml:space="preserve">5702.42.00 </t>
  </si>
  <si>
    <t xml:space="preserve">5702.49.00 </t>
  </si>
  <si>
    <t xml:space="preserve">5702.50.00 </t>
  </si>
  <si>
    <t xml:space="preserve">- Other, not of pile construction, made up:</t>
  </si>
  <si>
    <t xml:space="preserve">5702.91.00</t>
  </si>
  <si>
    <t xml:space="preserve">5702.92.00 </t>
  </si>
  <si>
    <t xml:space="preserve">5702.99.00 </t>
  </si>
  <si>
    <t xml:space="preserve">Carpets and other textile floor coverings, tufted, whether or not made up.</t>
  </si>
  <si>
    <t xml:space="preserve">5703.10.00</t>
  </si>
  <si>
    <t xml:space="preserve">5703.20.00</t>
  </si>
  <si>
    <t xml:space="preserve">5703.30.00 </t>
  </si>
  <si>
    <t xml:space="preserve">5703.90.00 </t>
  </si>
  <si>
    <t xml:space="preserve">Carpets and other textile floor coverings, of felt, not tufted or flocked, whether or not made up.</t>
  </si>
  <si>
    <t xml:space="preserve">5704.10.00 </t>
  </si>
  <si>
    <t xml:space="preserve">- Tiles, having a maximum surface area of 0.3 mÂ² </t>
  </si>
  <si>
    <t xml:space="preserve">5704.20.00 </t>
  </si>
  <si>
    <t xml:space="preserve">- Tiles, having a maximum surface area exceeding 0.3 mÂ² but not exceeding 1 mÂ²</t>
  </si>
  <si>
    <t xml:space="preserve">5704.90.00</t>
  </si>
  <si>
    <t xml:space="preserve">5705.00.00</t>
  </si>
  <si>
    <t xml:space="preserve">Other carpets and other textile floor coverings, whether or not made up.</t>
  </si>
  <si>
    <t xml:space="preserve">Woven pile fabrics and chenille fabrics, other than fabrics of heading 58.02 or 58.06.</t>
  </si>
  <si>
    <t xml:space="preserve">5801.10.00</t>
  </si>
  <si>
    <t xml:space="preserve">- Of cotton:</t>
  </si>
  <si>
    <t xml:space="preserve">5801.21.00</t>
  </si>
  <si>
    <t xml:space="preserve">5801.22.00 </t>
  </si>
  <si>
    <t xml:space="preserve">5801.23.00 </t>
  </si>
  <si>
    <t xml:space="preserve">5801.26.00 </t>
  </si>
  <si>
    <t xml:space="preserve">5801.27.00 </t>
  </si>
  <si>
    <t xml:space="preserve">5801.90.00</t>
  </si>
  <si>
    <t xml:space="preserve">Terry towelling and similar woven terry fabrics, other than narrow fabrics of heading 58.06; tufted textile fabrics, other than products of heading 57.03.</t>
  </si>
  <si>
    <t xml:space="preserve">- Terry towelling and similar woven terry fabrics, of cotton:</t>
  </si>
  <si>
    <t xml:space="preserve">5802.11.00</t>
  </si>
  <si>
    <t xml:space="preserve">5802.19.00</t>
  </si>
  <si>
    <t xml:space="preserve">5802.20.00</t>
  </si>
  <si>
    <t xml:space="preserve">5802.30.00</t>
  </si>
  <si>
    <t xml:space="preserve">5803.00.00</t>
  </si>
  <si>
    <t xml:space="preserve">Gauze, other than narrow fabrics of heading 58.06.</t>
  </si>
  <si>
    <t xml:space="preserve">Tulles and other net fabrics, not including woven, knitted or crocheted fabrics; lace in the piece, in strips or in motifs, other than fabrics of headings 60.02 to 60.06.</t>
  </si>
  <si>
    <t xml:space="preserve">5804.10.00 </t>
  </si>
  <si>
    <t xml:space="preserve">- Mechanically made lace:</t>
  </si>
  <si>
    <t xml:space="preserve">5804.21.00</t>
  </si>
  <si>
    <t xml:space="preserve">5804.29.00</t>
  </si>
  <si>
    <t xml:space="preserve">5804.30.00 </t>
  </si>
  <si>
    <t xml:space="preserve">5805.00.00</t>
  </si>
  <si>
    <t xml:space="preserve">Hand-woven tapestries of the type Gobelins, Flanders, Aubusson, Beauvais and the like, and needle-worked tapestries (for example, petit point, cross stitch), whether or not made up.</t>
  </si>
  <si>
    <t xml:space="preserve">Narrow woven fabrics, other than goods of heading 58.07; narrow fabrics consisting of warp without weft assembled by means of an adhesive (bolducs).</t>
  </si>
  <si>
    <t xml:space="preserve">5806.10.00 </t>
  </si>
  <si>
    <t xml:space="preserve">5806.20.00</t>
  </si>
  <si>
    <t xml:space="preserve">- Other woven fabrics, containing by weight 5% or more of elastomeric yarn or rubber thread</t>
  </si>
  <si>
    <t xml:space="preserve">5806.31.00</t>
  </si>
  <si>
    <t xml:space="preserve">5806.32.00 </t>
  </si>
  <si>
    <t xml:space="preserve">5806.39.00 </t>
  </si>
  <si>
    <t xml:space="preserve">5806.40.00</t>
  </si>
  <si>
    <t xml:space="preserve">Labels, badges and similar articles of textile materials, in the piece, in strips or cut to shape or size, not embroidered.</t>
  </si>
  <si>
    <t xml:space="preserve">5807.10.00 </t>
  </si>
  <si>
    <t xml:space="preserve">5807.90.00 </t>
  </si>
  <si>
    <t xml:space="preserve">Braids in the piece; ornamental trimmings in the piece, without embroidery, other than knitted or crocheted; tassels, pompons and similar articles.</t>
  </si>
  <si>
    <t xml:space="preserve">5808.10.00 </t>
  </si>
  <si>
    <t xml:space="preserve">5808.90.00 </t>
  </si>
  <si>
    <t xml:space="preserve">5809.00.00</t>
  </si>
  <si>
    <t xml:space="preserve">Woven fabrics of metal thread and woven fabrics of metallised yarn of heading No. 56.05, of a kind used in apparel, as furnishing fabrics or for similar purposes, not elsewhere specified or included.</t>
  </si>
  <si>
    <t xml:space="preserve">Embroidery in the piece, in strips or in motifs</t>
  </si>
  <si>
    <t xml:space="preserve">5810.10.00 </t>
  </si>
  <si>
    <t xml:space="preserve">- Other embroidery:</t>
  </si>
  <si>
    <t xml:space="preserve">5810.91.00 </t>
  </si>
  <si>
    <t xml:space="preserve">5810.92.00</t>
  </si>
  <si>
    <t xml:space="preserve">5810.99.00 </t>
  </si>
  <si>
    <t xml:space="preserve">5811.00.00</t>
  </si>
  <si>
    <t xml:space="preserve">Quilted textile products in the piece, composed of one or more layers of textile materials assembled with padding by stitching or otherwise, other than embroidery of heading 58.10.</t>
  </si>
  <si>
    <t xml:space="preserve">Textile fabrics coated with gum or amylaceous substances, of a kind used for the outer covers of books or the like; tracing cloth; prepared painting canvas; buckram and similar stiffened textile fabrics of a kind used for hat foundations.</t>
  </si>
  <si>
    <t xml:space="preserve">5901.10.00 </t>
  </si>
  <si>
    <t xml:space="preserve">5901.90.00 </t>
  </si>
  <si>
    <t xml:space="preserve">Tyre cord fabric of high tenacity yarn of nylon or other polyamides, polyesters or viscose rayon.</t>
  </si>
  <si>
    <t xml:space="preserve">5902.10.00 </t>
  </si>
  <si>
    <t xml:space="preserve">5902.20.00</t>
  </si>
  <si>
    <t xml:space="preserve">5902.90.00 </t>
  </si>
  <si>
    <t xml:space="preserve">Textile fabrics impregnated, coated, covered or laminated with plastics, other than those of heading 59.02.</t>
  </si>
  <si>
    <t xml:space="preserve">5903.10.00</t>
  </si>
  <si>
    <t xml:space="preserve">5903.20.00</t>
  </si>
  <si>
    <t xml:space="preserve">5903.90.00</t>
  </si>
  <si>
    <t xml:space="preserve">Linoleum, whether or not cut to shape; floor coverings consisting of a coating or covering applied on a textile backing, whether or not cut to shape.</t>
  </si>
  <si>
    <t xml:space="preserve">5904.10.00 </t>
  </si>
  <si>
    <t xml:space="preserve">5904.90.00</t>
  </si>
  <si>
    <t xml:space="preserve">5905.00.00</t>
  </si>
  <si>
    <t xml:space="preserve">Textile wall coverings .</t>
  </si>
  <si>
    <t xml:space="preserve">Rubberised textile fabrics, other than those of heading 59.02.</t>
  </si>
  <si>
    <t xml:space="preserve">5906.10.00 </t>
  </si>
  <si>
    <t xml:space="preserve">- Adhesive tape of a width not exceeding 20 cm </t>
  </si>
  <si>
    <t xml:space="preserve">5906.91.00 </t>
  </si>
  <si>
    <t xml:space="preserve">5906.99.00 </t>
  </si>
  <si>
    <t xml:space="preserve">5907.00.00</t>
  </si>
  <si>
    <t xml:space="preserve">Textile fabrics otherwise impregnated, coated or covered; painted canvas being theatrical scenery, studio back-cloths or the like.</t>
  </si>
  <si>
    <t xml:space="preserve">5908.00.00</t>
  </si>
  <si>
    <t xml:space="preserve">Textile wicks, woven, plaited or knitted, for lamps, stoves, lighters, candles or the like; incandescent gas mantles and tubular knitted gas mantle fabric therefor, whether or not impregnated.</t>
  </si>
  <si>
    <t xml:space="preserve">5909.00.00</t>
  </si>
  <si>
    <t xml:space="preserve">Textile hosepiping and similar textile tubing, with or without lining, armour or accessories of other materials.</t>
  </si>
  <si>
    <t xml:space="preserve">5910.00.00</t>
  </si>
  <si>
    <t xml:space="preserve">Transmission or conveyor belts or belting, of textile material, whether or not impregnated, coated, covered or laminated with plastics, or reinforced with metal or other material.</t>
  </si>
  <si>
    <t xml:space="preserve">Textile products and articles, for technical uses, specified in Note 7 to this Chapter.</t>
  </si>
  <si>
    <t xml:space="preserve">5911.10.00</t>
  </si>
  <si>
    <t xml:space="preserve">5911.20.00</t>
  </si>
  <si>
    <t xml:space="preserve">- Textile fabrics and felts, endless or fitted with linking devices, of akind used in paper-making or similar machines (for example, for pulp or asbestos-cement):</t>
  </si>
  <si>
    <t xml:space="preserve">5911.31.00 </t>
  </si>
  <si>
    <t xml:space="preserve">-- Weighing less than 650 g/m2 </t>
  </si>
  <si>
    <t xml:space="preserve">5911.32.00 </t>
  </si>
  <si>
    <t xml:space="preserve">-- Weighing 650 g/m2 or more</t>
  </si>
  <si>
    <t xml:space="preserve">5911.40.00 </t>
  </si>
  <si>
    <t xml:space="preserve">5911.90.00</t>
  </si>
  <si>
    <t xml:space="preserve">Pile fabrics, including "long pile" fabrics and terry fabrics, knitted or crocheted.</t>
  </si>
  <si>
    <t xml:space="preserve">6001.10.00</t>
  </si>
  <si>
    <t xml:space="preserve">- "Long pile" fabrics</t>
  </si>
  <si>
    <t xml:space="preserve">- Looped pile fabrics:</t>
  </si>
  <si>
    <t xml:space="preserve">6001.21.00 </t>
  </si>
  <si>
    <t xml:space="preserve">6001.22.00 </t>
  </si>
  <si>
    <t xml:space="preserve">6001.29.00 </t>
  </si>
  <si>
    <t xml:space="preserve">6001.91.00 </t>
  </si>
  <si>
    <t xml:space="preserve">6001.92.00 </t>
  </si>
  <si>
    <t xml:space="preserve">6001.99.00 </t>
  </si>
  <si>
    <t xml:space="preserve">Knitted or crocheted fabrics of a width not exceeding 30 cm, containing by weight 5% or more of elastomeric yarn or rubber thread, other than those of heading 60.01.</t>
  </si>
  <si>
    <t xml:space="preserve">6002.40.00 </t>
  </si>
  <si>
    <t xml:space="preserve">- Containing by weight 5% or more elastomeric yarn but not containing rubber thread</t>
  </si>
  <si>
    <t xml:space="preserve">Knitted or crocheted fabrics of a width not exceeding 30 cm, other than those of heading 60.01 or 60.02.</t>
  </si>
  <si>
    <t xml:space="preserve">6003.10.00 </t>
  </si>
  <si>
    <t xml:space="preserve">6003.20.00 </t>
  </si>
  <si>
    <t xml:space="preserve">6003.30.00 </t>
  </si>
  <si>
    <t xml:space="preserve">6003.40.00 </t>
  </si>
  <si>
    <t xml:space="preserve">6003.90.00 </t>
  </si>
  <si>
    <t xml:space="preserve">Knitted or crocheted fabrics of a width exceeding 30 cm, containing by weight 5% or more of elastomeric yarn or rubber thread, other than those of heading 60.01.</t>
  </si>
  <si>
    <t xml:space="preserve">6004.10.00 </t>
  </si>
  <si>
    <t xml:space="preserve">- Containing by weight 5% or more of elastomeric yarn but not containing rubber thread</t>
  </si>
  <si>
    <t xml:space="preserve">6004.90.00 </t>
  </si>
  <si>
    <t xml:space="preserve">Warp knit fabrics (including those made on galloon knitting machines), other than those of headings 60.01 to 60.04.</t>
  </si>
  <si>
    <t xml:space="preserve">6005.21.00 </t>
  </si>
  <si>
    <t xml:space="preserve">6005.22.00 </t>
  </si>
  <si>
    <t xml:space="preserve">6005.23.00 </t>
  </si>
  <si>
    <t xml:space="preserve">6005.24.00 </t>
  </si>
  <si>
    <t xml:space="preserve">- Of synthetic fibres:</t>
  </si>
  <si>
    <t xml:space="preserve">6005.35.00 </t>
  </si>
  <si>
    <t xml:space="preserve">-- Fabrics specified in Subheading Note 1 to this Chapter</t>
  </si>
  <si>
    <t xml:space="preserve">6005.36.00</t>
  </si>
  <si>
    <t xml:space="preserve">6005.37.00</t>
  </si>
  <si>
    <t xml:space="preserve">6005.38.00 </t>
  </si>
  <si>
    <t xml:space="preserve">6005.39.00 </t>
  </si>
  <si>
    <t xml:space="preserve">- Of artificial fibres:</t>
  </si>
  <si>
    <t xml:space="preserve">6005.41.00</t>
  </si>
  <si>
    <t xml:space="preserve">6005.42.00 </t>
  </si>
  <si>
    <t xml:space="preserve">6005.43.00</t>
  </si>
  <si>
    <t xml:space="preserve">6005.44.00 </t>
  </si>
  <si>
    <t xml:space="preserve">6005.90.00 </t>
  </si>
  <si>
    <t xml:space="preserve">Other knitted or crocheted fabrics.</t>
  </si>
  <si>
    <t xml:space="preserve">6006.10.00</t>
  </si>
  <si>
    <t xml:space="preserve">6006.21.00 </t>
  </si>
  <si>
    <t xml:space="preserve">6006.22.00 </t>
  </si>
  <si>
    <t xml:space="preserve">6006.23.00 </t>
  </si>
  <si>
    <t xml:space="preserve">6006.24.00</t>
  </si>
  <si>
    <t xml:space="preserve">6006.31.00 </t>
  </si>
  <si>
    <t xml:space="preserve">6006.32.00 </t>
  </si>
  <si>
    <t xml:space="preserve">6006.33.00 </t>
  </si>
  <si>
    <t xml:space="preserve">6006.34.00 </t>
  </si>
  <si>
    <t xml:space="preserve">6006.41.00</t>
  </si>
  <si>
    <t xml:space="preserve">6006.42.00 </t>
  </si>
  <si>
    <t xml:space="preserve">6006.43.00</t>
  </si>
  <si>
    <t xml:space="preserve">6006.44.00 </t>
  </si>
  <si>
    <t xml:space="preserve">6006.90.00 </t>
  </si>
  <si>
    <t xml:space="preserve">Men's or boys' overcoats, car-coats, capes, cloaks, anoraks (including ski-jackets), wind-cheaters, wind-jackets and similar articles, knitted or crocheted, other than those of heading 61.03.</t>
  </si>
  <si>
    <t xml:space="preserve">6101.20.00 </t>
  </si>
  <si>
    <t xml:space="preserve">6101.30.00 </t>
  </si>
  <si>
    <t xml:space="preserve">6101.90.00 </t>
  </si>
  <si>
    <t xml:space="preserve">Women's or girls' overcoats, car-coats, capes, cloaks, anoraks (including ski-jacke-ts), wind-cheaters, wind- jackets and similar articles, knitted or crocheted, other than those of heading 61.04.</t>
  </si>
  <si>
    <t xml:space="preserve">6102.10.00 </t>
  </si>
  <si>
    <t xml:space="preserve">6102.20.00</t>
  </si>
  <si>
    <t xml:space="preserve">6102.30.00 </t>
  </si>
  <si>
    <t xml:space="preserve">6102.90.00</t>
  </si>
  <si>
    <t xml:space="preserve">Men's or boys' suits, ensembles, jackets, blazers, trousers, bib and brace overalls, breeches and shorts (other than swimwear), knitted or crocheted.</t>
  </si>
  <si>
    <t xml:space="preserve">6103.10.00 </t>
  </si>
  <si>
    <t xml:space="preserve">- Ensembles:</t>
  </si>
  <si>
    <t xml:space="preserve">6103.22.00 </t>
  </si>
  <si>
    <t xml:space="preserve">6103.23.00 </t>
  </si>
  <si>
    <t xml:space="preserve">6103.29.00</t>
  </si>
  <si>
    <t xml:space="preserve">- Jackets and blazers:</t>
  </si>
  <si>
    <t xml:space="preserve">6103.31.00</t>
  </si>
  <si>
    <t xml:space="preserve">6103.32.00 </t>
  </si>
  <si>
    <t xml:space="preserve">6103.33.00 </t>
  </si>
  <si>
    <t xml:space="preserve">6103.39.00</t>
  </si>
  <si>
    <t xml:space="preserve">- Trousers, bib and brace overalls, breeches and shorts:</t>
  </si>
  <si>
    <t xml:space="preserve">6103.41.00 </t>
  </si>
  <si>
    <t xml:space="preserve">6103.42.00 </t>
  </si>
  <si>
    <t xml:space="preserve">6103.43.00 </t>
  </si>
  <si>
    <t xml:space="preserve">6103.49.00 </t>
  </si>
  <si>
    <t xml:space="preserve">Women's or girls' suits, ensembles, jackets, blazers, dresses, skirts, divided skirts, trousers, bib and brace overalls, breeches and shorts (other than swimwear), knitted or crocheted.</t>
  </si>
  <si>
    <t xml:space="preserve">- Suits:</t>
  </si>
  <si>
    <t xml:space="preserve">6104.13.00</t>
  </si>
  <si>
    <t xml:space="preserve">6104.19.00</t>
  </si>
  <si>
    <t xml:space="preserve">6104.22.00</t>
  </si>
  <si>
    <t xml:space="preserve">6104.23.00</t>
  </si>
  <si>
    <t xml:space="preserve">6104.29.00</t>
  </si>
  <si>
    <t xml:space="preserve">6104.31.00 </t>
  </si>
  <si>
    <t xml:space="preserve">6104.32.00</t>
  </si>
  <si>
    <t xml:space="preserve">6104.33.00 </t>
  </si>
  <si>
    <t xml:space="preserve">6104.39.00</t>
  </si>
  <si>
    <t xml:space="preserve">- Dresses:</t>
  </si>
  <si>
    <t xml:space="preserve">6104.41.00</t>
  </si>
  <si>
    <t xml:space="preserve">6104.42.00 </t>
  </si>
  <si>
    <t xml:space="preserve">6104.43.00 </t>
  </si>
  <si>
    <t xml:space="preserve">6104.44.00 </t>
  </si>
  <si>
    <t xml:space="preserve">6104.49.00 </t>
  </si>
  <si>
    <t xml:space="preserve">- Skirts and divided skirts:</t>
  </si>
  <si>
    <t xml:space="preserve">6104.51.00</t>
  </si>
  <si>
    <t xml:space="preserve">6104.52.00 </t>
  </si>
  <si>
    <t xml:space="preserve">6104.53.00</t>
  </si>
  <si>
    <t xml:space="preserve">6104.59.00 </t>
  </si>
  <si>
    <t xml:space="preserve">6104.61.00</t>
  </si>
  <si>
    <t xml:space="preserve">6104.62.00 </t>
  </si>
  <si>
    <t xml:space="preserve">6104.63.00 </t>
  </si>
  <si>
    <t xml:space="preserve">6104.69.00 </t>
  </si>
  <si>
    <t xml:space="preserve">Men's or boys' shirts, knitted or crocheted.</t>
  </si>
  <si>
    <t xml:space="preserve">6105.10.00</t>
  </si>
  <si>
    <t xml:space="preserve">6105.20.00 </t>
  </si>
  <si>
    <t xml:space="preserve">- Of man-made fibres u 10%</t>
  </si>
  <si>
    <t xml:space="preserve">6105.90.00 </t>
  </si>
  <si>
    <t xml:space="preserve">Women's or girls' blouses, shirts and shirt-blouses, knitted or crocheted.</t>
  </si>
  <si>
    <t xml:space="preserve">6106.10.00 </t>
  </si>
  <si>
    <t xml:space="preserve">6106.20.00 </t>
  </si>
  <si>
    <t xml:space="preserve">6106.90.00</t>
  </si>
  <si>
    <t xml:space="preserve">Men's or boys' underpants, briefs, nightshirts, pyjamas, bathrobes, dressing gowns and similar articles, knitted or crocheted.</t>
  </si>
  <si>
    <t xml:space="preserve">- Underpants and briefs:</t>
  </si>
  <si>
    <t xml:space="preserve">6107.11.00 </t>
  </si>
  <si>
    <t xml:space="preserve">6107.12.00 </t>
  </si>
  <si>
    <t xml:space="preserve">6107.19.00 </t>
  </si>
  <si>
    <t xml:space="preserve">- Nightshirts and pyjamas:</t>
  </si>
  <si>
    <t xml:space="preserve">6107.21.00 </t>
  </si>
  <si>
    <t xml:space="preserve">6107.22.00 </t>
  </si>
  <si>
    <t xml:space="preserve">6107.29.00 </t>
  </si>
  <si>
    <t xml:space="preserve">6107.91.00 </t>
  </si>
  <si>
    <t xml:space="preserve">6107.99.00</t>
  </si>
  <si>
    <t xml:space="preserve">Women's or girls' slips, petticoats, briefs, panties, nightdresses, pyjamas, nÃ©gligÃ©s, bathrobes, dressing gowns and similar articles, knitted or crocheted.</t>
  </si>
  <si>
    <t xml:space="preserve">- Slips and petticoats:</t>
  </si>
  <si>
    <t xml:space="preserve">6108.11.00 </t>
  </si>
  <si>
    <t xml:space="preserve">6108.19.00</t>
  </si>
  <si>
    <t xml:space="preserve">- Briefs and panties:</t>
  </si>
  <si>
    <t xml:space="preserve">6108.21.00</t>
  </si>
  <si>
    <t xml:space="preserve">6108.22.00</t>
  </si>
  <si>
    <t xml:space="preserve">6108.29.00</t>
  </si>
  <si>
    <t xml:space="preserve">- Nightdresses and pyjamas:</t>
  </si>
  <si>
    <t xml:space="preserve">6108.31.00 </t>
  </si>
  <si>
    <t xml:space="preserve">6108.32.00 </t>
  </si>
  <si>
    <t xml:space="preserve">6108.39.00 </t>
  </si>
  <si>
    <t xml:space="preserve">6108.91.00 </t>
  </si>
  <si>
    <t xml:space="preserve">6108.92.00 </t>
  </si>
  <si>
    <t xml:space="preserve">6108.99.00 </t>
  </si>
  <si>
    <t xml:space="preserve">T-shirts, singlets and other vests, knitted or crocheted.</t>
  </si>
  <si>
    <t xml:space="preserve">6109.10.00 </t>
  </si>
  <si>
    <t xml:space="preserve">6109.90.00 </t>
  </si>
  <si>
    <t xml:space="preserve">Jerseys, pullovers, cardigans, waistcoats and similar articles, knitted or crocheted.</t>
  </si>
  <si>
    <t xml:space="preserve">- Of wool or fine animal hair:</t>
  </si>
  <si>
    <t xml:space="preserve">6110.11.00 </t>
  </si>
  <si>
    <t xml:space="preserve">6110.12.00 </t>
  </si>
  <si>
    <t xml:space="preserve">6110.19.00 </t>
  </si>
  <si>
    <t xml:space="preserve">6110.20.00 </t>
  </si>
  <si>
    <t xml:space="preserve">6110.30.00 </t>
  </si>
  <si>
    <t xml:space="preserve">6110.90.00 </t>
  </si>
  <si>
    <t xml:space="preserve">Babies' garments and clothing accessories, knitted or crocheted.</t>
  </si>
  <si>
    <t xml:space="preserve">6111.20.00 </t>
  </si>
  <si>
    <t xml:space="preserve">6111.30.00 </t>
  </si>
  <si>
    <t xml:space="preserve">6111.90.00 </t>
  </si>
  <si>
    <t xml:space="preserve">Track suits, ski suits and swimwear, knitted or crocheted.</t>
  </si>
  <si>
    <t xml:space="preserve">- Track suits:</t>
  </si>
  <si>
    <t xml:space="preserve">6112.11.00 </t>
  </si>
  <si>
    <t xml:space="preserve">6112.12.00</t>
  </si>
  <si>
    <t xml:space="preserve">6112.19.00</t>
  </si>
  <si>
    <t xml:space="preserve">6112.20.00</t>
  </si>
  <si>
    <t xml:space="preserve">- Men's or boys' swimwear:</t>
  </si>
  <si>
    <t xml:space="preserve">6112.31.00 </t>
  </si>
  <si>
    <t xml:space="preserve">6112.39.00 </t>
  </si>
  <si>
    <t xml:space="preserve">- Women's or girls' swimwear:</t>
  </si>
  <si>
    <t xml:space="preserve">6112.41.00 </t>
  </si>
  <si>
    <t xml:space="preserve">6112.49.00 </t>
  </si>
  <si>
    <t xml:space="preserve">6113.00.00</t>
  </si>
  <si>
    <t xml:space="preserve">Garments, made up of knitted or crocheted fabrics of heading  59.03, 59.06 or 59.07.</t>
  </si>
  <si>
    <t xml:space="preserve">Other garments, knitted or crocheted.</t>
  </si>
  <si>
    <t xml:space="preserve">6114.20.00 </t>
  </si>
  <si>
    <t xml:space="preserve">6114.30.00</t>
  </si>
  <si>
    <t xml:space="preserve">6114.90.00 </t>
  </si>
  <si>
    <t xml:space="preserve">Panty hose, tights, stockings, socks and other hosiery, including graduated compression hosiery (for example, stockings for varicose veins) and footwear without applied soles, knitted or crocheted.</t>
  </si>
  <si>
    <t xml:space="preserve">6115.10.00</t>
  </si>
  <si>
    <t xml:space="preserve">- Other panty hose and tights:</t>
  </si>
  <si>
    <t xml:space="preserve">6115.21.00</t>
  </si>
  <si>
    <t xml:space="preserve">-- Of synthetic fibres, measuring per single yarn less than 67 decitex</t>
  </si>
  <si>
    <t xml:space="preserve">6115.22.00</t>
  </si>
  <si>
    <t xml:space="preserve">-- Of synthetic fibres, measuring per single yarn 67 decitex or more</t>
  </si>
  <si>
    <t xml:space="preserve">6115.29.00</t>
  </si>
  <si>
    <t xml:space="preserve">6115.30.00</t>
  </si>
  <si>
    <t xml:space="preserve">- Other women's full-length or knee-length hosiery, measuring persingle yarn less than 67 decitex</t>
  </si>
  <si>
    <t xml:space="preserve">6115.94.00</t>
  </si>
  <si>
    <t xml:space="preserve">6115.95.00</t>
  </si>
  <si>
    <t xml:space="preserve">6115.96.00 </t>
  </si>
  <si>
    <t xml:space="preserve">6115.99.00</t>
  </si>
  <si>
    <t xml:space="preserve">Gloves, mittens and mitts, knitted or crocheted.</t>
  </si>
  <si>
    <t xml:space="preserve">6116.10.00 </t>
  </si>
  <si>
    <t xml:space="preserve">6116.91.00 </t>
  </si>
  <si>
    <t xml:space="preserve">6116.92.00 </t>
  </si>
  <si>
    <t xml:space="preserve">6116.93.00 </t>
  </si>
  <si>
    <t xml:space="preserve">6116.99.00</t>
  </si>
  <si>
    <t xml:space="preserve">Other made up clothing accessories, knitted or crocheted; knitted or crocheted parts of garments or of clothing accessories.</t>
  </si>
  <si>
    <t xml:space="preserve">6117.10.00 </t>
  </si>
  <si>
    <t xml:space="preserve">6117.80.00 </t>
  </si>
  <si>
    <t xml:space="preserve">6117.90.00 </t>
  </si>
  <si>
    <t xml:space="preserve">Men's or boys' overcoats, car-coats, capes, cloaks, anoraks (including ski-jackets), wind-cheaters, wind-jackets and similar articles, other than those of heading 62.03.</t>
  </si>
  <si>
    <t xml:space="preserve">-Overcoats,raincoats, car-coats, capes, cloaks and similar articles:</t>
  </si>
  <si>
    <t xml:space="preserve">6201.11.00</t>
  </si>
  <si>
    <t xml:space="preserve">6201.12.00 </t>
  </si>
  <si>
    <t xml:space="preserve">6201.13.00 </t>
  </si>
  <si>
    <t xml:space="preserve">6201.19.00 </t>
  </si>
  <si>
    <t xml:space="preserve">6201.91.00 </t>
  </si>
  <si>
    <t xml:space="preserve">6201.92.00 </t>
  </si>
  <si>
    <t xml:space="preserve">6201.93.00</t>
  </si>
  <si>
    <t xml:space="preserve">6201.99.00</t>
  </si>
  <si>
    <t xml:space="preserve">Women's or girls' overcoats, car-coats, capes, cloaks, anoraks (including ski-jackets), wind-cheaters, wind-jackets and similar articles, other than those of heading 62.04.</t>
  </si>
  <si>
    <t xml:space="preserve">6202.11.00 </t>
  </si>
  <si>
    <t xml:space="preserve">6202.12.00 </t>
  </si>
  <si>
    <t xml:space="preserve">6202.13.00 </t>
  </si>
  <si>
    <t xml:space="preserve">6202.19.00 </t>
  </si>
  <si>
    <t xml:space="preserve">6202.91.00</t>
  </si>
  <si>
    <t xml:space="preserve">6202.92.00</t>
  </si>
  <si>
    <t xml:space="preserve">6202.93.00 </t>
  </si>
  <si>
    <t xml:space="preserve">6202.99.00 </t>
  </si>
  <si>
    <t xml:space="preserve">Men's or boys' suits, ensembles, jackets, blazers, trousers, bib and brace overalls, breeches and shorts (other than swimwear).</t>
  </si>
  <si>
    <t xml:space="preserve">6203.11.00</t>
  </si>
  <si>
    <t xml:space="preserve">6203.12.00 </t>
  </si>
  <si>
    <t xml:space="preserve">6203.19.00 </t>
  </si>
  <si>
    <t xml:space="preserve">6203.22.00 </t>
  </si>
  <si>
    <t xml:space="preserve">6203.23.00</t>
  </si>
  <si>
    <t xml:space="preserve">6203.29.00</t>
  </si>
  <si>
    <t xml:space="preserve">6203.31.00 </t>
  </si>
  <si>
    <t xml:space="preserve">6203.32.00 </t>
  </si>
  <si>
    <t xml:space="preserve">6203.33.00</t>
  </si>
  <si>
    <t xml:space="preserve">6203.39.00 </t>
  </si>
  <si>
    <t xml:space="preserve">6203.41.00 </t>
  </si>
  <si>
    <t xml:space="preserve">6203.42.00</t>
  </si>
  <si>
    <t xml:space="preserve">6203.43.00 </t>
  </si>
  <si>
    <t xml:space="preserve">6203.49.00</t>
  </si>
  <si>
    <t xml:space="preserve">Women's or girls' suits, ensembles, jackets, blazers, dresses, skirts, divided skirts, trousers, bib and brace overalls, breeches and shorts (other than swimwear).</t>
  </si>
  <si>
    <t xml:space="preserve">6204.11.00 </t>
  </si>
  <si>
    <t xml:space="preserve">6204.12.00 </t>
  </si>
  <si>
    <t xml:space="preserve">6204.13.00 </t>
  </si>
  <si>
    <t xml:space="preserve">6204.19.00 </t>
  </si>
  <si>
    <t xml:space="preserve">6204.21.00 </t>
  </si>
  <si>
    <t xml:space="preserve">6204.22.00</t>
  </si>
  <si>
    <t xml:space="preserve">6204.23.00 </t>
  </si>
  <si>
    <t xml:space="preserve">6204.29.00 </t>
  </si>
  <si>
    <t xml:space="preserve">6204.31.00 </t>
  </si>
  <si>
    <t xml:space="preserve">6204.32.00 </t>
  </si>
  <si>
    <t xml:space="preserve">6204.33.00 </t>
  </si>
  <si>
    <t xml:space="preserve">6204.39.00 </t>
  </si>
  <si>
    <t xml:space="preserve">6204.41.00 </t>
  </si>
  <si>
    <t xml:space="preserve">6204.42.00</t>
  </si>
  <si>
    <t xml:space="preserve">6204.43.00</t>
  </si>
  <si>
    <t xml:space="preserve">6204.44.00 </t>
  </si>
  <si>
    <t xml:space="preserve">6204.49.00 </t>
  </si>
  <si>
    <t xml:space="preserve">6204.51.00 </t>
  </si>
  <si>
    <t xml:space="preserve">6204.52.00</t>
  </si>
  <si>
    <t xml:space="preserve">6204.53.00 </t>
  </si>
  <si>
    <t xml:space="preserve">6204.59.00 </t>
  </si>
  <si>
    <t xml:space="preserve">6204.61.00 </t>
  </si>
  <si>
    <t xml:space="preserve">6204.62.00</t>
  </si>
  <si>
    <t xml:space="preserve">6204.63.00 </t>
  </si>
  <si>
    <t xml:space="preserve">6204.69.00 </t>
  </si>
  <si>
    <t xml:space="preserve">Men's or boys' shirts.</t>
  </si>
  <si>
    <t xml:space="preserve">6205.20.00 </t>
  </si>
  <si>
    <t xml:space="preserve">6205.30.00 </t>
  </si>
  <si>
    <t xml:space="preserve">6205.90.00 </t>
  </si>
  <si>
    <t xml:space="preserve">Women's or girls' blouses, shirts and shirt-blouses.</t>
  </si>
  <si>
    <t xml:space="preserve">6206.10.00</t>
  </si>
  <si>
    <t xml:space="preserve">6206.20.00</t>
  </si>
  <si>
    <t xml:space="preserve">6206.30.00</t>
  </si>
  <si>
    <t xml:space="preserve">6206.40.00 </t>
  </si>
  <si>
    <t xml:space="preserve">6206.90.00 </t>
  </si>
  <si>
    <t xml:space="preserve">Men's or boys' singlets and other vests, underpants, briefs, nightshirts, pyjamas, bathrobes, dressing gowns and similar articles.</t>
  </si>
  <si>
    <t xml:space="preserve">6207.11.00 </t>
  </si>
  <si>
    <t xml:space="preserve">6207.19.00 </t>
  </si>
  <si>
    <t xml:space="preserve">6207.21.00</t>
  </si>
  <si>
    <t xml:space="preserve">6207.22.00</t>
  </si>
  <si>
    <t xml:space="preserve">6207.29.00 </t>
  </si>
  <si>
    <t xml:space="preserve">6207.91.00</t>
  </si>
  <si>
    <t xml:space="preserve">6207.99.00 </t>
  </si>
  <si>
    <t xml:space="preserve">Women's or girls' singlets and other vests,slips, petticoats, briefs, panties, nightdresses, pyjamas, nÃ©gligÃ©s, bathrobes, dressing gowns and similar articles.</t>
  </si>
  <si>
    <t xml:space="preserve">6208.11.00 </t>
  </si>
  <si>
    <t xml:space="preserve">6208.19.00 </t>
  </si>
  <si>
    <t xml:space="preserve">6208.21.00 </t>
  </si>
  <si>
    <t xml:space="preserve">6208.22.00 </t>
  </si>
  <si>
    <t xml:space="preserve">6208.29.00 </t>
  </si>
  <si>
    <t xml:space="preserve">6208.91.00 </t>
  </si>
  <si>
    <t xml:space="preserve">6208.92.00</t>
  </si>
  <si>
    <t xml:space="preserve">6208.99.00</t>
  </si>
  <si>
    <t xml:space="preserve">Babies' garments and clothing accessories.</t>
  </si>
  <si>
    <t xml:space="preserve">6209.20.00</t>
  </si>
  <si>
    <t xml:space="preserve">6209.30.00 </t>
  </si>
  <si>
    <t xml:space="preserve">6209.90.00 </t>
  </si>
  <si>
    <t xml:space="preserve">Garments, made up of fabrics of heading 56.02, 56.03, 59.03, 59.06 or 59.07.</t>
  </si>
  <si>
    <t xml:space="preserve">6210.10.00 </t>
  </si>
  <si>
    <t xml:space="preserve">- Of fabrics of heading No.56.02 or 56.03 </t>
  </si>
  <si>
    <t xml:space="preserve">6210.20.00</t>
  </si>
  <si>
    <t xml:space="preserve">- Other garments, of the type described in subheadings 6201.11 to 6201.19</t>
  </si>
  <si>
    <t xml:space="preserve">6210.30.00</t>
  </si>
  <si>
    <t xml:space="preserve">- Other garments, of the type described in subheadings 6202.11 to 6202.19</t>
  </si>
  <si>
    <t xml:space="preserve">6210.40.00 </t>
  </si>
  <si>
    <t xml:space="preserve">- Other men's or boys' garments</t>
  </si>
  <si>
    <t xml:space="preserve">6210.50.00</t>
  </si>
  <si>
    <t xml:space="preserve">- Other women's or girls' garments</t>
  </si>
  <si>
    <t xml:space="preserve">Track suits, ski suits and swimwear; other garments.</t>
  </si>
  <si>
    <t xml:space="preserve">- Swimwear:</t>
  </si>
  <si>
    <t xml:space="preserve">6211.11.00 </t>
  </si>
  <si>
    <t xml:space="preserve">-- Men's or boys' </t>
  </si>
  <si>
    <t xml:space="preserve">6211.12.00 </t>
  </si>
  <si>
    <t xml:space="preserve">-- Women's or girls':</t>
  </si>
  <si>
    <t xml:space="preserve">6211.20.00 </t>
  </si>
  <si>
    <t xml:space="preserve">- Other garments, men's or boys':</t>
  </si>
  <si>
    <t xml:space="preserve">6211.32.00 </t>
  </si>
  <si>
    <t xml:space="preserve">6211.33.00</t>
  </si>
  <si>
    <t xml:space="preserve">6211.39.00 </t>
  </si>
  <si>
    <t xml:space="preserve">- Other garments, women's or girls':</t>
  </si>
  <si>
    <t xml:space="preserve">-- Of cotton:</t>
  </si>
  <si>
    <t xml:space="preserve">6211.42.10 </t>
  </si>
  <si>
    <t xml:space="preserve">6211.42.90 </t>
  </si>
  <si>
    <t xml:space="preserve">-- Of man-made fibres:</t>
  </si>
  <si>
    <t xml:space="preserve">6211.43.10 </t>
  </si>
  <si>
    <t xml:space="preserve">6211.43.90 </t>
  </si>
  <si>
    <t xml:space="preserve">-- Of other textile materials:</t>
  </si>
  <si>
    <t xml:space="preserve">6211.49.10 </t>
  </si>
  <si>
    <t xml:space="preserve">6211.49.90</t>
  </si>
  <si>
    <t xml:space="preserve">BrassiÃ¨res, girdles, corsets, braces, suspenders, garters and similar articles and parts thereof, whether or not knitted or crocheted.</t>
  </si>
  <si>
    <t xml:space="preserve">6212.10.00</t>
  </si>
  <si>
    <t xml:space="preserve">6212.20.00</t>
  </si>
  <si>
    <t xml:space="preserve">6212.30.00</t>
  </si>
  <si>
    <t xml:space="preserve">6212.90.00 </t>
  </si>
  <si>
    <t xml:space="preserve">Handkerchiefs.</t>
  </si>
  <si>
    <t xml:space="preserve">6213.20.00 </t>
  </si>
  <si>
    <t xml:space="preserve">6213.90.00 </t>
  </si>
  <si>
    <t xml:space="preserve">Shawls, scarves, mufflers, mantillas, veils and the like.</t>
  </si>
  <si>
    <t xml:space="preserve">6214.10.00</t>
  </si>
  <si>
    <t xml:space="preserve">6214.20.00</t>
  </si>
  <si>
    <t xml:space="preserve">6214.30.00</t>
  </si>
  <si>
    <t xml:space="preserve">6214.40.00 </t>
  </si>
  <si>
    <t xml:space="preserve">6214.90.00 </t>
  </si>
  <si>
    <t xml:space="preserve">Ties, bow ties and cravats.</t>
  </si>
  <si>
    <t xml:space="preserve">6215.10.00 </t>
  </si>
  <si>
    <t xml:space="preserve">6215.20.00 </t>
  </si>
  <si>
    <t xml:space="preserve">6215.90.00</t>
  </si>
  <si>
    <t xml:space="preserve">6216.00.00</t>
  </si>
  <si>
    <t xml:space="preserve">Gloves, mittens and mitts.</t>
  </si>
  <si>
    <t xml:space="preserve">Other made up clothing accessories; parts of garments or of clothing accessories, other than those of heading 62.12.</t>
  </si>
  <si>
    <t xml:space="preserve">6217.10.00</t>
  </si>
  <si>
    <t xml:space="preserve">6217.90.00 </t>
  </si>
  <si>
    <t xml:space="preserve">I- OTHER MADE UP TEXTILE ARTICLES</t>
  </si>
  <si>
    <t xml:space="preserve">Blankets and traveling rugs.</t>
  </si>
  <si>
    <t xml:space="preserve">6301.10.00</t>
  </si>
  <si>
    <t xml:space="preserve">6301.20.00 </t>
  </si>
  <si>
    <t xml:space="preserve">6301.30.00</t>
  </si>
  <si>
    <t xml:space="preserve">6301.40.00 </t>
  </si>
  <si>
    <t xml:space="preserve">Bed linen, table linen, toilet linen and kitchen linen.</t>
  </si>
  <si>
    <t xml:space="preserve">6302.10.00 </t>
  </si>
  <si>
    <t xml:space="preserve">- Other bed linen, printed:</t>
  </si>
  <si>
    <t xml:space="preserve">6302.21.00 </t>
  </si>
  <si>
    <t xml:space="preserve">6302.22.00 </t>
  </si>
  <si>
    <t xml:space="preserve">6302.29.00</t>
  </si>
  <si>
    <t xml:space="preserve">- Other bed linen:</t>
  </si>
  <si>
    <t xml:space="preserve">6302.31.00 </t>
  </si>
  <si>
    <t xml:space="preserve">6302.32.00</t>
  </si>
  <si>
    <t xml:space="preserve">6302.39.00</t>
  </si>
  <si>
    <t xml:space="preserve">6302.40.00 </t>
  </si>
  <si>
    <t xml:space="preserve">- Other table linen:</t>
  </si>
  <si>
    <t xml:space="preserve">6302.51.00 </t>
  </si>
  <si>
    <t xml:space="preserve">6302.53.00</t>
  </si>
  <si>
    <t xml:space="preserve">6302.59.00 </t>
  </si>
  <si>
    <t xml:space="preserve">6302.60.00 </t>
  </si>
  <si>
    <t xml:space="preserve">6302.91.00 </t>
  </si>
  <si>
    <t xml:space="preserve">6302.93.00 </t>
  </si>
  <si>
    <t xml:space="preserve">6302.99.00 </t>
  </si>
  <si>
    <t xml:space="preserve">Curtains (including drapes) and interior blinds</t>
  </si>
  <si>
    <t xml:space="preserve"> curtain or bed valances.</t>
  </si>
  <si>
    <t xml:space="preserve">- Knitted or crocheted:</t>
  </si>
  <si>
    <t xml:space="preserve">6303.12.00 </t>
  </si>
  <si>
    <t xml:space="preserve">6303.19.00 </t>
  </si>
  <si>
    <t xml:space="preserve">6303.91.00 </t>
  </si>
  <si>
    <t xml:space="preserve">6303.92.00 </t>
  </si>
  <si>
    <t xml:space="preserve">6303.99.00</t>
  </si>
  <si>
    <t xml:space="preserve">Other furnishing articles, excluding those of heading 94.04.</t>
  </si>
  <si>
    <t xml:space="preserve">- Bedspreads:</t>
  </si>
  <si>
    <t xml:space="preserve">6304.11.00</t>
  </si>
  <si>
    <t xml:space="preserve">6304.19.00</t>
  </si>
  <si>
    <t xml:space="preserve">6304.20.00 </t>
  </si>
  <si>
    <t xml:space="preserve">- Bed nets specified in Subheading Note 1 to this Chapter</t>
  </si>
  <si>
    <t xml:space="preserve">-- Knitted or crocheted:</t>
  </si>
  <si>
    <t xml:space="preserve">6304.91.10</t>
  </si>
  <si>
    <t xml:space="preserve">6304.91.90</t>
  </si>
  <si>
    <t xml:space="preserve">6304.92.00 </t>
  </si>
  <si>
    <t xml:space="preserve">6304.93.00</t>
  </si>
  <si>
    <t xml:space="preserve">6304.99.00</t>
  </si>
  <si>
    <t xml:space="preserve">Sacks and bags, of a kind used for the packing of goods</t>
  </si>
  <si>
    <t xml:space="preserve">6305.10.00 </t>
  </si>
  <si>
    <t xml:space="preserve">- Of jute or of other textile bast fibres of heading 53.03</t>
  </si>
  <si>
    <t xml:space="preserve">6305.20.00 </t>
  </si>
  <si>
    <t xml:space="preserve">6305.32.00 </t>
  </si>
  <si>
    <t xml:space="preserve">6305.33.00 </t>
  </si>
  <si>
    <t xml:space="preserve">6305.39.00</t>
  </si>
  <si>
    <t xml:space="preserve">6305.90.00 </t>
  </si>
  <si>
    <t xml:space="preserve">Tarpaulins, awnings and sunblinds; tents; sails for boats, sailboards or landcraft; camping goods.</t>
  </si>
  <si>
    <t xml:space="preserve">- Tarpaulins, awnings and sunblinds:</t>
  </si>
  <si>
    <t xml:space="preserve">6306.12.00</t>
  </si>
  <si>
    <t xml:space="preserve">6306.19.00</t>
  </si>
  <si>
    <t xml:space="preserve">- Tents:</t>
  </si>
  <si>
    <t xml:space="preserve">6306.22.00 </t>
  </si>
  <si>
    <t xml:space="preserve">6306.29.00 </t>
  </si>
  <si>
    <t xml:space="preserve">6306.30.00 </t>
  </si>
  <si>
    <t xml:space="preserve">6306.40.00</t>
  </si>
  <si>
    <t xml:space="preserve">6306.90.00 </t>
  </si>
  <si>
    <t xml:space="preserve">Other made up articles, including dress patterns.</t>
  </si>
  <si>
    <t xml:space="preserve">6307.10.00</t>
  </si>
  <si>
    <t xml:space="preserve">6307.20.00</t>
  </si>
  <si>
    <t xml:space="preserve">6307.90.00 </t>
  </si>
  <si>
    <t xml:space="preserve">II.- SETS</t>
  </si>
  <si>
    <t xml:space="preserve">6308.00.00</t>
  </si>
  <si>
    <t xml:space="preserve">Sets consisting of woven fabric and yarn, whether or not with  accessories, for making up into rugs, tapestries, embroidered table cloths or serviettes, or similar textile articles, put up in packings for retail sale.</t>
  </si>
  <si>
    <t xml:space="preserve">III.- WORN CLOTHING AND WORN TEXTILE ARTICLES</t>
  </si>
  <si>
    <t xml:space="preserve"> RAGS</t>
  </si>
  <si>
    <t xml:space="preserve">Worn clothing and other worn articles.</t>
  </si>
  <si>
    <t xml:space="preserve">6309.00.10 </t>
  </si>
  <si>
    <t xml:space="preserve">6309.00.20</t>
  </si>
  <si>
    <t xml:space="preserve">6309.00.90 </t>
  </si>
  <si>
    <t xml:space="preserve">Used or new rags, scrap twine, cordage, rope and cables and worn out articles of twine, cordage, rope or cables, of textile materials.</t>
  </si>
  <si>
    <t xml:space="preserve">6310.10.00 </t>
  </si>
  <si>
    <t xml:space="preserve">6310.90.00</t>
  </si>
  <si>
    <t xml:space="preserve">Waterproof footwear with outer soles and uppers of rubber or of plastics, the uppers of which are neither fixed to the sole nor assembled by stitching, riveting, nailing, screwing, plugging or similar processes.</t>
  </si>
  <si>
    <t xml:space="preserve">6401.10.00 </t>
  </si>
  <si>
    <t xml:space="preserve">2u</t>
  </si>
  <si>
    <t xml:space="preserve">- Other footwear:</t>
  </si>
  <si>
    <t xml:space="preserve">6401.92.00 </t>
  </si>
  <si>
    <t xml:space="preserve">6401.99.00 </t>
  </si>
  <si>
    <t xml:space="preserve">Other footwear with outer soles and uppers of rubber or plastics.</t>
  </si>
  <si>
    <t xml:space="preserve">- Sports footwear:</t>
  </si>
  <si>
    <t xml:space="preserve">6402.12.00 </t>
  </si>
  <si>
    <t xml:space="preserve">6402.19.00 </t>
  </si>
  <si>
    <t xml:space="preserve">6402.20.00</t>
  </si>
  <si>
    <t xml:space="preserve">6402.91.00 </t>
  </si>
  <si>
    <t xml:space="preserve">6402.99.00 </t>
  </si>
  <si>
    <t xml:space="preserve">Footwear with outer soles of rubber, plastics, leather or composition leather and uppers of leather.</t>
  </si>
  <si>
    <t xml:space="preserve">6403.12.00 </t>
  </si>
  <si>
    <t xml:space="preserve">6403.19.00 </t>
  </si>
  <si>
    <t xml:space="preserve">6403.20.00</t>
  </si>
  <si>
    <t xml:space="preserve">6403.40.00 </t>
  </si>
  <si>
    <t xml:space="preserve">- Other footwear with outer soles of leather:</t>
  </si>
  <si>
    <t xml:space="preserve">6403.51.00 </t>
  </si>
  <si>
    <t xml:space="preserve">6403.59.00</t>
  </si>
  <si>
    <t xml:space="preserve">6403.91.00 </t>
  </si>
  <si>
    <t xml:space="preserve">6403.99.00</t>
  </si>
  <si>
    <t xml:space="preserve">Footwear with outer soles of rubber, plastics, leather or composition leather and uppers of textile materials.</t>
  </si>
  <si>
    <t xml:space="preserve">- Footwear with outer soles of rubber or plastics:</t>
  </si>
  <si>
    <t xml:space="preserve">6404.11.00 </t>
  </si>
  <si>
    <t xml:space="preserve">6404.19.00</t>
  </si>
  <si>
    <t xml:space="preserve">6404.20.00</t>
  </si>
  <si>
    <t xml:space="preserve">Other footwear.</t>
  </si>
  <si>
    <t xml:space="preserve">6405.10.00</t>
  </si>
  <si>
    <t xml:space="preserve">6405.20.00 </t>
  </si>
  <si>
    <t xml:space="preserve">6405.90.00 </t>
  </si>
  <si>
    <t xml:space="preserve">Parts of footwear (including uppers whether or not attached to soles other than outer soles); removable in-soles, heel cushions and similar articles; gaiters, leggings and similar articles, and parts thereof.</t>
  </si>
  <si>
    <t xml:space="preserve">6406.10.00 </t>
  </si>
  <si>
    <t xml:space="preserve">6406.20.00 </t>
  </si>
  <si>
    <t xml:space="preserve">6406.90.00 </t>
  </si>
  <si>
    <t xml:space="preserve">6501.00.00 </t>
  </si>
  <si>
    <t xml:space="preserve">Hat-forms, hat bodies and hoods of felt, neither blocked to shape nor with made brims; plateaux and manchons (including slit manchons), of felt.</t>
  </si>
  <si>
    <t xml:space="preserve">6502.00.00</t>
  </si>
  <si>
    <t xml:space="preserve">Hat-shapes, plaited or made by assembling strips of any material, neither blocked to shape, nor with made brims, nor lined, nor trimmed.</t>
  </si>
  <si>
    <t xml:space="preserve">[65.03]</t>
  </si>
  <si>
    <t xml:space="preserve">6504.00.00</t>
  </si>
  <si>
    <t xml:space="preserve">Hats and other headgear, plaited or made by assembling strips of any material, whether or not lined or trimmed.</t>
  </si>
  <si>
    <t xml:space="preserve">6505.00.00</t>
  </si>
  <si>
    <t xml:space="preserve">Hats and other headgear, knitted or crocheted, or made up from lace, felt or other textile fabric, in the piece (but not in strips), whether or not lined or trimmed; hair-nets of any material, whether or not lined or trimmed.</t>
  </si>
  <si>
    <t xml:space="preserve">Other headgear, whether or not lined or trimmed</t>
  </si>
  <si>
    <t xml:space="preserve">6506.10.00 </t>
  </si>
  <si>
    <t xml:space="preserve">6506.91.00</t>
  </si>
  <si>
    <t xml:space="preserve">6506.99.00</t>
  </si>
  <si>
    <t xml:space="preserve">6507.00.00</t>
  </si>
  <si>
    <t xml:space="preserve">Head-bands, linings, covers, hat foundations, hat frames, peaks and chinstraps, for headgear.</t>
  </si>
  <si>
    <t xml:space="preserve">Umbrellas and sun umbrellas (including walkingstick umbrellas, garden umbrellas and similar umbrellas).</t>
  </si>
  <si>
    <t xml:space="preserve">6601.10.00 </t>
  </si>
  <si>
    <t xml:space="preserve">6601.91.00</t>
  </si>
  <si>
    <t xml:space="preserve">6601.99.00 </t>
  </si>
  <si>
    <t xml:space="preserve">6602.00.00</t>
  </si>
  <si>
    <t xml:space="preserve">Walking-sticks, seat-sticks, whips, riding-crops and the like.</t>
  </si>
  <si>
    <t xml:space="preserve">Parts, trimmings and accessories of articles of Heading 66.01 or 66.02.</t>
  </si>
  <si>
    <t xml:space="preserve">6603.20.00 </t>
  </si>
  <si>
    <t xml:space="preserve">6603.90.00 </t>
  </si>
  <si>
    <t xml:space="preserve">6701.00.00</t>
  </si>
  <si>
    <t xml:space="preserve">Skins and other parts of birds with their feathers or down, feathers, parts of feathers, down and articles thereof (other than goods of heading 05.05 and worked quills and scapes).</t>
  </si>
  <si>
    <t xml:space="preserve">Artificial flowers, foliage and fruit and parts thereof; articles made of artificial flowers, foliage or fruit.</t>
  </si>
  <si>
    <t xml:space="preserve">6702.10.00 </t>
  </si>
  <si>
    <t xml:space="preserve">6702.90.00</t>
  </si>
  <si>
    <t xml:space="preserve">6703.00.00</t>
  </si>
  <si>
    <t xml:space="preserve">Human hair, dressed, thinned, bleached or otherwise worked; wool or other animal hair or other textile materials, prepared for use in making wigs or the like</t>
  </si>
  <si>
    <t xml:space="preserve">Wigs, false beards, eyebrows and eyelashes, switches and the like, of human or animal hair or of textile materials; articles of human hair not elsewhere specified or included.</t>
  </si>
  <si>
    <t xml:space="preserve">- Of synthetic textile materials:</t>
  </si>
  <si>
    <t xml:space="preserve">6704.11.00 </t>
  </si>
  <si>
    <t xml:space="preserve">6704.19.00 </t>
  </si>
  <si>
    <t xml:space="preserve">6704.20.00 </t>
  </si>
  <si>
    <t xml:space="preserve">6704.90.00 </t>
  </si>
  <si>
    <t xml:space="preserve">6801.00.00</t>
  </si>
  <si>
    <t xml:space="preserve">Setts, curbstones and flagstones, of natural stone (except slate).</t>
  </si>
  <si>
    <t xml:space="preserve">Worked monumental or building stone (except slate) and articles thereof, other than goods of heading 68.01; mosaic cubes and the like, of natural stone (including slate), whether or not on a backing; artificially coloured granules, chippings and powder, of natural stone (including slate).</t>
  </si>
  <si>
    <t xml:space="preserve">6802.10.00</t>
  </si>
  <si>
    <t xml:space="preserve">- Tiles, cubes and similar articles, whether or not rectangular (including square), the largest surface area of which is capable of being enclosed in a square the side of which is less than 7 cm; artificially coloured granules, chippings and powder</t>
  </si>
  <si>
    <t xml:space="preserve">- Other monumental or building stone and articles thereof, simply cut or sawn, with a flat or even surface:</t>
  </si>
  <si>
    <t xml:space="preserve">6802.21.00 </t>
  </si>
  <si>
    <t xml:space="preserve">6802.23.00 </t>
  </si>
  <si>
    <t xml:space="preserve">6802.29.00</t>
  </si>
  <si>
    <t xml:space="preserve">6802.91.00</t>
  </si>
  <si>
    <t xml:space="preserve">6802.92.00 </t>
  </si>
  <si>
    <t xml:space="preserve">6802.93.00</t>
  </si>
  <si>
    <t xml:space="preserve">6802.99.00 </t>
  </si>
  <si>
    <t xml:space="preserve">6803.00.00</t>
  </si>
  <si>
    <t xml:space="preserve">Worked slate and articles of slate or of agglomerated slate.</t>
  </si>
  <si>
    <t xml:space="preserve">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</si>
  <si>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 xml:space="preserve">6804.10.00 </t>
  </si>
  <si>
    <t xml:space="preserve">- Other millstones, grindstones, grinding wheels and the like:</t>
  </si>
  <si>
    <t xml:space="preserve">6804.21.00</t>
  </si>
  <si>
    <t xml:space="preserve">6804.22.00 </t>
  </si>
  <si>
    <t xml:space="preserve">6804.23.00 </t>
  </si>
  <si>
    <t xml:space="preserve">6804.30.00 </t>
  </si>
  <si>
    <t xml:space="preserve">Natural or artificial abrasive powder or grain, on a base of textile material, of paper, of paperboard or of other materials, whether or not cut to shape or sewn or otherwise made up.</t>
  </si>
  <si>
    <t xml:space="preserve">6805.10.00</t>
  </si>
  <si>
    <t xml:space="preserve">6805.20.00 </t>
  </si>
  <si>
    <t xml:space="preserve">6805.30.00 </t>
  </si>
  <si>
    <t xml:space="preserve">Slag wool, rock wool and similar mineral wools; exfoliated vermiculite, expanded clays, foamed slag and similar expanded mineral materials; mixtures and articles of heat-insulating, sound-insulating or sound-absorbing mineral materials, other than those of heading 68.11 or 68.12 or of Chapter 69.</t>
  </si>
  <si>
    <t xml:space="preserve">6806.10.00 </t>
  </si>
  <si>
    <t xml:space="preserve">6806.20.00 </t>
  </si>
  <si>
    <t xml:space="preserve">6806.90.00 </t>
  </si>
  <si>
    <t xml:space="preserve">Articles of asphalt or of similar material (for example, petroleum bitumen or coal tar pitch).</t>
  </si>
  <si>
    <t xml:space="preserve">6807.10.00 </t>
  </si>
  <si>
    <t xml:space="preserve">6807.90.00 </t>
  </si>
  <si>
    <t xml:space="preserve">6808.00.00</t>
  </si>
  <si>
    <t xml:space="preserve">Panels, boards, tiles, blocks and similar articles of vegetable fibre, of straw or of shavings, chips, particles, Sawdust or other waste, of wood, agglomerated with cement, plaster or other mineral binders.</t>
  </si>
  <si>
    <t xml:space="preserve">Articles of plaster or of compositions based on plaster.</t>
  </si>
  <si>
    <t xml:space="preserve">- Boards, sheets, panels, tiles and similar articles, not ornamented:</t>
  </si>
  <si>
    <t xml:space="preserve">6809.11.00 </t>
  </si>
  <si>
    <t xml:space="preserve">6809.19.00 </t>
  </si>
  <si>
    <t xml:space="preserve">6809.90.00 </t>
  </si>
  <si>
    <t xml:space="preserve">Articles of cement, of concrete or of artificial stone, whether or not reinforced.</t>
  </si>
  <si>
    <t xml:space="preserve">- Tiles, flagstones, bricks and similar articles:</t>
  </si>
  <si>
    <t xml:space="preserve">6810.11.00 </t>
  </si>
  <si>
    <t xml:space="preserve">6810.19.00 </t>
  </si>
  <si>
    <t xml:space="preserve">- Other articles:</t>
  </si>
  <si>
    <t xml:space="preserve">6810.91.00 </t>
  </si>
  <si>
    <t xml:space="preserve">6810.99.10 </t>
  </si>
  <si>
    <t xml:space="preserve">6810.99.90 </t>
  </si>
  <si>
    <t xml:space="preserve">Articles of asbestos-cement, of cellulose fibre-cement or the like.</t>
  </si>
  <si>
    <t xml:space="preserve">6811.40.00 </t>
  </si>
  <si>
    <t xml:space="preserve">- Not containing asbestos:</t>
  </si>
  <si>
    <t xml:space="preserve">6811.81.00 </t>
  </si>
  <si>
    <t xml:space="preserve">6811.82.00</t>
  </si>
  <si>
    <t xml:space="preserve">6811.89.00 </t>
  </si>
  <si>
    <t xml:space="preserve">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</si>
  <si>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 xml:space="preserve">6812.80.00</t>
  </si>
  <si>
    <t xml:space="preserve">6812.91.00 </t>
  </si>
  <si>
    <t xml:space="preserve">6812.92.00 </t>
  </si>
  <si>
    <t xml:space="preserve">6812.93.00 </t>
  </si>
  <si>
    <t xml:space="preserve">6812.99.00 </t>
  </si>
  <si>
    <t xml:space="preserve">Friction material and articles thereof (for example, sheets, rolls, strips, segments, discs, washers, pads), not mounted, for brakes, for clutches or the like, with a basis of asbestos, of other mineral substances or of cellulose, whether or not combined with textile or other materials.</t>
  </si>
  <si>
    <t xml:space="preserve">6813.20.00 </t>
  </si>
  <si>
    <t xml:space="preserve">6813.81.00 </t>
  </si>
  <si>
    <t xml:space="preserve">6813.89.10 </t>
  </si>
  <si>
    <t xml:space="preserve">6813.89.90 </t>
  </si>
  <si>
    <t xml:space="preserve">Worked mica and articles of mica, including agglomerated or reconstituted mica, whether or not on a support of paper, paperboard or other materials.</t>
  </si>
  <si>
    <t xml:space="preserve">6814.10.00 </t>
  </si>
  <si>
    <t xml:space="preserve">6814.90.00</t>
  </si>
  <si>
    <t xml:space="preserve">Articles of stone or of other mineral substances (including carbon fibres, articles of carbon fibres and articles of peat), not elsewhere specified or included.</t>
  </si>
  <si>
    <t xml:space="preserve">6815.10.00 </t>
  </si>
  <si>
    <t xml:space="preserve">6815.20.00</t>
  </si>
  <si>
    <t xml:space="preserve">6815.91.00 </t>
  </si>
  <si>
    <t xml:space="preserve">6815.99.00</t>
  </si>
  <si>
    <t xml:space="preserve">I.- GOODS OF SILICEOUS FOSSIL MEALS OR OF SIMILAR SILICEOUS EARTHS, AND REFRACTORY GOODS</t>
  </si>
  <si>
    <t xml:space="preserve">6901.00.00</t>
  </si>
  <si>
    <t xml:space="preserve">Bricks, blocks, tiles and other ceramic goods of siliceous fossil  meals (for example, kieselguhr, tripolite or diatomite) or of similar siliceous earths.</t>
  </si>
  <si>
    <t xml:space="preserve">Refractory bricks, blocks, tiles and similar refractory ceramic constructional goods, other than those of siliceous fossil meals or similar siliceous earths.</t>
  </si>
  <si>
    <t xml:space="preserve">6902.10.00 </t>
  </si>
  <si>
    <t xml:space="preserve">- Containing by weight, singly or together, more than 50% of the elements Mg, Ca or Cr, or expressed as MgO, CaO or Cr2O3</t>
  </si>
  <si>
    <t xml:space="preserve">6902.20.00 </t>
  </si>
  <si>
    <t xml:space="preserve">- Containing by weight more than 50% of alumina (Al2O3), of silica (SiO2) or of a mixture or compound of these products</t>
  </si>
  <si>
    <t xml:space="preserve">Other refractory ceramic goods (for example, retorts, crucibles, muffles, nozzles, plugs, supports, cupels, tubes, pipes, sheaths and rods), other than those of siliceous fossil meals or of similar siliceous earths.</t>
  </si>
  <si>
    <t xml:space="preserve">6903.10.00 </t>
  </si>
  <si>
    <t xml:space="preserve">- Containing by weight more than 50% of graphite or other carbon or of a mixture of these products</t>
  </si>
  <si>
    <t xml:space="preserve">6903.20.00 </t>
  </si>
  <si>
    <t xml:space="preserve">- Containing by weight more than 50% of alumina (Al2O3) or of a mixture or compound of alumina and of silica (SiO2)</t>
  </si>
  <si>
    <t xml:space="preserve">II.- OTHER CERAMIC PRODUCTS</t>
  </si>
  <si>
    <t xml:space="preserve">Ceramic building bricks, flooring blocks, support or filler tiles and the like.</t>
  </si>
  <si>
    <t xml:space="preserve">6904.10.00 </t>
  </si>
  <si>
    <t xml:space="preserve">- Building bricks 1000</t>
  </si>
  <si>
    <t xml:space="preserve">6904.90.00</t>
  </si>
  <si>
    <t xml:space="preserve">Roofing tiles, chimney-pots, cowls, chimney liners, architectural ornaments and other ceramic constructional goods.</t>
  </si>
  <si>
    <t xml:space="preserve">6905.10.00 </t>
  </si>
  <si>
    <t xml:space="preserve">6905.90.00 </t>
  </si>
  <si>
    <t xml:space="preserve">6906.00.00</t>
  </si>
  <si>
    <t xml:space="preserve">Ceramic pipes, conduits, guttering and pipe fittings.</t>
  </si>
  <si>
    <t xml:space="preserve">Ceramic flags and paving, hearth or wall tiles; unglazed ceramic mosaic cubes and the like, whether or not on a backing; finishing ceramics.</t>
  </si>
  <si>
    <t xml:space="preserve">- Flags and paving, hearth or wall tiles, other than those of subheadings 6907.30 and 6907.40:</t>
  </si>
  <si>
    <t xml:space="preserve">6907.21.00 </t>
  </si>
  <si>
    <t xml:space="preserve">-- Of a water absorption coefficient by weight not exceeding 0.5 %</t>
  </si>
  <si>
    <t xml:space="preserve">6907.22.00</t>
  </si>
  <si>
    <t xml:space="preserve">-- Of a water absorption coefficient by weight exceeding 0.5 % but not exceeding 10 %</t>
  </si>
  <si>
    <t xml:space="preserve">6907.23.00</t>
  </si>
  <si>
    <t xml:space="preserve">-- Of a water absorption coefficient by weight exceeding 10 %</t>
  </si>
  <si>
    <t xml:space="preserve">6907.30.00 </t>
  </si>
  <si>
    <t xml:space="preserve">- Mosaic cubes and the like, other than those of subheading 6907.40</t>
  </si>
  <si>
    <t xml:space="preserve">6907.40.00</t>
  </si>
  <si>
    <t xml:space="preserve">- Finishing ceramics mÂ² 10</t>
  </si>
  <si>
    <t xml:space="preserve">[69.08]</t>
  </si>
  <si>
    <t xml:space="preserve">Ceramic wares for laboratory, chemical or other technical uses; ceramic troughs, tubs and similar receptacles of a kind used in agriculture; ceramic pots, jars and similar articles of a kind used for the conveyance or packing of goods.</t>
  </si>
  <si>
    <t xml:space="preserve">- Ceramic wares for laboratory, chemical or other technical uses:</t>
  </si>
  <si>
    <t xml:space="preserve">6909.11.00</t>
  </si>
  <si>
    <t xml:space="preserve">6909.12.00 </t>
  </si>
  <si>
    <t xml:space="preserve">-- Articles having a hardness equivalent to 9 or more on the Mohs scale</t>
  </si>
  <si>
    <t xml:space="preserve">6909.19.00 </t>
  </si>
  <si>
    <t xml:space="preserve">6909.90.00 </t>
  </si>
  <si>
    <t xml:space="preserve">Ceramic sinks, wash basins, wash basin pedestals, baths, bidets, water closet pans, flushing cisterns, urinals and similar sanitary fixtures.</t>
  </si>
  <si>
    <t xml:space="preserve">6910.10.00 </t>
  </si>
  <si>
    <t xml:space="preserve">6910.90.00</t>
  </si>
  <si>
    <t xml:space="preserve">Tableware, kitchenware, other household articles and toilet articles, of porcelain or china.</t>
  </si>
  <si>
    <t xml:space="preserve">6911.10.00 </t>
  </si>
  <si>
    <t xml:space="preserve">6911.90.00</t>
  </si>
  <si>
    <t xml:space="preserve">6912.00.00</t>
  </si>
  <si>
    <t xml:space="preserve">Ceramic tableware, kitchenware, other household articles and toilet articles, other than of porcelain or china.</t>
  </si>
  <si>
    <t xml:space="preserve">Statuettes and other ornamental ceramic articles.</t>
  </si>
  <si>
    <t xml:space="preserve">6913.10.00</t>
  </si>
  <si>
    <t xml:space="preserve">6913.90.00</t>
  </si>
  <si>
    <t xml:space="preserve">Other ceramic articles.</t>
  </si>
  <si>
    <t xml:space="preserve">6914.10.00</t>
  </si>
  <si>
    <t xml:space="preserve">6914.90.00</t>
  </si>
  <si>
    <t xml:space="preserve">7001.00.00</t>
  </si>
  <si>
    <t xml:space="preserve">Cullet and other waste and scrap of glass</t>
  </si>
  <si>
    <t xml:space="preserve"> glass in the mass.</t>
  </si>
  <si>
    <t xml:space="preserve">Glass in balls (other than microspheres of heading 70.18), rods or tubes, unworked.</t>
  </si>
  <si>
    <t xml:space="preserve">7002.10.00</t>
  </si>
  <si>
    <t xml:space="preserve">7002.20.00 </t>
  </si>
  <si>
    <t xml:space="preserve">- Tubes:</t>
  </si>
  <si>
    <t xml:space="preserve">7002.31.00 </t>
  </si>
  <si>
    <t xml:space="preserve">7002.32.00 </t>
  </si>
  <si>
    <t xml:space="preserve">-- Of other glass having a linear coefficient of expansion not exceeding 5 x 10-6 per Kelvin within a temperature range of 0 0C to 300 0C</t>
  </si>
  <si>
    <t xml:space="preserve">7002.39.00 </t>
  </si>
  <si>
    <t xml:space="preserve">Cast glass and rolled glass, in sheets or profiles, whether or not having an absorbent, reflecting or non-reflecting layer, but not otherwise worked.</t>
  </si>
  <si>
    <t xml:space="preserve">- Non-wired sheets:</t>
  </si>
  <si>
    <t xml:space="preserve">7003.12.00</t>
  </si>
  <si>
    <t xml:space="preserve">7003.19.00 </t>
  </si>
  <si>
    <t xml:space="preserve">7003.20.00 </t>
  </si>
  <si>
    <t xml:space="preserve">7003.30.00 </t>
  </si>
  <si>
    <t xml:space="preserve">Drawn glass and blown glass, in sheets, whether or not having an absorbent, reflecting or non-reflecting layer, but not otherwise worked.</t>
  </si>
  <si>
    <t xml:space="preserve">7004.20.00 </t>
  </si>
  <si>
    <t xml:space="preserve">7004.90.00 </t>
  </si>
  <si>
    <t xml:space="preserve">Float glass and surface ground or polished glass, in sheets, whether or not having an absorbent, reflecting or non-reflecting layer, but not otherwise worked.</t>
  </si>
  <si>
    <t xml:space="preserve">7005.10.00 </t>
  </si>
  <si>
    <t xml:space="preserve">- Other non-wired glass:</t>
  </si>
  <si>
    <t xml:space="preserve">7005.21.00 </t>
  </si>
  <si>
    <t xml:space="preserve">7005.29.00 </t>
  </si>
  <si>
    <t xml:space="preserve">7005.30.00 </t>
  </si>
  <si>
    <t xml:space="preserve">7006.00.00</t>
  </si>
  <si>
    <t xml:space="preserve">Glass of heading 70.03, 70.04 or 70.05, bent, edge-worked, engraved, drilled, enamelled or otherwise worked, but not framed or fitted with other materials.</t>
  </si>
  <si>
    <t xml:space="preserve">Safety glass, consisting of toughened (tempered) or laminated glass.</t>
  </si>
  <si>
    <t xml:space="preserve">- Toughened (tempered) safety glass:</t>
  </si>
  <si>
    <t xml:space="preserve">7007.11.00 </t>
  </si>
  <si>
    <t xml:space="preserve">7007.19.00</t>
  </si>
  <si>
    <t xml:space="preserve">- Laminated safety glass:</t>
  </si>
  <si>
    <t xml:space="preserve">7007.21.00 </t>
  </si>
  <si>
    <t xml:space="preserve">7007.29.00</t>
  </si>
  <si>
    <t xml:space="preserve">7008.00.00</t>
  </si>
  <si>
    <t xml:space="preserve">Multiple-walled insulating units of glass.</t>
  </si>
  <si>
    <t xml:space="preserve">Glass mirrors, whether or not framed, including rear-view mirrors.</t>
  </si>
  <si>
    <t xml:space="preserve">7009.10.00</t>
  </si>
  <si>
    <t xml:space="preserve">7009.91.00 </t>
  </si>
  <si>
    <t xml:space="preserve">7009.92.00</t>
  </si>
  <si>
    <t xml:space="preserve">Carboys, bottles, flasks, jars, pots, phials, ampoules and other containers, of glass, of a kind used for the conveyance or packing of goods; preserving jars of glass; stoppers, lids and other closures, of glass.</t>
  </si>
  <si>
    <t xml:space="preserve">- Ampoules:</t>
  </si>
  <si>
    <t xml:space="preserve">7010.10.10 </t>
  </si>
  <si>
    <t xml:space="preserve">7010.10.90</t>
  </si>
  <si>
    <t xml:space="preserve">7010.20.00 </t>
  </si>
  <si>
    <t xml:space="preserve">7010.90.00 </t>
  </si>
  <si>
    <t xml:space="preserve">Glass envelopes (including bulbs and tubes), open, and glass parts thereof, without fittings, for electric lamps, cathoderay tubes or the like.</t>
  </si>
  <si>
    <t xml:space="preserve">7011.10.00 </t>
  </si>
  <si>
    <t xml:space="preserve">7011.20.00 </t>
  </si>
  <si>
    <t xml:space="preserve">7011.90.00 </t>
  </si>
  <si>
    <t xml:space="preserve">[70.12]</t>
  </si>
  <si>
    <t xml:space="preserve">Glassware of a kind used for table, kitchen, toilet, office, indoor decoration or similar purposes (other than that of heading 70.10 or 70.18).</t>
  </si>
  <si>
    <t xml:space="preserve">7013.10.00 </t>
  </si>
  <si>
    <t xml:space="preserve">- Stemware drinking glasses, other than of glass-ceramics:</t>
  </si>
  <si>
    <t xml:space="preserve">7013.22.00 </t>
  </si>
  <si>
    <t xml:space="preserve">7013.28.00 </t>
  </si>
  <si>
    <t xml:space="preserve">- Other drinking glasses, other than of glass ceramics:</t>
  </si>
  <si>
    <t xml:space="preserve">7013.33.00 </t>
  </si>
  <si>
    <t xml:space="preserve">7013.37.00 </t>
  </si>
  <si>
    <t xml:space="preserve">- Glassware of a kind used for table (other than drinking glasses) or kitchen purposes, other than of glass-ceramics :</t>
  </si>
  <si>
    <t xml:space="preserve">7013.41.00 </t>
  </si>
  <si>
    <t xml:space="preserve">7013.42.00 </t>
  </si>
  <si>
    <t xml:space="preserve">-- Of glass having a linear coefficient of expansion not exceeding 5 x10-6 per Kelvin within a temperature range of 0 Â°C to 300</t>
  </si>
  <si>
    <t xml:space="preserve">7013.49.00 </t>
  </si>
  <si>
    <t xml:space="preserve">- Other glassware:</t>
  </si>
  <si>
    <t xml:space="preserve">7013.91.00 </t>
  </si>
  <si>
    <t xml:space="preserve">7013.99.00</t>
  </si>
  <si>
    <t xml:space="preserve">7014.00.00</t>
  </si>
  <si>
    <t xml:space="preserve">Signalling glassware and optical elements of glass (other than those of heading 70.15), not optically worked.</t>
  </si>
  <si>
    <t xml:space="preserve">Clock or watch glasses and similar glasses, glasses for non-corrective or corrective spectacles, curved, bent, hollowed or the like, not optically worked; hollow glass spheres and their segments, for the manufacture of such glasses.</t>
  </si>
  <si>
    <t xml:space="preserve">7015.10.00</t>
  </si>
  <si>
    <t xml:space="preserve">7015.90.00</t>
  </si>
  <si>
    <t xml:space="preserve">Paving blocks, slabs, bricks, squares, tiles and other articles of pressed or moulded glass, whether or not wired, of a kind used for building or construction purposes; glass cubes and other glass smallwares, whether or not on a backing, for mosaics or similar forms. similar decorative purposes; leaded lights and the like; multicellular or foam glass in blocks, panels, plates, shells or</t>
  </si>
  <si>
    <t xml:space="preserve">7016.10.00 </t>
  </si>
  <si>
    <t xml:space="preserve">Laboratory, hygienic or pharmaceutical glassware, whether or not graduated or calibrated.</t>
  </si>
  <si>
    <t xml:space="preserve">7017.10.00</t>
  </si>
  <si>
    <t xml:space="preserve">- Of fused quartz or other fused silica 7017.20.00- Of other glass having a linear coefficient of expansion not exceeding</t>
  </si>
  <si>
    <t xml:space="preserve">7017.20.00 </t>
  </si>
  <si>
    <t xml:space="preserve">- Of other glass having a linear coefficient of expansion not exceeding 5 x 10-6 per Kelvin within a temperature range of 0 0C to 300 0C</t>
  </si>
  <si>
    <t xml:space="preserve">7017.90.00</t>
  </si>
  <si>
    <t xml:space="preserve">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</si>
  <si>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 xml:space="preserve">7018.10.00 </t>
  </si>
  <si>
    <t xml:space="preserve">7018.20.00 </t>
  </si>
  <si>
    <t xml:space="preserve">- Glass microspheres not exceeding 1 mm in diameter </t>
  </si>
  <si>
    <t xml:space="preserve">7018.90.00 </t>
  </si>
  <si>
    <t xml:space="preserve">Glass fibres (including glass wool) and articles thereof (for example, yarn, woven fabrics).</t>
  </si>
  <si>
    <t xml:space="preserve">- Slivers,rovings, yarn and chopped strands:</t>
  </si>
  <si>
    <t xml:space="preserve">7019.11.00 </t>
  </si>
  <si>
    <t xml:space="preserve">-- Chopped strands, of a length of not more than 50 mm</t>
  </si>
  <si>
    <t xml:space="preserve">7019.12.00 </t>
  </si>
  <si>
    <t xml:space="preserve">7019.19.00 </t>
  </si>
  <si>
    <t xml:space="preserve">- Thin sheets (voiles), webs, mats, mattresses, boards and similar oven products:</t>
  </si>
  <si>
    <t xml:space="preserve">7019.31.00 </t>
  </si>
  <si>
    <t xml:space="preserve">7019.32.00 </t>
  </si>
  <si>
    <t xml:space="preserve">7019.39.00 </t>
  </si>
  <si>
    <t xml:space="preserve">7019.40.00 </t>
  </si>
  <si>
    <t xml:space="preserve">7019.51.00</t>
  </si>
  <si>
    <t xml:space="preserve">-- Of a width not exceeding 30 cm</t>
  </si>
  <si>
    <t xml:space="preserve">7019.52.00</t>
  </si>
  <si>
    <t xml:space="preserve">-- Of a width exceeding 30 cm, plain weave, weighing less than 250 g/mÂ², of filaments measuring per single yarn not more than 136 tex</t>
  </si>
  <si>
    <t xml:space="preserve">7019.59.00</t>
  </si>
  <si>
    <t xml:space="preserve">7019.90.10 </t>
  </si>
  <si>
    <t xml:space="preserve">7019.90.90</t>
  </si>
  <si>
    <t xml:space="preserve">Other articles of glass.</t>
  </si>
  <si>
    <t xml:space="preserve">7020.00.10 </t>
  </si>
  <si>
    <t xml:space="preserve">7020.00.91 </t>
  </si>
  <si>
    <t xml:space="preserve">7020.00.99 </t>
  </si>
  <si>
    <t xml:space="preserve">I.- NATURAL OR CULTURED PEARLS AND PRECIOUS OR SEMIPRECIOUS STONES</t>
  </si>
  <si>
    <t xml:space="preserve">Pearls, natural or cultured,whether or not worked or graded but not strung, mounted or set; pearls, natural or cultured, temporarily strung for convenience of transport.</t>
  </si>
  <si>
    <t xml:space="preserve">7101.10.00 </t>
  </si>
  <si>
    <t xml:space="preserve">gm</t>
  </si>
  <si>
    <t xml:space="preserve">- Cultured pearls:</t>
  </si>
  <si>
    <t xml:space="preserve">7101.21.00 </t>
  </si>
  <si>
    <t xml:space="preserve">7101.22.00 </t>
  </si>
  <si>
    <t xml:space="preserve">Diamonds, whether or not worked, but not mounted or set.</t>
  </si>
  <si>
    <t xml:space="preserve">7102.10.00</t>
  </si>
  <si>
    <t xml:space="preserve">carat</t>
  </si>
  <si>
    <t xml:space="preserve">- Industrial:</t>
  </si>
  <si>
    <t xml:space="preserve">7102.21.00</t>
  </si>
  <si>
    <t xml:space="preserve">7102.29.00 </t>
  </si>
  <si>
    <t xml:space="preserve">- Non-industrial:</t>
  </si>
  <si>
    <t xml:space="preserve">7102.31.00 </t>
  </si>
  <si>
    <t xml:space="preserve">7102.39.00 </t>
  </si>
  <si>
    <t xml:space="preserve">Precious stones (other than diamonds) and semi-precious stones, whether or not worked or graded but not strung, mounted or set; ungraded precious stones (other than diamonds) and semiprecious stones, temporarily strung for convenience of transport.</t>
  </si>
  <si>
    <t xml:space="preserve">- Unworked or simply sawn or roughly shaped:</t>
  </si>
  <si>
    <t xml:space="preserve">7103.10.10 </t>
  </si>
  <si>
    <t xml:space="preserve">7103.10.20 </t>
  </si>
  <si>
    <t xml:space="preserve">7103.10.90 </t>
  </si>
  <si>
    <t xml:space="preserve">- Otherwise worked:</t>
  </si>
  <si>
    <t xml:space="preserve">7103.91.00 </t>
  </si>
  <si>
    <t xml:space="preserve">7103.99.10</t>
  </si>
  <si>
    <t xml:space="preserve">7103.99.20 </t>
  </si>
  <si>
    <t xml:space="preserve">7103.99.90 </t>
  </si>
  <si>
    <t xml:space="preserve">Synthetic or reconstructed precious or semi-precious stones, whether or not worked or graded but not strung, mounted or set; ungraded synthetic or reconstructed precious or semiprecious stones, temporarily strung for convenience of transport.</t>
  </si>
  <si>
    <t xml:space="preserve">7104.10.00</t>
  </si>
  <si>
    <t xml:space="preserve">7104.20.00 </t>
  </si>
  <si>
    <t xml:space="preserve">7104.90.00</t>
  </si>
  <si>
    <t xml:space="preserve">Dust and powder of natural or synthetic precious or semi-precious stones.</t>
  </si>
  <si>
    <t xml:space="preserve">7105.10.00 </t>
  </si>
  <si>
    <t xml:space="preserve">7105.90.00</t>
  </si>
  <si>
    <t xml:space="preserve">II.- PRECIOUS METALS AND METALS CLAD WITH PRECIOUS METAL</t>
  </si>
  <si>
    <t xml:space="preserve">Silver (including silver plated with gold or platinum), unwrought or in semi-manufactured forms, or in powder form.</t>
  </si>
  <si>
    <t xml:space="preserve">7106.10.00 </t>
  </si>
  <si>
    <t xml:space="preserve">7106.91.00 </t>
  </si>
  <si>
    <t xml:space="preserve">7106.92.00</t>
  </si>
  <si>
    <t xml:space="preserve">7107.00.00</t>
  </si>
  <si>
    <t xml:space="preserve">Base metals clad with silver, not further worked than semi- gm manufactured.</t>
  </si>
  <si>
    <t xml:space="preserve">Gold (including gold plated with platinum) unwrought or in semi-manufactured forms, or in powder form.</t>
  </si>
  <si>
    <t xml:space="preserve">- Non-monetary:</t>
  </si>
  <si>
    <t xml:space="preserve">7108.11.00 </t>
  </si>
  <si>
    <t xml:space="preserve">7108.12.00 </t>
  </si>
  <si>
    <t xml:space="preserve">7108.13.00 </t>
  </si>
  <si>
    <t xml:space="preserve">7108.20.00 </t>
  </si>
  <si>
    <t xml:space="preserve">7109.00.00</t>
  </si>
  <si>
    <t xml:space="preserve">Base metals or silver, clad with gold, not further worked than semi-manufactured.</t>
  </si>
  <si>
    <t xml:space="preserve">Platinum, unwrought or in semi-manufactured forms, or in powder form.</t>
  </si>
  <si>
    <t xml:space="preserve">- Platinum:</t>
  </si>
  <si>
    <t xml:space="preserve">7110.11.00</t>
  </si>
  <si>
    <t xml:space="preserve">7110.19.00 </t>
  </si>
  <si>
    <t xml:space="preserve">- Palladium:</t>
  </si>
  <si>
    <t xml:space="preserve">7110.21.00 </t>
  </si>
  <si>
    <t xml:space="preserve">7110.29.00</t>
  </si>
  <si>
    <t xml:space="preserve">- Rhodium:</t>
  </si>
  <si>
    <t xml:space="preserve">7110.31.00 </t>
  </si>
  <si>
    <t xml:space="preserve">7110.39.00</t>
  </si>
  <si>
    <t xml:space="preserve">- Iridium, osmium and ruthenium:</t>
  </si>
  <si>
    <t xml:space="preserve">7110.41.00 </t>
  </si>
  <si>
    <t xml:space="preserve">7110.49.00</t>
  </si>
  <si>
    <t xml:space="preserve">7111.00.00</t>
  </si>
  <si>
    <t xml:space="preserve">Base metals, silver or gold, clad with platinum, not further worked than semi-manufactured</t>
  </si>
  <si>
    <t xml:space="preserve">Waste and scrap of precious metal or of metalclad with precious metal; other waste and scrap containing precious metal or precious metal compounds, of a kind used principally for the recovery of precious metal.</t>
  </si>
  <si>
    <t xml:space="preserve">7112.30.00</t>
  </si>
  <si>
    <t xml:space="preserve">7112.91.00 </t>
  </si>
  <si>
    <t xml:space="preserve">7112.92.00 </t>
  </si>
  <si>
    <t xml:space="preserve">7112.99.00</t>
  </si>
  <si>
    <t xml:space="preserve">III.- JEWELLERY, GOLDSMITHSâ€™ AND SILVERSMITHSâ€™ WARES AND OTHER ARTICLES</t>
  </si>
  <si>
    <t xml:space="preserve">Articles of jewellery and parts thereof, of precious metal or of metal clad with precious metal.</t>
  </si>
  <si>
    <t xml:space="preserve">- Of precious metal whether or not plated or clad with precious metal:</t>
  </si>
  <si>
    <t xml:space="preserve">7113.11.00 </t>
  </si>
  <si>
    <t xml:space="preserve">7113.19.00 </t>
  </si>
  <si>
    <t xml:space="preserve">7113.20.00</t>
  </si>
  <si>
    <t xml:space="preserve">Articles of goldsmiths' or silversmiths' wares and parts thereof, of precious metal or of metal clad with precious metal.</t>
  </si>
  <si>
    <t xml:space="preserve">7114.11.00</t>
  </si>
  <si>
    <t xml:space="preserve">7114.19.00</t>
  </si>
  <si>
    <t xml:space="preserve">7114.20.00</t>
  </si>
  <si>
    <t xml:space="preserve">Other articles of precious metal or of metal clad with precious metal.</t>
  </si>
  <si>
    <t xml:space="preserve">7115.10.00 </t>
  </si>
  <si>
    <t xml:space="preserve">7115.90.00 </t>
  </si>
  <si>
    <t xml:space="preserve">Articles of natural or cultured pearls, precious or semiprecious stones (natural, synthetic or reconstructed).</t>
  </si>
  <si>
    <t xml:space="preserve">7116.10.00 </t>
  </si>
  <si>
    <t xml:space="preserve">7116.20.00 </t>
  </si>
  <si>
    <t xml:space="preserve"> Of precious or semi-precious stones (natural, synthetic or reconstructed)</t>
  </si>
  <si>
    <t xml:space="preserve">Imitation jewellery.</t>
  </si>
  <si>
    <t xml:space="preserve">- Of base metal, whether or not plated with precious metal:</t>
  </si>
  <si>
    <t xml:space="preserve">7117.11.00 </t>
  </si>
  <si>
    <t xml:space="preserve">7117.19.00</t>
  </si>
  <si>
    <t xml:space="preserve">7117.90.00 </t>
  </si>
  <si>
    <t xml:space="preserve">Coin.</t>
  </si>
  <si>
    <t xml:space="preserve">7118.10.00 </t>
  </si>
  <si>
    <t xml:space="preserve">7118.90.00 </t>
  </si>
  <si>
    <t xml:space="preserve">I.- PRIMARY MATERIALS</t>
  </si>
  <si>
    <t xml:space="preserve"> PRODUCTS IN GRANULAR OR POWDER FORM</t>
  </si>
  <si>
    <t xml:space="preserve">Pig iron and spiegeleisen in pigs, blocks or other primary forms.</t>
  </si>
  <si>
    <t xml:space="preserve">7201.10.00</t>
  </si>
  <si>
    <t xml:space="preserve">- Non-alloy pig iron containing by weight 0.5% or less of phosphorus</t>
  </si>
  <si>
    <t xml:space="preserve">7201.20.00</t>
  </si>
  <si>
    <t xml:space="preserve">- Non-alloy pig iron containing by weight more than 0.5%of phosphorus</t>
  </si>
  <si>
    <t xml:space="preserve">7201.50.00</t>
  </si>
  <si>
    <t xml:space="preserve"> spiegeleisen</t>
  </si>
  <si>
    <t xml:space="preserve">Ferro-alloys.</t>
  </si>
  <si>
    <t xml:space="preserve">7202.11.00 </t>
  </si>
  <si>
    <t xml:space="preserve">- Ferro-manganese:</t>
  </si>
  <si>
    <t xml:space="preserve">7202.19.00</t>
  </si>
  <si>
    <t xml:space="preserve">- Ferro-silicon:</t>
  </si>
  <si>
    <t xml:space="preserve">7202.21.00</t>
  </si>
  <si>
    <t xml:space="preserve">-- Containing by weight more than 55% of silicon</t>
  </si>
  <si>
    <t xml:space="preserve">7202.29.00 </t>
  </si>
  <si>
    <t xml:space="preserve">7202.30.00</t>
  </si>
  <si>
    <t xml:space="preserve">- Ferro-chromium:</t>
  </si>
  <si>
    <t xml:space="preserve">7202.41.00 </t>
  </si>
  <si>
    <t xml:space="preserve">-- Containing by weight more than 4% of carbon </t>
  </si>
  <si>
    <t xml:space="preserve">7202.49.00</t>
  </si>
  <si>
    <t xml:space="preserve">7202.50.00 </t>
  </si>
  <si>
    <t xml:space="preserve">7202.60.00 </t>
  </si>
  <si>
    <t xml:space="preserve">7202.70.00</t>
  </si>
  <si>
    <t xml:space="preserve">7202.80.00 </t>
  </si>
  <si>
    <t xml:space="preserve">7202.91.00 </t>
  </si>
  <si>
    <t xml:space="preserve">7202.92.00</t>
  </si>
  <si>
    <t xml:space="preserve">7202.93.00</t>
  </si>
  <si>
    <t xml:space="preserve">7202.99.00</t>
  </si>
  <si>
    <t xml:space="preserve">Ferrous products obtained by direct reduction of iron ore and other spongy ferrous products, in lumps, pellets or similar forms; iron having a minimum purity by weight of 99.94%, in lumps, pellets or similar forms.</t>
  </si>
  <si>
    <t xml:space="preserve">7203.10.00</t>
  </si>
  <si>
    <t xml:space="preserve">7203.90.00</t>
  </si>
  <si>
    <t xml:space="preserve">Ferrous waste and scrap</t>
  </si>
  <si>
    <t xml:space="preserve"> remelting scrap ingots of iron or steel.</t>
  </si>
  <si>
    <t xml:space="preserve">7204.10.00 </t>
  </si>
  <si>
    <t xml:space="preserve">- Waste and scrap of alloy steel:</t>
  </si>
  <si>
    <t xml:space="preserve">7204.21.00 </t>
  </si>
  <si>
    <t xml:space="preserve">7204.29.00 </t>
  </si>
  <si>
    <t xml:space="preserve">7204.30.00 </t>
  </si>
  <si>
    <t xml:space="preserve">- Other waste and scrap:</t>
  </si>
  <si>
    <t xml:space="preserve">7204.41.00 </t>
  </si>
  <si>
    <t xml:space="preserve">7204.49.00</t>
  </si>
  <si>
    <t xml:space="preserve">7204.50.00 </t>
  </si>
  <si>
    <t xml:space="preserve">Granules and powders, of pig iron, spiegeleisen, iron or steel.</t>
  </si>
  <si>
    <t xml:space="preserve">7205.10.00 </t>
  </si>
  <si>
    <t xml:space="preserve">- Powders:</t>
  </si>
  <si>
    <t xml:space="preserve">7205.21.00</t>
  </si>
  <si>
    <t xml:space="preserve">7205.29.00 </t>
  </si>
  <si>
    <t xml:space="preserve">II.- IRON AND NON-ALLOY STEEL</t>
  </si>
  <si>
    <t xml:space="preserve">Iron and non-alloy steel in ingots or other primary forms (excluding iron of heading 72.03).</t>
  </si>
  <si>
    <t xml:space="preserve">7206.10.00</t>
  </si>
  <si>
    <t xml:space="preserve">7206.90.00</t>
  </si>
  <si>
    <t xml:space="preserve">Semi-finished products of iron or non-alloy steel.</t>
  </si>
  <si>
    <t xml:space="preserve">- Containing by weight less than 0.25% of carbon:</t>
  </si>
  <si>
    <t xml:space="preserve">7207.11.00</t>
  </si>
  <si>
    <t xml:space="preserve">7207.12.00</t>
  </si>
  <si>
    <t xml:space="preserve">7207.19.00</t>
  </si>
  <si>
    <t xml:space="preserve">7207.20.00</t>
  </si>
  <si>
    <t xml:space="preserve">- Containing by weight 0.25% or more of carbon</t>
  </si>
  <si>
    <t xml:space="preserve">Flat-rolled products of iron or non-alloy steel, of a width of 600 mm or more, hot-rolled, not clad, plated or coated.</t>
  </si>
  <si>
    <t xml:space="preserve">7208.10.00 </t>
  </si>
  <si>
    <t xml:space="preserve">7208.25.00 </t>
  </si>
  <si>
    <t xml:space="preserve">-- Of a thickness of 4.75 mm or more</t>
  </si>
  <si>
    <t xml:space="preserve">7208.26.00 </t>
  </si>
  <si>
    <t xml:space="preserve">-- Of a thickness of 3 mm or more but less than 4.75 mm</t>
  </si>
  <si>
    <t xml:space="preserve">7208.27.00 </t>
  </si>
  <si>
    <t xml:space="preserve">-- Of a thickness of less than 3 mm</t>
  </si>
  <si>
    <t xml:space="preserve">- Other, in coils, not further worked than hot-rolled:</t>
  </si>
  <si>
    <t xml:space="preserve">7208.36.00 </t>
  </si>
  <si>
    <t xml:space="preserve">-- Of a thickness exceeding 10 mm </t>
  </si>
  <si>
    <t xml:space="preserve">7208.37.00 </t>
  </si>
  <si>
    <t xml:space="preserve">-- Of a thickness of 4.75 mm or more but not exceeding 10 mm</t>
  </si>
  <si>
    <t xml:space="preserve">7208.38.00 </t>
  </si>
  <si>
    <t xml:space="preserve">-- Of a thickness of 3 mm or more but less than 4.75 mm </t>
  </si>
  <si>
    <t xml:space="preserve">7208.39.00 </t>
  </si>
  <si>
    <t xml:space="preserve">7208.40.00 </t>
  </si>
  <si>
    <t xml:space="preserve">- Other, not in coils, not further worked than hot-rolled:</t>
  </si>
  <si>
    <t xml:space="preserve">7208.51.00</t>
  </si>
  <si>
    <t xml:space="preserve">-- Of a thickness exceeding 10 mm</t>
  </si>
  <si>
    <t xml:space="preserve">7208.52.00 </t>
  </si>
  <si>
    <t xml:space="preserve">7208.53.00 </t>
  </si>
  <si>
    <t xml:space="preserve">7208.54.00 </t>
  </si>
  <si>
    <t xml:space="preserve">7208.90.00</t>
  </si>
  <si>
    <t xml:space="preserve">Flat-rolled products of iron or non-alloy steel, of a width of 600 mm or more, cold-rolled (cold-reduced), not clad, plated or coated.</t>
  </si>
  <si>
    <t xml:space="preserve">- In coils, not further worked than cold-rolled (cold-reduced):</t>
  </si>
  <si>
    <t xml:space="preserve">7209.15.00</t>
  </si>
  <si>
    <t xml:space="preserve">-- Of a thickness of 3 mm or more</t>
  </si>
  <si>
    <t xml:space="preserve">7209.16.00 </t>
  </si>
  <si>
    <t xml:space="preserve">-- Of a thickness exceeding 1 mm but less than 3 mm</t>
  </si>
  <si>
    <t xml:space="preserve">7209.17.00</t>
  </si>
  <si>
    <t xml:space="preserve">-- Of a thickness of 0.5 mm or more but not exceeding 1 mm</t>
  </si>
  <si>
    <t xml:space="preserve">7209.18.00 </t>
  </si>
  <si>
    <t xml:space="preserve">-- Of a thickness of less than 0.5 mm</t>
  </si>
  <si>
    <t xml:space="preserve">- Not in coils, not further worked than cold-rolled (cold-reduced):</t>
  </si>
  <si>
    <t xml:space="preserve">7209.25.00</t>
  </si>
  <si>
    <t xml:space="preserve">7209.26.00</t>
  </si>
  <si>
    <t xml:space="preserve">7209.27.00</t>
  </si>
  <si>
    <t xml:space="preserve">7209.28.00</t>
  </si>
  <si>
    <t xml:space="preserve">7209.90.00</t>
  </si>
  <si>
    <t xml:space="preserve">Flat-rolled products of iron or non-alloy steel, of a width of 600 mm or more, clad, plated or coated.</t>
  </si>
  <si>
    <t xml:space="preserve">- Plated or coated with tin:</t>
  </si>
  <si>
    <t xml:space="preserve">7210.11.00 </t>
  </si>
  <si>
    <t xml:space="preserve">-- Of a thickness of 0.5 mm or more</t>
  </si>
  <si>
    <t xml:space="preserve">7210.12.00</t>
  </si>
  <si>
    <t xml:space="preserve">7210.20.00 </t>
  </si>
  <si>
    <t xml:space="preserve">7210.30.00 </t>
  </si>
  <si>
    <t xml:space="preserve">- Otherwise plated or coated with zinc:</t>
  </si>
  <si>
    <t xml:space="preserve">7210.41.00 </t>
  </si>
  <si>
    <t xml:space="preserve">7210.49.00</t>
  </si>
  <si>
    <t xml:space="preserve">7210.50.00</t>
  </si>
  <si>
    <t xml:space="preserve">- Plated or coated with aluminium:</t>
  </si>
  <si>
    <t xml:space="preserve">7210.61.00 </t>
  </si>
  <si>
    <t xml:space="preserve">7210.69.00 </t>
  </si>
  <si>
    <t xml:space="preserve">7210.70.00 </t>
  </si>
  <si>
    <t xml:space="preserve">7210.90.00</t>
  </si>
  <si>
    <t xml:space="preserve">Flat-rolled products of iron or non-alloy steel, of a width of less than 600 mm, not clad, plated or coated.</t>
  </si>
  <si>
    <t xml:space="preserve">- Not further worked than hot-rolled:</t>
  </si>
  <si>
    <t xml:space="preserve">7211.13.00</t>
  </si>
  <si>
    <t xml:space="preserve">-- Rolled on four faces or in a closed box pass, of a width exceeding 150 mm and a thickness of not less than 4 mm,not in coils and without patterns in relief</t>
  </si>
  <si>
    <t xml:space="preserve">7211.14.00 </t>
  </si>
  <si>
    <t xml:space="preserve">-- Other, of a thickness of 4.75 mm or more</t>
  </si>
  <si>
    <t xml:space="preserve">7211.19.00</t>
  </si>
  <si>
    <t xml:space="preserve">- Not further worked than cold-rolled (cold-reduced):</t>
  </si>
  <si>
    <t xml:space="preserve">7211.23.00</t>
  </si>
  <si>
    <t xml:space="preserve">-- Containing by weight less than 0.25% of carbon</t>
  </si>
  <si>
    <t xml:space="preserve">7211.29.00</t>
  </si>
  <si>
    <t xml:space="preserve">7211.90.00</t>
  </si>
  <si>
    <t xml:space="preserve">Flat-rolled products of iron or non-alloy steel, of a width of less than 600 mm, clad, plated or coated</t>
  </si>
  <si>
    <t xml:space="preserve">7212.10.00 </t>
  </si>
  <si>
    <t xml:space="preserve">7212.20.00</t>
  </si>
  <si>
    <t xml:space="preserve">7212.30.00</t>
  </si>
  <si>
    <t xml:space="preserve">7212.40.00</t>
  </si>
  <si>
    <t xml:space="preserve">7212.50.00</t>
  </si>
  <si>
    <t xml:space="preserve">7212.60.00</t>
  </si>
  <si>
    <t xml:space="preserve">Bars and rods, hot-rolled, in irregularly wound coils, of iron or non-alloy steel.</t>
  </si>
  <si>
    <t xml:space="preserve">7213.10.00 </t>
  </si>
  <si>
    <t xml:space="preserve">7213.20.00 </t>
  </si>
  <si>
    <t xml:space="preserve">-- Of circular cross-section measuring less than 14 mm in diameter :</t>
  </si>
  <si>
    <t xml:space="preserve">7213.91.10</t>
  </si>
  <si>
    <t xml:space="preserve">--- Of a height of not more than 100 mm</t>
  </si>
  <si>
    <t xml:space="preserve">7213.91.90</t>
  </si>
  <si>
    <t xml:space="preserve">7213.99.00</t>
  </si>
  <si>
    <t xml:space="preserve">Other bars and rods of iron or non-alloy steel, not further worked than forged, hot-rolled, hot-drawn or hot-extruded, but including those twisted after rolling.</t>
  </si>
  <si>
    <t xml:space="preserve">7214.10.00</t>
  </si>
  <si>
    <t xml:space="preserve">7214.20.00 </t>
  </si>
  <si>
    <t xml:space="preserve">7214.30.00</t>
  </si>
  <si>
    <t xml:space="preserve">7214.91.00</t>
  </si>
  <si>
    <t xml:space="preserve">7214.99.00</t>
  </si>
  <si>
    <t xml:space="preserve">Other bars and rods of iron or non-alloy steel.</t>
  </si>
  <si>
    <t xml:space="preserve">7215.10.00 </t>
  </si>
  <si>
    <t xml:space="preserve">7215.50.00 </t>
  </si>
  <si>
    <t xml:space="preserve"> Other, not further worked than cold-formed or cold-finished</t>
  </si>
  <si>
    <t xml:space="preserve">7215.90.00</t>
  </si>
  <si>
    <t xml:space="preserve">Angles, shapes and sections of iron or non-alloy steel.</t>
  </si>
  <si>
    <t xml:space="preserve">7216.10.00</t>
  </si>
  <si>
    <t xml:space="preserve">- U, I or H sections, not further worked than hot-rolled, hot-drawn or extruded,of a height of less than 80 mm</t>
  </si>
  <si>
    <t xml:space="preserve">- L or T sections, not further worked than hot-rolled, hot-drawn or extruded, of a height of less than 80 mm:</t>
  </si>
  <si>
    <t xml:space="preserve">7216.21.00 </t>
  </si>
  <si>
    <t xml:space="preserve">7216.22.00</t>
  </si>
  <si>
    <t xml:space="preserve">- U, I or H sections, not further worked than hot-rolled, hot-drawn or extruded of a height of 80 mm or more:</t>
  </si>
  <si>
    <t xml:space="preserve">-- U sections:</t>
  </si>
  <si>
    <t xml:space="preserve">7216.31.10</t>
  </si>
  <si>
    <t xml:space="preserve">7216.31.90 </t>
  </si>
  <si>
    <t xml:space="preserve">-- I sections:</t>
  </si>
  <si>
    <t xml:space="preserve">7216.32.10 </t>
  </si>
  <si>
    <t xml:space="preserve">--- of a height of not more than 100 mm </t>
  </si>
  <si>
    <t xml:space="preserve">7216.32.90</t>
  </si>
  <si>
    <t xml:space="preserve">-- H sections:</t>
  </si>
  <si>
    <t xml:space="preserve">7216.33.10 </t>
  </si>
  <si>
    <t xml:space="preserve">--- Of a height of not more than 100 mm </t>
  </si>
  <si>
    <t xml:space="preserve">7216.33.90</t>
  </si>
  <si>
    <t xml:space="preserve">- L or T sections, not further worked than hot-rolled, hot-drawn or
extruded,of a height of 80mm or more:</t>
  </si>
  <si>
    <t xml:space="preserve">7216.40.10 </t>
  </si>
  <si>
    <t xml:space="preserve">7216.40.90 </t>
  </si>
  <si>
    <t xml:space="preserve">7216.50.00 </t>
  </si>
  <si>
    <t xml:space="preserve">- Angles, shapes and sections, not further worked than coldformed or cold-finished:</t>
  </si>
  <si>
    <t xml:space="preserve">7216.61.00 </t>
  </si>
  <si>
    <t xml:space="preserve">7216.69.00</t>
  </si>
  <si>
    <t xml:space="preserve">7216.91.00</t>
  </si>
  <si>
    <t xml:space="preserve">7216.99.00</t>
  </si>
  <si>
    <t xml:space="preserve">Wire of iron or non-alloy steel.</t>
  </si>
  <si>
    <t xml:space="preserve">7217.10.00 </t>
  </si>
  <si>
    <t xml:space="preserve">7217.20.00</t>
  </si>
  <si>
    <t xml:space="preserve">- Plated or coated with other base metals:</t>
  </si>
  <si>
    <t xml:space="preserve">7217.30.10 </t>
  </si>
  <si>
    <t xml:space="preserve">7217.30.90 </t>
  </si>
  <si>
    <t xml:space="preserve">7217.90.00</t>
  </si>
  <si>
    <t xml:space="preserve">III.- STAINLESS STEEL</t>
  </si>
  <si>
    <t xml:space="preserve">Stainless steel in ingots or other primary forms</t>
  </si>
  <si>
    <t xml:space="preserve"> semi-finished products of stainless steel.</t>
  </si>
  <si>
    <t xml:space="preserve">7218.10.00 </t>
  </si>
  <si>
    <t xml:space="preserve">7218.91.00 </t>
  </si>
  <si>
    <t xml:space="preserve">7218.99.00</t>
  </si>
  <si>
    <t xml:space="preserve">Flat-rolled products of stainless steel, of a width of 600 mm or more.</t>
  </si>
  <si>
    <t xml:space="preserve">- Not further worked than hot-rolled, in coils:</t>
  </si>
  <si>
    <t xml:space="preserve">7219.11.00</t>
  </si>
  <si>
    <t xml:space="preserve">7219.12.00 </t>
  </si>
  <si>
    <t xml:space="preserve">7219.13.00</t>
  </si>
  <si>
    <t xml:space="preserve">7219.14.00</t>
  </si>
  <si>
    <t xml:space="preserve">- Not further worked than hot-rolled, not in coils:</t>
  </si>
  <si>
    <t xml:space="preserve">7219.21.00</t>
  </si>
  <si>
    <t xml:space="preserve">7219.22.00</t>
  </si>
  <si>
    <t xml:space="preserve">7219.23.00 </t>
  </si>
  <si>
    <t xml:space="preserve">7219.24.00</t>
  </si>
  <si>
    <t xml:space="preserve">7219.31.00</t>
  </si>
  <si>
    <t xml:space="preserve">7219.32.00</t>
  </si>
  <si>
    <t xml:space="preserve">7219.33.00 </t>
  </si>
  <si>
    <t xml:space="preserve">7219.34.00</t>
  </si>
  <si>
    <t xml:space="preserve">7219.35.00</t>
  </si>
  <si>
    <t xml:space="preserve">-- Of a thickness of less than 0.5 m</t>
  </si>
  <si>
    <t xml:space="preserve">7219.90.00</t>
  </si>
  <si>
    <t xml:space="preserve">Flat-rolled products of stainless steel, of a width of less than 600 mm.</t>
  </si>
  <si>
    <t xml:space="preserve">7220.11.00</t>
  </si>
  <si>
    <t xml:space="preserve">7220.12.00</t>
  </si>
  <si>
    <t xml:space="preserve">-- Of a thickness of less than 4.75 mm</t>
  </si>
  <si>
    <t xml:space="preserve">7220.20.00</t>
  </si>
  <si>
    <t xml:space="preserve">- Not further worked than cold-rolled (cold-reduced)</t>
  </si>
  <si>
    <t xml:space="preserve">7220.90.00</t>
  </si>
  <si>
    <t xml:space="preserve">7221.00.00</t>
  </si>
  <si>
    <t xml:space="preserve">Bars and rods, hot-rolled, in irregularly wound coils, of stainless steel.</t>
  </si>
  <si>
    <t xml:space="preserve">Other bars and rods of stainless steel; angles, shapes and sections of stainless steel.</t>
  </si>
  <si>
    <t xml:space="preserve">- Bars and rods, not further worked than hot-rolled, hot-drawn or extruded:</t>
  </si>
  <si>
    <t xml:space="preserve">7222.11.00 </t>
  </si>
  <si>
    <t xml:space="preserve">7222.19.00 </t>
  </si>
  <si>
    <t xml:space="preserve">7222.20.00 </t>
  </si>
  <si>
    <t xml:space="preserve">7222.30.00 </t>
  </si>
  <si>
    <t xml:space="preserve">7222.40.00 </t>
  </si>
  <si>
    <t xml:space="preserve">7223.00.00</t>
  </si>
  <si>
    <t xml:space="preserve">Wire of stainless steel.</t>
  </si>
  <si>
    <t xml:space="preserve">IV.- OTHER ALLOY STEEL; HOLLOW DRILL BARS AND RODS, OF ALLOY OR NON-ALLOY STEEL</t>
  </si>
  <si>
    <t xml:space="preserve">Other alloy steel in ingots or other primary forms</t>
  </si>
  <si>
    <t xml:space="preserve"> semifinished products of other alloy steel.</t>
  </si>
  <si>
    <t xml:space="preserve">7224.10.00</t>
  </si>
  <si>
    <t xml:space="preserve">7224.90.00</t>
  </si>
  <si>
    <t xml:space="preserve">Flat-rolled products of other alloy steel, of a width of 600 mm or more.</t>
  </si>
  <si>
    <t xml:space="preserve">- Of silicon-electrical steel:</t>
  </si>
  <si>
    <t xml:space="preserve">7225.11.00 </t>
  </si>
  <si>
    <t xml:space="preserve">7225.19.00</t>
  </si>
  <si>
    <t xml:space="preserve">7225.30.00</t>
  </si>
  <si>
    <t xml:space="preserve">7225.40.00 </t>
  </si>
  <si>
    <t xml:space="preserve">7225.50.00 </t>
  </si>
  <si>
    <t xml:space="preserve">- Other, not further worked than cold-rolled (cold-reduced)</t>
  </si>
  <si>
    <t xml:space="preserve">7225.91.00</t>
  </si>
  <si>
    <t xml:space="preserve">7225.92.00 </t>
  </si>
  <si>
    <t xml:space="preserve">7225.99.00</t>
  </si>
  <si>
    <t xml:space="preserve">Flat-rolled products of other alloy steel, of a width of less than 600 mm.</t>
  </si>
  <si>
    <t xml:space="preserve">7226.11.00</t>
  </si>
  <si>
    <t xml:space="preserve">7226.19.00</t>
  </si>
  <si>
    <t xml:space="preserve">7226.20.00</t>
  </si>
  <si>
    <t xml:space="preserve">7226.91.00</t>
  </si>
  <si>
    <t xml:space="preserve">7226.92.00</t>
  </si>
  <si>
    <t xml:space="preserve">-- Not further worked than cold-rolled (cold-reduced)</t>
  </si>
  <si>
    <t xml:space="preserve">7226.99.00</t>
  </si>
  <si>
    <t xml:space="preserve">Bars and rods, hot-rolled, in irregularly wound coils, of other alloy steel.</t>
  </si>
  <si>
    <t xml:space="preserve">7227.10.00</t>
  </si>
  <si>
    <t xml:space="preserve">7227.20.00 </t>
  </si>
  <si>
    <t xml:space="preserve">7227.90.00</t>
  </si>
  <si>
    <t xml:space="preserve">Other bars and rods of other alloy steel; angles, shapes and sections, of other alloy steel; hollow drill bars and rods, of alloy or non-alloy steel.</t>
  </si>
  <si>
    <t xml:space="preserve">7228.10.00</t>
  </si>
  <si>
    <t xml:space="preserve">7228.20.00</t>
  </si>
  <si>
    <t xml:space="preserve">7228.30.00</t>
  </si>
  <si>
    <t xml:space="preserve">7228.40.00</t>
  </si>
  <si>
    <t xml:space="preserve">7228.50.00</t>
  </si>
  <si>
    <t xml:space="preserve">7228.60.00</t>
  </si>
  <si>
    <t xml:space="preserve">7228.70.00</t>
  </si>
  <si>
    <t xml:space="preserve">7228.80.00</t>
  </si>
  <si>
    <t xml:space="preserve">Wire of other alloy steel</t>
  </si>
  <si>
    <t xml:space="preserve">7229.20.00</t>
  </si>
  <si>
    <t xml:space="preserve">7229.90.00</t>
  </si>
  <si>
    <t xml:space="preserve">Sheet piling of iron or steel, whether or not drilled, punched or made from assembled elements; welded angles, shapes and sections, of iron or steel.</t>
  </si>
  <si>
    <t xml:space="preserve">7301.10.00 </t>
  </si>
  <si>
    <t xml:space="preserve">7301.20.00 </t>
  </si>
  <si>
    <t xml:space="preserve">Railway or tramway track construction material of iron or steel, the following : rails, check-rails and rack rails, switch blades, crossing frogs, point rods and other crossing pieces, sleepers (cross-ties), fish-plates, chairs, chair wedges, sole plates (base plates), rail clips, bedplates, ties and other material specialized for jointing or fixing rails.</t>
  </si>
  <si>
    <t xml:space="preserve">7302.10.00 </t>
  </si>
  <si>
    <t xml:space="preserve">7302.30.00 </t>
  </si>
  <si>
    <t xml:space="preserve">7302.40.00</t>
  </si>
  <si>
    <t xml:space="preserve">7302.90.00</t>
  </si>
  <si>
    <t xml:space="preserve">7303.00.00</t>
  </si>
  <si>
    <t xml:space="preserve">Tubes, pipes and hollow profiles, of cast iron.</t>
  </si>
  <si>
    <t xml:space="preserve">Tubes, pipes and hollow profiles, seamless, of iron (other than cast iron) or steel.</t>
  </si>
  <si>
    <t xml:space="preserve">- Line pipe of a kind used for oil or gas pipelines:</t>
  </si>
  <si>
    <t xml:space="preserve">7304.11.00</t>
  </si>
  <si>
    <t xml:space="preserve">7304.19.00</t>
  </si>
  <si>
    <t xml:space="preserve">- Casing, tubing and drill pipe, of a kind used in drilling for oil or gas:</t>
  </si>
  <si>
    <t xml:space="preserve">7304.22.00 </t>
  </si>
  <si>
    <t xml:space="preserve">7304.23.00</t>
  </si>
  <si>
    <t xml:space="preserve">7304.24.00 </t>
  </si>
  <si>
    <t xml:space="preserve">7304.31.00 </t>
  </si>
  <si>
    <t xml:space="preserve">-- Cold-drawn or cold-rolled (cold-reduced)</t>
  </si>
  <si>
    <t xml:space="preserve">7304.39.00 </t>
  </si>
  <si>
    <t xml:space="preserve">- Other, of circular cross-section, of stainless steel:</t>
  </si>
  <si>
    <t xml:space="preserve">7304.41.00 </t>
  </si>
  <si>
    <t xml:space="preserve">7304.49.00</t>
  </si>
  <si>
    <t xml:space="preserve">- Other, of circular cross-section, of other alloy steel:</t>
  </si>
  <si>
    <t xml:space="preserve">7304.51.00 </t>
  </si>
  <si>
    <t xml:space="preserve">7304.59.00</t>
  </si>
  <si>
    <t xml:space="preserve">7304.90.00 </t>
  </si>
  <si>
    <t xml:space="preserve">Other tubes and pipes (for example, welded, riveted or similarly closed), having circular cross-sections, the external diameter of which exceeds 406.4 mm, of iron or steel</t>
  </si>
  <si>
    <t xml:space="preserve">7305.11.00</t>
  </si>
  <si>
    <t xml:space="preserve">7305.12.00 </t>
  </si>
  <si>
    <t xml:space="preserve">7305.19.00 </t>
  </si>
  <si>
    <t xml:space="preserve">7305.20.00 </t>
  </si>
  <si>
    <t xml:space="preserve">- Other, welded:</t>
  </si>
  <si>
    <t xml:space="preserve">7305.31.00 </t>
  </si>
  <si>
    <t xml:space="preserve">7305.39.00 </t>
  </si>
  <si>
    <t xml:space="preserve">7305.90.00 </t>
  </si>
  <si>
    <t xml:space="preserve">Other tubes, pipes and hollow profiles (for example, open seam or welded, riveted or similarly closed), of iron or steel.</t>
  </si>
  <si>
    <t xml:space="preserve">7306.11.00 </t>
  </si>
  <si>
    <t xml:space="preserve">7306.19.00 </t>
  </si>
  <si>
    <t xml:space="preserve">- Casing and tubing of a kind used in drilling for oil or gas:</t>
  </si>
  <si>
    <t xml:space="preserve">7306.21.00 </t>
  </si>
  <si>
    <t xml:space="preserve">7306.29.00</t>
  </si>
  <si>
    <t xml:space="preserve">7306.30.00</t>
  </si>
  <si>
    <t xml:space="preserve">7306.40.00 </t>
  </si>
  <si>
    <t xml:space="preserve">7306.50.00 </t>
  </si>
  <si>
    <t xml:space="preserve">- Other, welded, of non-circular cross-section:</t>
  </si>
  <si>
    <t xml:space="preserve">7306.61.00 </t>
  </si>
  <si>
    <t xml:space="preserve">7306.69.00</t>
  </si>
  <si>
    <t xml:space="preserve">7306.90.00 </t>
  </si>
  <si>
    <t xml:space="preserve">Tube or pipe fittings (for example, couplings, elbows, sleeves), of iron or steel.</t>
  </si>
  <si>
    <t xml:space="preserve">- Cast fittings:</t>
  </si>
  <si>
    <t xml:space="preserve">7307.11.00 </t>
  </si>
  <si>
    <t xml:space="preserve">7307.19.00</t>
  </si>
  <si>
    <t xml:space="preserve">- Other, of stainless steel:</t>
  </si>
  <si>
    <t xml:space="preserve">7307.21.00 </t>
  </si>
  <si>
    <t xml:space="preserve">7307.22.00 </t>
  </si>
  <si>
    <t xml:space="preserve">7307.23.00 </t>
  </si>
  <si>
    <t xml:space="preserve">7307.29.00 </t>
  </si>
  <si>
    <t xml:space="preserve">7307.91.00</t>
  </si>
  <si>
    <t xml:space="preserve">7307.92.00 </t>
  </si>
  <si>
    <t xml:space="preserve">7307.93.00 </t>
  </si>
  <si>
    <t xml:space="preserve">7307.99.00 </t>
  </si>
  <si>
    <t xml:space="preserve">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shapes,sections, tubes and the like, prepared for use in structures, of iron or steel.</t>
  </si>
  <si>
    <t xml:space="preserve">7308.10.00</t>
  </si>
  <si>
    <t xml:space="preserve">7308.20.00 </t>
  </si>
  <si>
    <t xml:space="preserve">7308.30.00</t>
  </si>
  <si>
    <t xml:space="preserve">7308.40.00 </t>
  </si>
  <si>
    <t xml:space="preserve">7308.90.10</t>
  </si>
  <si>
    <t xml:space="preserve">7308.90.91</t>
  </si>
  <si>
    <t xml:space="preserve">7308.90.99</t>
  </si>
  <si>
    <t xml:space="preserve">7309.00.00</t>
  </si>
  <si>
    <t xml:space="preserve">Reservoirs, tanks, vats and similar containers for any material (other than compressed or liquefied gas), of iron or steel, of a capacity exceeding 300 l, whether or not lined or heatinsulated,Tanks, casks, drums, cans, boxes and similar containers, for any material (other than compressed or liquefied gas), of iron or steel, of a capacity not exceeding 300 l, whether or not lined or heat-insulated, but not fitted with mechanical or thermal equipment. but not fitted with mechanical or thermal equipment.</t>
  </si>
  <si>
    <t xml:space="preserve">7310.10.00 </t>
  </si>
  <si>
    <t xml:space="preserve">- Of a capacity of 50 l or more</t>
  </si>
  <si>
    <t xml:space="preserve">- Of a capacity of less than 50 l:</t>
  </si>
  <si>
    <t xml:space="preserve">7310.21.00</t>
  </si>
  <si>
    <t xml:space="preserve">7310.29.10</t>
  </si>
  <si>
    <t xml:space="preserve">7310.29.20 </t>
  </si>
  <si>
    <t xml:space="preserve">7310.29.90 </t>
  </si>
  <si>
    <t xml:space="preserve">7311.00.00</t>
  </si>
  <si>
    <t xml:space="preserve">Containers for compressed or liquefied gas, of iron or steel.</t>
  </si>
  <si>
    <t xml:space="preserve">Stranded wire, ropes, cables, plaited bands, slings and the like, of iron or steel, not electrically insulated.</t>
  </si>
  <si>
    <t xml:space="preserve">7312.10.00 </t>
  </si>
  <si>
    <t xml:space="preserve">7312.90.00 </t>
  </si>
  <si>
    <t xml:space="preserve">7313.00.00</t>
  </si>
  <si>
    <t xml:space="preserve">Barbed wire of iron or steel; twisted hoop or single flat wire, barbed or not, and loosely twisted double wire, of a kind used for fencing, of iron or steel.</t>
  </si>
  <si>
    <t xml:space="preserve">Cloth (including endless bands), grill, netting and fencing, of iron or steel wire; expanded metal of iron or steel.</t>
  </si>
  <si>
    <t xml:space="preserve">- Woven cloth:</t>
  </si>
  <si>
    <t xml:space="preserve">7314.12.00</t>
  </si>
  <si>
    <t xml:space="preserve">7314.14.00 </t>
  </si>
  <si>
    <t xml:space="preserve">7314.19.00 </t>
  </si>
  <si>
    <t xml:space="preserve">7314.20.00 </t>
  </si>
  <si>
    <t xml:space="preserve">- Grill, netting and fencing, welded at the intersection, of wire with a maximum cross-sectional dimension of 3 mm or more and having a</t>
  </si>
  <si>
    <t xml:space="preserve">- Other grill, netting and fencing, welded at the intersection:</t>
  </si>
  <si>
    <t xml:space="preserve">7314.31.00</t>
  </si>
  <si>
    <t xml:space="preserve">7314.39.00</t>
  </si>
  <si>
    <t xml:space="preserve">- Other cloth, grill, netting and fencing:</t>
  </si>
  <si>
    <t xml:space="preserve">7314.41.00 </t>
  </si>
  <si>
    <t xml:space="preserve">7314.42.00 </t>
  </si>
  <si>
    <t xml:space="preserve">7314.49.00</t>
  </si>
  <si>
    <t xml:space="preserve">7314.50.00</t>
  </si>
  <si>
    <t xml:space="preserve">Chain and parts thereof, of iron or steel.</t>
  </si>
  <si>
    <t xml:space="preserve">- Articulated link chain and parts thereof:</t>
  </si>
  <si>
    <t xml:space="preserve">7315.11.00 </t>
  </si>
  <si>
    <t xml:space="preserve">7315.12.00</t>
  </si>
  <si>
    <t xml:space="preserve">7315.19.00</t>
  </si>
  <si>
    <t xml:space="preserve">7315.20.00 </t>
  </si>
  <si>
    <t xml:space="preserve">- Other chain:</t>
  </si>
  <si>
    <t xml:space="preserve">7315.81.00 </t>
  </si>
  <si>
    <t xml:space="preserve">7315.82.00 </t>
  </si>
  <si>
    <t xml:space="preserve">7315.89.00</t>
  </si>
  <si>
    <t xml:space="preserve">7315.90.00 </t>
  </si>
  <si>
    <t xml:space="preserve">7316.00.00</t>
  </si>
  <si>
    <t xml:space="preserve">Anchors, grapnels and parts thereof, of iron or steel.</t>
  </si>
  <si>
    <t xml:space="preserve">7317.00.00</t>
  </si>
  <si>
    <t xml:space="preserve">Nails, tacks, drawing pins, corrugated nails, staples (other than  those of heading 83.05) and similar articles, of iron or steel, whether or not with heads of other material, but excluding such articles with heads of copper.</t>
  </si>
  <si>
    <t xml:space="preserve">Screws, bolts, nuts, coach screws, screw hooks, rivets, cotters, cotter-pins, washers (including spring washers) and similar articles, of iron or steel.</t>
  </si>
  <si>
    <t xml:space="preserve">- Threaded articles:</t>
  </si>
  <si>
    <t xml:space="preserve">7318.11.00 </t>
  </si>
  <si>
    <t xml:space="preserve">7318.12.00</t>
  </si>
  <si>
    <t xml:space="preserve">7318.13.00 </t>
  </si>
  <si>
    <t xml:space="preserve">7318.14.00 </t>
  </si>
  <si>
    <t xml:space="preserve">7318.15.00 </t>
  </si>
  <si>
    <t xml:space="preserve">7318.16.00 </t>
  </si>
  <si>
    <t xml:space="preserve">7318.19.00 </t>
  </si>
  <si>
    <t xml:space="preserve">- Non-threaded articles:</t>
  </si>
  <si>
    <t xml:space="preserve">7318.21.00 </t>
  </si>
  <si>
    <t xml:space="preserve">7318.22.00</t>
  </si>
  <si>
    <t xml:space="preserve">7318.23.00</t>
  </si>
  <si>
    <t xml:space="preserve">7318.24.00 </t>
  </si>
  <si>
    <t xml:space="preserve">7318.29.00</t>
  </si>
  <si>
    <t xml:space="preserve">Sewing needles, knitting needles, bodkins, crochet hooks, embroidery stilettos and similar articles, for use in the hand, of iron or steel; safety pins and other pins of iron or steel, not elsewhere specified or included.</t>
  </si>
  <si>
    <t xml:space="preserve">7319.40.00</t>
  </si>
  <si>
    <t xml:space="preserve">7319.90.00 </t>
  </si>
  <si>
    <t xml:space="preserve">Springs and leaves for springs, of iron or steel.</t>
  </si>
  <si>
    <t xml:space="preserve">7320.10.00 </t>
  </si>
  <si>
    <t xml:space="preserve">7320.20.00 </t>
  </si>
  <si>
    <t xml:space="preserve">7320.90.00 </t>
  </si>
  <si>
    <t xml:space="preserve">Stoves, ranges, grates, cookers (including those with subsidiary boilers for central heating), barbecues, braziers, gas-rings, plate warmers and similar non-electric domestic appliances, and parts thereof, of iron or steel.</t>
  </si>
  <si>
    <t xml:space="preserve">- Cooking appliances and plate warmers:</t>
  </si>
  <si>
    <t xml:space="preserve">7321.11.00 </t>
  </si>
  <si>
    <t xml:space="preserve">7321.12.00</t>
  </si>
  <si>
    <t xml:space="preserve">7321.19.00 </t>
  </si>
  <si>
    <t xml:space="preserve">- Other appliances:</t>
  </si>
  <si>
    <t xml:space="preserve">7321.81.00</t>
  </si>
  <si>
    <t xml:space="preserve">7321.82.00</t>
  </si>
  <si>
    <t xml:space="preserve">7321.89.00 </t>
  </si>
  <si>
    <t xml:space="preserve">7321.90.00</t>
  </si>
  <si>
    <t xml:space="preserve">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</si>
  <si>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 xml:space="preserve">- Radiators and parts thereof:</t>
  </si>
  <si>
    <t xml:space="preserve">7322.11.00</t>
  </si>
  <si>
    <t xml:space="preserve">7322.19.00 </t>
  </si>
  <si>
    <t xml:space="preserve">7322.90.00</t>
  </si>
  <si>
    <t xml:space="preserve">Table, kitchen or other household articles and parts thereof, of iron or steel; iron or steel wool; pot scourers and scouring or polishing pads, gloves and the like, of iron or steel</t>
  </si>
  <si>
    <t xml:space="preserve">7323.10.00 </t>
  </si>
  <si>
    <t xml:space="preserve">- Iron or steel wool; pot scourers and scouring or polishing pads,gloves and the like</t>
  </si>
  <si>
    <t xml:space="preserve">7323.91.00 </t>
  </si>
  <si>
    <t xml:space="preserve">7323.92.00 </t>
  </si>
  <si>
    <t xml:space="preserve">7323.93.00 </t>
  </si>
  <si>
    <t xml:space="preserve">7323.94.00</t>
  </si>
  <si>
    <t xml:space="preserve">7323.99.00</t>
  </si>
  <si>
    <t xml:space="preserve">Sanitary ware and parts thereof, of iron or steel</t>
  </si>
  <si>
    <t xml:space="preserve">7324.10.00 </t>
  </si>
  <si>
    <t xml:space="preserve">- Baths:</t>
  </si>
  <si>
    <t xml:space="preserve">7324.21.00 </t>
  </si>
  <si>
    <t xml:space="preserve">7324.29.00 </t>
  </si>
  <si>
    <t xml:space="preserve">7324.90.00 </t>
  </si>
  <si>
    <t xml:space="preserve">Other cast articles of iron or steel.</t>
  </si>
  <si>
    <t xml:space="preserve">7325.10.00 </t>
  </si>
  <si>
    <t xml:space="preserve">7325.91.00</t>
  </si>
  <si>
    <t xml:space="preserve">7325.99.00</t>
  </si>
  <si>
    <t xml:space="preserve">Other articles of iron or steel.</t>
  </si>
  <si>
    <t xml:space="preserve">- Forged or stamped, but not further worked:</t>
  </si>
  <si>
    <t xml:space="preserve">7326.11.00 </t>
  </si>
  <si>
    <t xml:space="preserve">7326.19.00 </t>
  </si>
  <si>
    <t xml:space="preserve">7326.20.00 </t>
  </si>
  <si>
    <t xml:space="preserve">7326.90.10 </t>
  </si>
  <si>
    <t xml:space="preserve">7326.90.20 </t>
  </si>
  <si>
    <t xml:space="preserve">7326.90.90 </t>
  </si>
  <si>
    <t xml:space="preserve">7401.00.00</t>
  </si>
  <si>
    <t xml:space="preserve">Copper mattes</t>
  </si>
  <si>
    <t xml:space="preserve"> cement copper (precipitated copper).</t>
  </si>
  <si>
    <t xml:space="preserve">7402.00.00</t>
  </si>
  <si>
    <t xml:space="preserve">Unrefined copper</t>
  </si>
  <si>
    <t xml:space="preserve"> copper anodes for electrolytic refining.</t>
  </si>
  <si>
    <t xml:space="preserve">Refined copper and copper alloys, unwrought.</t>
  </si>
  <si>
    <t xml:space="preserve">- Refined copper:</t>
  </si>
  <si>
    <t xml:space="preserve">7403.11.00 </t>
  </si>
  <si>
    <t xml:space="preserve">7403.12.00</t>
  </si>
  <si>
    <t xml:space="preserve">7403.13.00</t>
  </si>
  <si>
    <t xml:space="preserve">7403.19.00 </t>
  </si>
  <si>
    <t xml:space="preserve">- Copper alloys:</t>
  </si>
  <si>
    <t xml:space="preserve">7403.21.00 </t>
  </si>
  <si>
    <t xml:space="preserve">7403.22.00</t>
  </si>
  <si>
    <t xml:space="preserve">7403.29.00 </t>
  </si>
  <si>
    <t xml:space="preserve">-- Other copper alloys (other than master alloys of heading 74.05)</t>
  </si>
  <si>
    <t xml:space="preserve">7404.00.00</t>
  </si>
  <si>
    <t xml:space="preserve">Copper waste and scrap.</t>
  </si>
  <si>
    <t xml:space="preserve">7405.00.00</t>
  </si>
  <si>
    <t xml:space="preserve">Master alloys of copper.</t>
  </si>
  <si>
    <t xml:space="preserve">Copper powders and flakes.</t>
  </si>
  <si>
    <t xml:space="preserve">7406.10.00</t>
  </si>
  <si>
    <t xml:space="preserve">7406.20.00</t>
  </si>
  <si>
    <t xml:space="preserve"> flakes</t>
  </si>
  <si>
    <t xml:space="preserve">Copper bars, rods and profiles.</t>
  </si>
  <si>
    <t xml:space="preserve">7407.10.00</t>
  </si>
  <si>
    <t xml:space="preserve">- Of copper alloys:</t>
  </si>
  <si>
    <t xml:space="preserve">7407.21.00 </t>
  </si>
  <si>
    <t xml:space="preserve">7407.29.00 </t>
  </si>
  <si>
    <t xml:space="preserve">Copper wire.</t>
  </si>
  <si>
    <t xml:space="preserve">- Of refined copper:</t>
  </si>
  <si>
    <t xml:space="preserve">7408.11.00</t>
  </si>
  <si>
    <t xml:space="preserve">-- Of which the maximum cross-sectional dimension exceeds 6 mm</t>
  </si>
  <si>
    <t xml:space="preserve">7408.19.00 </t>
  </si>
  <si>
    <t xml:space="preserve">7408.21.00 </t>
  </si>
  <si>
    <t xml:space="preserve">7408.22.00</t>
  </si>
  <si>
    <t xml:space="preserve">7408.29.00 </t>
  </si>
  <si>
    <t xml:space="preserve">Copper plates, sheets and strip, of a thickness exceeding 0.15 mm.</t>
  </si>
  <si>
    <t xml:space="preserve">7409.11.00</t>
  </si>
  <si>
    <t xml:space="preserve">7409.19.00</t>
  </si>
  <si>
    <t xml:space="preserve">- Of copper-zinc base alloys (brass):</t>
  </si>
  <si>
    <t xml:space="preserve">7409.21.00 </t>
  </si>
  <si>
    <t xml:space="preserve">7409.29.00</t>
  </si>
  <si>
    <t xml:space="preserve">- Of copper-tin base alloys (bronze):</t>
  </si>
  <si>
    <t xml:space="preserve">7409.31.00 </t>
  </si>
  <si>
    <t xml:space="preserve">7409.39.00</t>
  </si>
  <si>
    <t xml:space="preserve">7409.40.00 </t>
  </si>
  <si>
    <t xml:space="preserve">- Of copper-nickel base alloys (cupro-nickel) or copper- nickel-zinc base alloys (nickel silver)</t>
  </si>
  <si>
    <t xml:space="preserve">7409.90.00 </t>
  </si>
  <si>
    <t xml:space="preserve">Copper foil (whether or not printed or backed with paper, paperboard, plastics or similar backing materials) of a thickness (excluding any backing) not exceeding 0.15 mm.</t>
  </si>
  <si>
    <t xml:space="preserve">- Not backed:</t>
  </si>
  <si>
    <t xml:space="preserve">7410.11.00 </t>
  </si>
  <si>
    <t xml:space="preserve">- Backed:</t>
  </si>
  <si>
    <t xml:space="preserve">7410.21.00 </t>
  </si>
  <si>
    <t xml:space="preserve">7410.22.00</t>
  </si>
  <si>
    <t xml:space="preserve">Copper tubes and pipes.</t>
  </si>
  <si>
    <t xml:space="preserve">7411.10.00 </t>
  </si>
  <si>
    <t xml:space="preserve">7411.21.00 </t>
  </si>
  <si>
    <t xml:space="preserve">7411.22.00 </t>
  </si>
  <si>
    <t xml:space="preserve">-- Of copper-nickel base alloys (cupro-nickel) or copper-nickel-zinc base alloys (nickel silver)</t>
  </si>
  <si>
    <t xml:space="preserve">7411.29.00</t>
  </si>
  <si>
    <t xml:space="preserve">Copper tube or pipe fittings (for example, couplings, elbows, sleeves).</t>
  </si>
  <si>
    <t xml:space="preserve">7412.10.00 </t>
  </si>
  <si>
    <t xml:space="preserve">7412.20.00</t>
  </si>
  <si>
    <t xml:space="preserve">Stranded wire, cables, plaited bands and the like, of copper, not electrically insulated.</t>
  </si>
  <si>
    <t xml:space="preserve">7413.00.10 </t>
  </si>
  <si>
    <t xml:space="preserve">7413.00.90 </t>
  </si>
  <si>
    <t xml:space="preserve">[74.14]</t>
  </si>
  <si>
    <t xml:space="preserve">Nails, tacks, drawing pins, staples (other than those of heading 83.05) and similar articles, of copper or of iron or steel with heads of copper; screws, bolts, nuts, screw hooks, rivets, cotters, cotter-pins, washers (including spring washers) and similar articles, of copper.</t>
  </si>
  <si>
    <t xml:space="preserve">7415.10.00</t>
  </si>
  <si>
    <t xml:space="preserve">- Other articles, not threaded:</t>
  </si>
  <si>
    <t xml:space="preserve">7415.21.00</t>
  </si>
  <si>
    <t xml:space="preserve">7415.29.00</t>
  </si>
  <si>
    <t xml:space="preserve">- Other threaded articles:</t>
  </si>
  <si>
    <t xml:space="preserve">7415.33.00 </t>
  </si>
  <si>
    <t xml:space="preserve"> bolts and nuts</t>
  </si>
  <si>
    <t xml:space="preserve">7415.39.00 </t>
  </si>
  <si>
    <t xml:space="preserve">[74.16]</t>
  </si>
  <si>
    <t xml:space="preserve">[74.17]</t>
  </si>
  <si>
    <t xml:space="preserve">Table, kitchen or other household articles and parts thereof, of copper; pot scourers and scouring or polishing pads, gloves and the like, of copper; sanitary ware and parts thereof, of copper.</t>
  </si>
  <si>
    <t xml:space="preserve">7418.10.00 </t>
  </si>
  <si>
    <t xml:space="preserve">- Table, kitchen or other household articles and parts thereof; pot scourers and scouring or polishing pads, gloves and the like</t>
  </si>
  <si>
    <t xml:space="preserve">7418.20.00 </t>
  </si>
  <si>
    <t xml:space="preserve">Other articles of copper.</t>
  </si>
  <si>
    <t xml:space="preserve">7419.10.00</t>
  </si>
  <si>
    <t xml:space="preserve">7419.91.00</t>
  </si>
  <si>
    <t xml:space="preserve">7419.99.00</t>
  </si>
  <si>
    <t xml:space="preserve">Nickel mattes, nickel oxide sinters and other intermediate products of nickel metallurgy.</t>
  </si>
  <si>
    <t xml:space="preserve">7501.10.00</t>
  </si>
  <si>
    <t xml:space="preserve">7501.20.00</t>
  </si>
  <si>
    <t xml:space="preserve">Unwrought nickel.</t>
  </si>
  <si>
    <t xml:space="preserve">7502.10.00 </t>
  </si>
  <si>
    <t xml:space="preserve">7502.20.00 </t>
  </si>
  <si>
    <t xml:space="preserve">7503.00.00</t>
  </si>
  <si>
    <t xml:space="preserve">Nickel waste and scrap.</t>
  </si>
  <si>
    <t xml:space="preserve">7504.00.00</t>
  </si>
  <si>
    <t xml:space="preserve">Nickel powders and flakes.</t>
  </si>
  <si>
    <t xml:space="preserve">Nickel bars, rods, profiles and wire.</t>
  </si>
  <si>
    <t xml:space="preserve">- Bars, rods and profiles:</t>
  </si>
  <si>
    <t xml:space="preserve">7505.11.00</t>
  </si>
  <si>
    <t xml:space="preserve">7505.12.00</t>
  </si>
  <si>
    <t xml:space="preserve">7505.21.00 </t>
  </si>
  <si>
    <t xml:space="preserve">- Wire:</t>
  </si>
  <si>
    <t xml:space="preserve">7505.22.00</t>
  </si>
  <si>
    <t xml:space="preserve">Nickel plates, sheets, strip and foil.</t>
  </si>
  <si>
    <t xml:space="preserve">7506.10.00</t>
  </si>
  <si>
    <t xml:space="preserve">7506.20.00 </t>
  </si>
  <si>
    <t xml:space="preserve">Nickel tubes, pipes and tube or pipe fittings (for example, couplings, elbows, sleeves).</t>
  </si>
  <si>
    <t xml:space="preserve">- Tubes and pipes:</t>
  </si>
  <si>
    <t xml:space="preserve">7507.11.00</t>
  </si>
  <si>
    <t xml:space="preserve">7507.12.00</t>
  </si>
  <si>
    <t xml:space="preserve">7507.20.00</t>
  </si>
  <si>
    <t xml:space="preserve">Other articles of nickel.</t>
  </si>
  <si>
    <t xml:space="preserve">7508.10.00</t>
  </si>
  <si>
    <t xml:space="preserve">7508.90.00</t>
  </si>
  <si>
    <t xml:space="preserve">Unwrought aluminium.</t>
  </si>
  <si>
    <t xml:space="preserve">7601.10.00</t>
  </si>
  <si>
    <t xml:space="preserve">7601.20.00</t>
  </si>
  <si>
    <t xml:space="preserve">7602.00.00</t>
  </si>
  <si>
    <t xml:space="preserve">Aluminium waste and scrap.</t>
  </si>
  <si>
    <t xml:space="preserve">Aluminium powders and flakes.</t>
  </si>
  <si>
    <t xml:space="preserve">7603.10.00 </t>
  </si>
  <si>
    <t xml:space="preserve">7603.20.00 </t>
  </si>
  <si>
    <t xml:space="preserve">Aluminium bars, rods and profiles.</t>
  </si>
  <si>
    <t xml:space="preserve">7604.10.00</t>
  </si>
  <si>
    <t xml:space="preserve">- Of aluminium alloys:</t>
  </si>
  <si>
    <t xml:space="preserve">7604.21.00 </t>
  </si>
  <si>
    <t xml:space="preserve">7604.29.00</t>
  </si>
  <si>
    <t xml:space="preserve">Aluminium wire.</t>
  </si>
  <si>
    <t xml:space="preserve">- Of aluminium, not alloyed:</t>
  </si>
  <si>
    <t xml:space="preserve">7605.11.00 </t>
  </si>
  <si>
    <t xml:space="preserve">-- Of which the maximum cross-sectional dimension exceeds 7 mm</t>
  </si>
  <si>
    <t xml:space="preserve">7605.19.00</t>
  </si>
  <si>
    <t xml:space="preserve">7605.21.00</t>
  </si>
  <si>
    <t xml:space="preserve">7605.29.00</t>
  </si>
  <si>
    <t xml:space="preserve">Aluminium plates, sheets and strip, of a thickness exceeding 0.2 mm.</t>
  </si>
  <si>
    <t xml:space="preserve">- Rectangular (including square):</t>
  </si>
  <si>
    <t xml:space="preserve">7606.11.00</t>
  </si>
  <si>
    <t xml:space="preserve">7606.12.00 </t>
  </si>
  <si>
    <t xml:space="preserve">7606.91.00 </t>
  </si>
  <si>
    <t xml:space="preserve">7606.92.00</t>
  </si>
  <si>
    <t xml:space="preserve">Aluminium foil (whether or not printed or backed with paper, paperboard, plastics or similar backing materials) of a thickness (excluding any backing) not exceeding 0.2 mm.</t>
  </si>
  <si>
    <t xml:space="preserve">7607.11.00</t>
  </si>
  <si>
    <t xml:space="preserve">7607.19.10 </t>
  </si>
  <si>
    <t xml:space="preserve">7607.19.90 </t>
  </si>
  <si>
    <t xml:space="preserve">7607.20.10</t>
  </si>
  <si>
    <t xml:space="preserve">7607.20.90 </t>
  </si>
  <si>
    <t xml:space="preserve">Aluminium tubes and pipes.</t>
  </si>
  <si>
    <t xml:space="preserve">7608.10.00</t>
  </si>
  <si>
    <t xml:space="preserve">7608.20.00 </t>
  </si>
  <si>
    <t xml:space="preserve">7609.00.00</t>
  </si>
  <si>
    <t xml:space="preserve">Aluminium tube or pipe fittings (for example, couplings, elbows, sleeves).</t>
  </si>
  <si>
    <t xml:space="preserve">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</si>
  <si>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 xml:space="preserve">7610.10.00 </t>
  </si>
  <si>
    <t xml:space="preserve">7610.90.00</t>
  </si>
  <si>
    <t xml:space="preserve">7611.00.00</t>
  </si>
  <si>
    <t xml:space="preserve">Aluminium reservoirs, tanks, vats and similar containers, for kg 10% 76.12 any material (other than compressed or liquefied gas), of a capacity exceeding 300 l, whether or not lined or heat-insulated, but not fitted with mechanical or thermal equipment.</t>
  </si>
  <si>
    <t xml:space="preserve">Aluminium casks, drums, cans, boxes and similar containers (including rigid or collapsible tubular containers), for any material (other than compressed or liquefied gas), of a capacity not exceeding 300 l, whether or not lined or heat-insulated, but not fitted with mechanical or thermal equipment.</t>
  </si>
  <si>
    <t xml:space="preserve">7612.10.00 </t>
  </si>
  <si>
    <t xml:space="preserve">7612.90.10 </t>
  </si>
  <si>
    <t xml:space="preserve">7612.90.90 </t>
  </si>
  <si>
    <t xml:space="preserve">7613.00.00</t>
  </si>
  <si>
    <t xml:space="preserve">Aluminium containers for compressed or liquefied gas.</t>
  </si>
  <si>
    <t xml:space="preserve">Stranded wire, cables, plaited bands and the like, of aluminium, not electrically insulated.</t>
  </si>
  <si>
    <t xml:space="preserve">7614.10.00</t>
  </si>
  <si>
    <t xml:space="preserve">7614.90.00 </t>
  </si>
  <si>
    <t xml:space="preserve">Table, kitchen or other household articles and parts thereof, of aluminium; pot scourers and scouring or polishing pads, gloves and the like, of aluminium; sanitary ware and parts thereof, of aluminium.</t>
  </si>
  <si>
    <t xml:space="preserve">7615.10.00</t>
  </si>
  <si>
    <t xml:space="preserve">7615.20.00</t>
  </si>
  <si>
    <t xml:space="preserve">Other articles of aluminium.</t>
  </si>
  <si>
    <t xml:space="preserve">7616.10.00</t>
  </si>
  <si>
    <t xml:space="preserve">- Nails,tacks, staples (other than those of heading 83.05), screws, bolts, nuts, screw hooks, rivets, cotters, cotter-pins, washers and similar articles</t>
  </si>
  <si>
    <t xml:space="preserve">7616.91.00 </t>
  </si>
  <si>
    <t xml:space="preserve">7616.99.00 </t>
  </si>
  <si>
    <t xml:space="preserve">Unwrought lead.</t>
  </si>
  <si>
    <t xml:space="preserve">7801.10.00 </t>
  </si>
  <si>
    <t xml:space="preserve">7801.91.00 </t>
  </si>
  <si>
    <t xml:space="preserve">7801.99.00</t>
  </si>
  <si>
    <t xml:space="preserve">7802.00.00</t>
  </si>
  <si>
    <t xml:space="preserve">Lead waste and scrap.</t>
  </si>
  <si>
    <t xml:space="preserve">[78.03]</t>
  </si>
  <si>
    <t xml:space="preserve">Lead plates, sheets, strip and foil; lead powders and flakes.</t>
  </si>
  <si>
    <t xml:space="preserve">- Plates, sheets, strip and foil:</t>
  </si>
  <si>
    <t xml:space="preserve">7804.11.00</t>
  </si>
  <si>
    <t xml:space="preserve">-- Sheets, strip and foil of a thickness (excluding any backing)not exceeding 0.2 mm</t>
  </si>
  <si>
    <t xml:space="preserve">7804.19.00</t>
  </si>
  <si>
    <t xml:space="preserve">7804.20.00</t>
  </si>
  <si>
    <t xml:space="preserve">[78.05]</t>
  </si>
  <si>
    <t xml:space="preserve">7806.00.00</t>
  </si>
  <si>
    <t xml:space="preserve">Other articles of lead.</t>
  </si>
  <si>
    <t xml:space="preserve">Unwrought zinc.</t>
  </si>
  <si>
    <t xml:space="preserve">- Zinc, not alloyed:</t>
  </si>
  <si>
    <t xml:space="preserve">7901.11.00 </t>
  </si>
  <si>
    <t xml:space="preserve">-- Containing by weight 99.99% or more of zinc</t>
  </si>
  <si>
    <t xml:space="preserve">7901.12.00 </t>
  </si>
  <si>
    <t xml:space="preserve">-- Containing by weight less than 99.99% of zinc</t>
  </si>
  <si>
    <t xml:space="preserve">7901.20.00</t>
  </si>
  <si>
    <t xml:space="preserve">7902.00.00</t>
  </si>
  <si>
    <t xml:space="preserve">Zinc waste and scrap.</t>
  </si>
  <si>
    <t xml:space="preserve">Zinc dust, powders and flakes.</t>
  </si>
  <si>
    <t xml:space="preserve">7903.10.00</t>
  </si>
  <si>
    <t xml:space="preserve">7903.90.00 </t>
  </si>
  <si>
    <t xml:space="preserve">7904.00.00</t>
  </si>
  <si>
    <t xml:space="preserve">Zinc bars, rods, profiles and wire.</t>
  </si>
  <si>
    <t xml:space="preserve">7905.00.00</t>
  </si>
  <si>
    <t xml:space="preserve">Zinc plates, sheets, strip and foil.</t>
  </si>
  <si>
    <t xml:space="preserve">[79.06]</t>
  </si>
  <si>
    <t xml:space="preserve">7907.00.00</t>
  </si>
  <si>
    <t xml:space="preserve">Other articles of zinc.</t>
  </si>
  <si>
    <t xml:space="preserve">Tungsten (wolfram) and articles thereof, including waste and scrap.</t>
  </si>
  <si>
    <t xml:space="preserve">8101.10.00</t>
  </si>
  <si>
    <t xml:space="preserve">8101.94.00</t>
  </si>
  <si>
    <t xml:space="preserve">8101.96.00</t>
  </si>
  <si>
    <t xml:space="preserve">8101.97.00</t>
  </si>
  <si>
    <t xml:space="preserve">8101.99.00</t>
  </si>
  <si>
    <t xml:space="preserve">Molybdenum and articles thereof, including waste and scrap.</t>
  </si>
  <si>
    <t xml:space="preserve">8102.10.00</t>
  </si>
  <si>
    <t xml:space="preserve">8102.94.00</t>
  </si>
  <si>
    <t xml:space="preserve"> waste and scrap</t>
  </si>
  <si>
    <t xml:space="preserve">8102.95.00</t>
  </si>
  <si>
    <t xml:space="preserve">8102.96.00</t>
  </si>
  <si>
    <t xml:space="preserve">8102.97.00</t>
  </si>
  <si>
    <t xml:space="preserve">8102.99.00</t>
  </si>
  <si>
    <t xml:space="preserve">Tantalum and articles thereof, including waste and scrap.</t>
  </si>
  <si>
    <t xml:space="preserve">8103.20.00</t>
  </si>
  <si>
    <t xml:space="preserve">- Unwrought tantalum, including bars and rods obtained simply by sintering; powders</t>
  </si>
  <si>
    <t xml:space="preserve">8103.30.00</t>
  </si>
  <si>
    <t xml:space="preserve">8103.90.00</t>
  </si>
  <si>
    <t xml:space="preserve">Magnesium and articles thereof, including waste and scrap.</t>
  </si>
  <si>
    <t xml:space="preserve">- Unwrought magnesium:</t>
  </si>
  <si>
    <t xml:space="preserve">8104.11.00</t>
  </si>
  <si>
    <t xml:space="preserve">-- Containing at least 99.8% by weight of magnesium</t>
  </si>
  <si>
    <t xml:space="preserve">8104.19.00</t>
  </si>
  <si>
    <t xml:space="preserve">8104.20.00</t>
  </si>
  <si>
    <t xml:space="preserve">8104.30.00</t>
  </si>
  <si>
    <t xml:space="preserve">- Raspings, turnings and granules, graded according to size; powders</t>
  </si>
  <si>
    <t xml:space="preserve">8104.90.00</t>
  </si>
  <si>
    <t xml:space="preserve">Cobalt mattes and other intermediate products of cobalt metallurgy; cobalt and articles thereof, including waste and scrap.</t>
  </si>
  <si>
    <t xml:space="preserve">8105.20.00</t>
  </si>
  <si>
    <t xml:space="preserve"> unwrought cobalt</t>
  </si>
  <si>
    <t xml:space="preserve">8105.30.00</t>
  </si>
  <si>
    <t xml:space="preserve">8105.90.00</t>
  </si>
  <si>
    <t xml:space="preserve">8106.00.00</t>
  </si>
  <si>
    <t xml:space="preserve">Bismuth and articles thereof, including waste and scrap.</t>
  </si>
  <si>
    <t xml:space="preserve">Cadmium and articles thereof, including waste and scrap.</t>
  </si>
  <si>
    <t xml:space="preserve">8107.20.00</t>
  </si>
  <si>
    <t xml:space="preserve"> powders</t>
  </si>
  <si>
    <t xml:space="preserve">8107.30.00</t>
  </si>
  <si>
    <t xml:space="preserve">8107.90.00</t>
  </si>
  <si>
    <t xml:space="preserve">Titanium and articles thereof, including waste and scrap.</t>
  </si>
  <si>
    <t xml:space="preserve">8108.20.00</t>
  </si>
  <si>
    <t xml:space="preserve">8108.30.00</t>
  </si>
  <si>
    <t xml:space="preserve">8108.90.00</t>
  </si>
  <si>
    <t xml:space="preserve">Zirconium and articles thereof, including waste and scrap.</t>
  </si>
  <si>
    <t xml:space="preserve">8109.20.00</t>
  </si>
  <si>
    <t xml:space="preserve">8109.30.00</t>
  </si>
  <si>
    <t xml:space="preserve">8109.90.00</t>
  </si>
  <si>
    <t xml:space="preserve">Antimony and articles thereof, including waste and scrap.</t>
  </si>
  <si>
    <t xml:space="preserve">8110.10.00</t>
  </si>
  <si>
    <t xml:space="preserve">8110.20.00</t>
  </si>
  <si>
    <t xml:space="preserve">8110.90.00</t>
  </si>
  <si>
    <t xml:space="preserve">8111.00.00</t>
  </si>
  <si>
    <t xml:space="preserve">Manganese and articles thereof, including waste and scrap.</t>
  </si>
  <si>
    <t xml:space="preserve">Beryllium, chromium, germanium, vanadium, gallium, hafnium, indium, niobium (columbium), rhenium and thallium, and articles of these metals, including waste and scrap.</t>
  </si>
  <si>
    <t xml:space="preserve">- Beryllium:</t>
  </si>
  <si>
    <t xml:space="preserve">8112.12.00</t>
  </si>
  <si>
    <t xml:space="preserve">8112.13.00</t>
  </si>
  <si>
    <t xml:space="preserve">8112.19.00</t>
  </si>
  <si>
    <t xml:space="preserve">- Chromium:</t>
  </si>
  <si>
    <t xml:space="preserve">8112.21.00</t>
  </si>
  <si>
    <t xml:space="preserve">8112.22.00</t>
  </si>
  <si>
    <t xml:space="preserve">8112.29.00</t>
  </si>
  <si>
    <t xml:space="preserve">- Thallium:</t>
  </si>
  <si>
    <t xml:space="preserve">8112.51.00</t>
  </si>
  <si>
    <t xml:space="preserve">8112.52.00</t>
  </si>
  <si>
    <t xml:space="preserve">8112.59.00</t>
  </si>
  <si>
    <t xml:space="preserve">8112.92.00</t>
  </si>
  <si>
    <t xml:space="preserve">8112.99.00</t>
  </si>
  <si>
    <t xml:space="preserve">8113.00.00</t>
  </si>
  <si>
    <t xml:space="preserve">Cermets and articles thereof, including waste and scrap.</t>
  </si>
  <si>
    <t xml:space="preserve">Hand tools, the following : spades, shovels, mattocks, picks, hoes, forks and rakes; axes, bill hooks and similar hewing tools; secateurs and pruners of any kind; scythes, sickles, hay knives, hedge shears, timber wedges and other tools of a kind used in agriculture, horticulture or forestry.</t>
  </si>
  <si>
    <t xml:space="preserve">8201.10.00</t>
  </si>
  <si>
    <t xml:space="preserve">8201.30.00</t>
  </si>
  <si>
    <t xml:space="preserve">8201.40.00</t>
  </si>
  <si>
    <t xml:space="preserve">8201.50.00</t>
  </si>
  <si>
    <t xml:space="preserve">8201.60.00</t>
  </si>
  <si>
    <t xml:space="preserve">8201.90.00</t>
  </si>
  <si>
    <t xml:space="preserve">Hand saws; blades for saws of all kinds (including slitting, slotting or toothless saw blades).</t>
  </si>
  <si>
    <t xml:space="preserve">8202.10.00</t>
  </si>
  <si>
    <t xml:space="preserve">8202.20.00</t>
  </si>
  <si>
    <t xml:space="preserve">- Circular saw blades (including slitting or slotting saw blades) :</t>
  </si>
  <si>
    <t xml:space="preserve">8202.31.00</t>
  </si>
  <si>
    <t xml:space="preserve">8202.39.00</t>
  </si>
  <si>
    <t xml:space="preserve">8202.40.00</t>
  </si>
  <si>
    <t xml:space="preserve">- Other saw blades :</t>
  </si>
  <si>
    <t xml:space="preserve">8202.91.00</t>
  </si>
  <si>
    <t xml:space="preserve">8202.99.00</t>
  </si>
  <si>
    <t xml:space="preserve">Files, rasps, pliers (including cutting pliers), pincers, tweezers, metal cutting shears, pipecutters, bolt croppers, perforating punches and similar hand tools.</t>
  </si>
  <si>
    <t xml:space="preserve">8203.10.00</t>
  </si>
  <si>
    <t xml:space="preserve">8203.20.00</t>
  </si>
  <si>
    <t xml:space="preserve">8203.30.00</t>
  </si>
  <si>
    <t xml:space="preserve">8203.40.00</t>
  </si>
  <si>
    <t xml:space="preserve">Handoperated spanners and wrenches (including torque meter wrenches but not including tap wrenches); interchangeable spanner sockets, with or without handles.</t>
  </si>
  <si>
    <t xml:space="preserve">- Handoperated spanners and wrenches:</t>
  </si>
  <si>
    <t xml:space="preserve">8204.11.00</t>
  </si>
  <si>
    <t xml:space="preserve">8204.12.00</t>
  </si>
  <si>
    <t xml:space="preserve">8204.20.00</t>
  </si>
  <si>
    <t xml:space="preserve">Hand tools (including glaziersâ€™ diamonds), not elsewhere specified or included; blow lamps; vices, clamps and the like, other than accessories for and parts of, machine tools; anvils; portable forges; hand or pedaloperated grinding wheels with frameworks.</t>
  </si>
  <si>
    <t xml:space="preserve">8205.10.00</t>
  </si>
  <si>
    <t xml:space="preserve">8205.20.00</t>
  </si>
  <si>
    <t xml:space="preserve">8205.30.00</t>
  </si>
  <si>
    <t xml:space="preserve">8205.40.00</t>
  </si>
  <si>
    <t xml:space="preserve">- Other hand tools (including glaziersâ€™ diamonds) :</t>
  </si>
  <si>
    <t xml:space="preserve">8205.51.00</t>
  </si>
  <si>
    <t xml:space="preserve">8205.59.00</t>
  </si>
  <si>
    <t xml:space="preserve">8205.60.00</t>
  </si>
  <si>
    <t xml:space="preserve">8205.70.00</t>
  </si>
  <si>
    <t xml:space="preserve">8205.90.00</t>
  </si>
  <si>
    <t xml:space="preserve">8206.00.00</t>
  </si>
  <si>
    <t xml:space="preserve">Tools of two or more of the headings 82.02to82.05,put up in sets for retail ssale.</t>
  </si>
  <si>
    <t xml:space="preserve">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t>
  </si>
  <si>
    <t xml:space="preserve">- Rock drilling or earth boring tools :</t>
  </si>
  <si>
    <t xml:space="preserve">8207.13.00</t>
  </si>
  <si>
    <t xml:space="preserve">8207.19.00</t>
  </si>
  <si>
    <t xml:space="preserve">8207.20.00</t>
  </si>
  <si>
    <t xml:space="preserve">8207.30.00</t>
  </si>
  <si>
    <t xml:space="preserve">8207.40.00</t>
  </si>
  <si>
    <t xml:space="preserve">8207.50.00</t>
  </si>
  <si>
    <t xml:space="preserve">8207.60.00</t>
  </si>
  <si>
    <t xml:space="preserve">8207.70.00</t>
  </si>
  <si>
    <t xml:space="preserve">8207.80.00</t>
  </si>
  <si>
    <t xml:space="preserve">8207.90.00</t>
  </si>
  <si>
    <t xml:space="preserve">Knives and cutting blades, for machines or for mechanical appliances.</t>
  </si>
  <si>
    <t xml:space="preserve">8208.10.00</t>
  </si>
  <si>
    <t xml:space="preserve">8208.20.00</t>
  </si>
  <si>
    <t xml:space="preserve">8208.30.00</t>
  </si>
  <si>
    <t xml:space="preserve">8208.40.00</t>
  </si>
  <si>
    <t xml:space="preserve">8208.90.00</t>
  </si>
  <si>
    <t xml:space="preserve">8209.00.00</t>
  </si>
  <si>
    <t xml:space="preserve">Plates, sticks, tips and the like for tools, unmounted, of cermets.</t>
  </si>
  <si>
    <t xml:space="preserve">8210.00.00</t>
  </si>
  <si>
    <t xml:space="preserve">Handoperated mechanical appliances, weighing 10 kg or less, used in the preparation, conditioning or serving of food or drink.</t>
  </si>
  <si>
    <t xml:space="preserve">Knives with cutting blades, serrated or not (including pruning knives), other than knives of heading 82.08, and blades therefor.</t>
  </si>
  <si>
    <t xml:space="preserve">8211.10.00</t>
  </si>
  <si>
    <t xml:space="preserve">8211.91.00</t>
  </si>
  <si>
    <t xml:space="preserve">8211.92.00</t>
  </si>
  <si>
    <t xml:space="preserve">8211.93.00</t>
  </si>
  <si>
    <t xml:space="preserve">8211.94.00</t>
  </si>
  <si>
    <t xml:space="preserve">8211.95.00</t>
  </si>
  <si>
    <t xml:space="preserve">Razors and razor blades (including razor blade blanks in strips).</t>
  </si>
  <si>
    <t xml:space="preserve">8212.10.00</t>
  </si>
  <si>
    <t xml:space="preserve">8212.20.00</t>
  </si>
  <si>
    <t xml:space="preserve">8212.90.00</t>
  </si>
  <si>
    <t xml:space="preserve">8213.00.00</t>
  </si>
  <si>
    <t xml:space="preserve">Scissors, tailorsâ€™ shears and similar shears, and blades therefor.</t>
  </si>
  <si>
    <t xml:space="preserve">Other articles of cutlery (for example, hair clippers, butchersâ€™ or kitchen cleavers, choppers and mincing knives, paper knives); manicure or pedicure sets and instruments (including nail files).</t>
  </si>
  <si>
    <t xml:space="preserve">8214.10.00</t>
  </si>
  <si>
    <t xml:space="preserve">8214.20.00</t>
  </si>
  <si>
    <t xml:space="preserve">8214.90.00</t>
  </si>
  <si>
    <t xml:space="preserve">Spoons, forks, ladles, skimmers,cakeservers, fishknives, butterknives, sugar tongs and similar kitchen or tableware.</t>
  </si>
  <si>
    <t xml:space="preserve">8215.10.00</t>
  </si>
  <si>
    <t xml:space="preserve">8215.20.00</t>
  </si>
  <si>
    <t xml:space="preserve">8215.91.00</t>
  </si>
  <si>
    <t xml:space="preserve">8215.99.00</t>
  </si>
  <si>
    <t xml:space="preserve">Padlocks and locks (key, combination or electrically operated), of base metal; clasps and frames with clasps, incorporating locks, of base metal; keys for any of the foregoing articles, of base metal.</t>
  </si>
  <si>
    <t xml:space="preserve">8301.10.00</t>
  </si>
  <si>
    <t xml:space="preserve">8301.20.00</t>
  </si>
  <si>
    <t xml:space="preserve">8301.30.00</t>
  </si>
  <si>
    <t xml:space="preserve">8301.40.00</t>
  </si>
  <si>
    <t xml:space="preserve">8301.50.00</t>
  </si>
  <si>
    <t xml:space="preserve">8301.60.00</t>
  </si>
  <si>
    <t xml:space="preserve">8301.70.00</t>
  </si>
  <si>
    <t xml:space="preserve">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t>
  </si>
  <si>
    <t xml:space="preserve">8302.10.00</t>
  </si>
  <si>
    <t xml:space="preserve">8302.20.00</t>
  </si>
  <si>
    <t xml:space="preserve">8302.30.00</t>
  </si>
  <si>
    <t xml:space="preserve">- Other mountings, fittings and similar articles :</t>
  </si>
  <si>
    <t xml:space="preserve">8302.41.00</t>
  </si>
  <si>
    <t xml:space="preserve">8302.42.00</t>
  </si>
  <si>
    <t xml:space="preserve">8302.49.00</t>
  </si>
  <si>
    <t xml:space="preserve">8302.50.00</t>
  </si>
  <si>
    <t xml:space="preserve">8302.60.00</t>
  </si>
  <si>
    <t xml:space="preserve">8303.00.00</t>
  </si>
  <si>
    <t xml:space="preserve">Armoured or reinforced safes, strongboxes and doors and safe deposit lockers for strongrooms, cash or deed boxes and the like, of base metal.</t>
  </si>
  <si>
    <t xml:space="preserve">8304.00.00</t>
  </si>
  <si>
    <t xml:space="preserve">Filing cabinets, cardindex cabinets, paper trays, paper rests, pen trays, officestamp stands and similar office or desk equipment, of base metal, other than office furniture of heading 94.03.</t>
  </si>
  <si>
    <t xml:space="preserve">Fittings for looseleaf binders or files, letter clips, letter corners, paper clips, indexing tags and similar office articles, of base metal; staples in strips (for example, for offices, upholstery, packaging), of base metal.</t>
  </si>
  <si>
    <t xml:space="preserve">8305.10.00</t>
  </si>
  <si>
    <t xml:space="preserve">8305.20.00</t>
  </si>
  <si>
    <t xml:space="preserve">8305.90.00</t>
  </si>
  <si>
    <t xml:space="preserve">Bells, gongs and the like, nonelectric, of base metal; statuettes and other ornaments, of base metal; photograph, picture or similar frames, of base metal; mirrors of base metal.</t>
  </si>
  <si>
    <t xml:space="preserve">8306.10.00</t>
  </si>
  <si>
    <t xml:space="preserve">- Statuettes and other ornaments :</t>
  </si>
  <si>
    <t xml:space="preserve">8306.21.00</t>
  </si>
  <si>
    <t xml:space="preserve">8306.29.00</t>
  </si>
  <si>
    <t xml:space="preserve">8306.30.00</t>
  </si>
  <si>
    <t xml:space="preserve">- Photograph, picture or similar frames; mirrors</t>
  </si>
  <si>
    <t xml:space="preserve">Flexible tubing of base metal, with or without fittings.</t>
  </si>
  <si>
    <t xml:space="preserve">8307.10.00</t>
  </si>
  <si>
    <t xml:space="preserve">8307.90.00</t>
  </si>
  <si>
    <t xml:space="preserve">Clasps, frames with clasps, buckles, buckleclasps, hooks, eyes, eyelets and the like, of base metal, of a kind used for clothing, footwear, awnings, handbags, travel goods or other made up articles; tubular or bifurcated rivets, of base metal; beads and spangles, of base metal.</t>
  </si>
  <si>
    <t xml:space="preserve">8308.10.00</t>
  </si>
  <si>
    <t xml:space="preserve">8308.20.00</t>
  </si>
  <si>
    <t xml:space="preserve">8308.90.00</t>
  </si>
  <si>
    <t xml:space="preserve">Stoppers, caps and lids (including crown corks, screw caps and pouring stoppers), capsules for bottles, threaded bungs, bung covers, seals and other packing accessories, of base metal.</t>
  </si>
  <si>
    <t xml:space="preserve">8309.10.00</t>
  </si>
  <si>
    <t xml:space="preserve">- Other :</t>
  </si>
  <si>
    <t xml:space="preserve">8309.90.10</t>
  </si>
  <si>
    <t xml:space="preserve">8309.90.90</t>
  </si>
  <si>
    <t xml:space="preserve">8310.00.00</t>
  </si>
  <si>
    <t xml:space="preserve">- Sign-plates, name-plates, address-plates and similar plates, numbers, letters and other symbols, of base metal, excluding those of heading 94.05.</t>
  </si>
  <si>
    <t xml:space="preserve">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</si>
  <si>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 xml:space="preserve">8311.10.00</t>
  </si>
  <si>
    <t xml:space="preserve">8311.20.00</t>
  </si>
  <si>
    <t xml:space="preserve">8311.30.00</t>
  </si>
  <si>
    <t xml:space="preserve">8311.90.00</t>
  </si>
  <si>
    <t xml:space="preserve">Nuclear reactors; fuel elements (cartridges), nonirradiated, for nuclear reactors; machinery and apparatus for isotopic separation</t>
  </si>
  <si>
    <t xml:space="preserve">8401.10.00</t>
  </si>
  <si>
    <t xml:space="preserve">8401.20.00</t>
  </si>
  <si>
    <t xml:space="preserve">8401.30.00</t>
  </si>
  <si>
    <t xml:space="preserve">8401.40.00</t>
  </si>
  <si>
    <t xml:space="preserve">Steam or other vapour generating boilers (other than central heating hot water boilers capable also of producing low pressure steam)</t>
  </si>
  <si>
    <t xml:space="preserve"> super-heated water boilers.</t>
  </si>
  <si>
    <t xml:space="preserve">- Steam or other vapour generating boilers:</t>
  </si>
  <si>
    <t xml:space="preserve">8402.11.00</t>
  </si>
  <si>
    <t xml:space="preserve">-- Watertube boilers with a steam production exceeding 45 t per hour</t>
  </si>
  <si>
    <t xml:space="preserve">8402.12.00</t>
  </si>
  <si>
    <t xml:space="preserve">-- Watertube boilers with a steam production not exceeding 45 t per hour</t>
  </si>
  <si>
    <t xml:space="preserve">8402.19.00</t>
  </si>
  <si>
    <t xml:space="preserve">8402.20.00</t>
  </si>
  <si>
    <t xml:space="preserve">8402.90.00</t>
  </si>
  <si>
    <t xml:space="preserve">Central heating boilers other than those of heading 84.02.</t>
  </si>
  <si>
    <t xml:space="preserve">8403.10.00</t>
  </si>
  <si>
    <t xml:space="preserve">8403.90.00</t>
  </si>
  <si>
    <t xml:space="preserve">Auxiliary plant for use with boilers of heading 84.02 or 84.03 (for example, economisers, super-heaters, soot removers, gas recoverers); condencers for steam or other vapour power units.</t>
  </si>
  <si>
    <t xml:space="preserve">8404.10.00</t>
  </si>
  <si>
    <t xml:space="preserve">- Auxiliary plant for use with boilers of heading 84.02 or 84.03</t>
  </si>
  <si>
    <t xml:space="preserve">8404.20.00</t>
  </si>
  <si>
    <t xml:space="preserve">8404.90.00</t>
  </si>
  <si>
    <t xml:space="preserve">Producer gas or water gas generators, with or without their purifiers; acetylene gas generators and similar water process gas generators, with or without their purifiers.</t>
  </si>
  <si>
    <t xml:space="preserve">8405.10.00</t>
  </si>
  <si>
    <t xml:space="preserve">- Producer gas or water gas generators, with or without their purifiers; acetylene gas generators and similar water process gas generators, with or without their purifiers</t>
  </si>
  <si>
    <t xml:space="preserve">8405.90.00</t>
  </si>
  <si>
    <t xml:space="preserve">Steam turbines and other vapour turbines.</t>
  </si>
  <si>
    <t xml:space="preserve">8406.10.00</t>
  </si>
  <si>
    <t xml:space="preserve">- Other turbines:</t>
  </si>
  <si>
    <t xml:space="preserve">8406.81.00</t>
  </si>
  <si>
    <t xml:space="preserve">-- Of an output exceeding 40 MW</t>
  </si>
  <si>
    <t xml:space="preserve">8406.82.00</t>
  </si>
  <si>
    <t xml:space="preserve">-- Of an output not exceeding 40 MW</t>
  </si>
  <si>
    <t xml:space="preserve">8406.90.00</t>
  </si>
  <si>
    <t xml:space="preserve">Spark-ignition reciprocating or rotary internal combustion piston engines.</t>
  </si>
  <si>
    <t xml:space="preserve">8407.10.00</t>
  </si>
  <si>
    <t xml:space="preserve">8407.21.00</t>
  </si>
  <si>
    <t xml:space="preserve">8407.29.00</t>
  </si>
  <si>
    <t xml:space="preserve">- Reciprocating piston engines of a kind used for the propulsion of vehicles of Chapter 87:</t>
  </si>
  <si>
    <t xml:space="preserve">8407.31.00</t>
  </si>
  <si>
    <t xml:space="preserve">-- Of a cylinder capacity not exceeding 50 cc</t>
  </si>
  <si>
    <t xml:space="preserve">8407.32.00</t>
  </si>
  <si>
    <t xml:space="preserve">-- Of a cylinder capacity exceeding 50 cc but not exceeding 250 cc</t>
  </si>
  <si>
    <t xml:space="preserve">8407.33.00</t>
  </si>
  <si>
    <t xml:space="preserve">-- Of a cylinder capacity exceeding 250 cc but not exceeding 1,000 cc</t>
  </si>
  <si>
    <t xml:space="preserve">8407.34.00</t>
  </si>
  <si>
    <t xml:space="preserve">-- Of a cylinder capacity exceeding 1,000 cc</t>
  </si>
  <si>
    <t xml:space="preserve">- Other engines:</t>
  </si>
  <si>
    <t xml:space="preserve">8407.90.10</t>
  </si>
  <si>
    <t xml:space="preserve">8407.90.90</t>
  </si>
  <si>
    <t xml:space="preserve">Compression-ignition internal combustion piston engines (diesel or semi-diesel engines).</t>
  </si>
  <si>
    <t xml:space="preserve">8408.10.00</t>
  </si>
  <si>
    <t xml:space="preserve">- Marine propulsion engines:</t>
  </si>
  <si>
    <t xml:space="preserve">8408.20.00</t>
  </si>
  <si>
    <t xml:space="preserve">- Engines of a kind used for the propulsion of vehicles of Chapter 87:</t>
  </si>
  <si>
    <t xml:space="preserve">8408.90.10</t>
  </si>
  <si>
    <t xml:space="preserve">8408.90.90</t>
  </si>
  <si>
    <t xml:space="preserve">Parts suitable for use solely or principally with the engines of heading 84.07 or 84.08.</t>
  </si>
  <si>
    <t xml:space="preserve">8409.10.00</t>
  </si>
  <si>
    <t xml:space="preserve">8409.91.00</t>
  </si>
  <si>
    <t xml:space="preserve">8409.99.00</t>
  </si>
  <si>
    <t xml:space="preserve">Hydraulic turbines, water wheels, and regulators therefor.</t>
  </si>
  <si>
    <t xml:space="preserve">- Hydraulic turbines and water wheels:</t>
  </si>
  <si>
    <t xml:space="preserve">8410.11.00</t>
  </si>
  <si>
    <t xml:space="preserve">-- Of a power not exceeding 1,000 kW</t>
  </si>
  <si>
    <t xml:space="preserve">8410.12.00</t>
  </si>
  <si>
    <t xml:space="preserve">-- Of a power exceeding 1,000 kW but not exceeding 10,000 kW</t>
  </si>
  <si>
    <t xml:space="preserve">8410.13.00</t>
  </si>
  <si>
    <t xml:space="preserve">-- Of a power exceeding 10,000 kW</t>
  </si>
  <si>
    <t xml:space="preserve">8410.90.00</t>
  </si>
  <si>
    <t xml:space="preserve">Turbo-jets, turbo-propellers and other gas turbines.</t>
  </si>
  <si>
    <t xml:space="preserve">- Turbo-jets:</t>
  </si>
  <si>
    <t xml:space="preserve">8411.11.00</t>
  </si>
  <si>
    <t xml:space="preserve">-- Of a thrust not exceeding 25 kN</t>
  </si>
  <si>
    <t xml:space="preserve">8411.12.00</t>
  </si>
  <si>
    <t xml:space="preserve">-- Of a thrust exceeding 25 kN</t>
  </si>
  <si>
    <t xml:space="preserve">- Turbo-propellers:</t>
  </si>
  <si>
    <t xml:space="preserve">8411.21.00</t>
  </si>
  <si>
    <t xml:space="preserve">-- Of a power not exceeding 1,100 kW</t>
  </si>
  <si>
    <t xml:space="preserve">8411.22.00</t>
  </si>
  <si>
    <t xml:space="preserve">-- Of a power exceeding 1,100 kW</t>
  </si>
  <si>
    <t xml:space="preserve">- Other gas turbines:</t>
  </si>
  <si>
    <t xml:space="preserve">8411.81.00</t>
  </si>
  <si>
    <t xml:space="preserve">-- Of a power not exceeding 5,000 kW</t>
  </si>
  <si>
    <t xml:space="preserve">8411.82.00</t>
  </si>
  <si>
    <t xml:space="preserve">-- Of a power exceeding 5,000 kW</t>
  </si>
  <si>
    <t xml:space="preserve">- Parts:</t>
  </si>
  <si>
    <t xml:space="preserve">8411.91.00</t>
  </si>
  <si>
    <t xml:space="preserve">8411.99.00</t>
  </si>
  <si>
    <t xml:space="preserve">Other engines and motors.</t>
  </si>
  <si>
    <t xml:space="preserve">8412.10.00</t>
  </si>
  <si>
    <t xml:space="preserve">- Hydraulic power engines and motors:</t>
  </si>
  <si>
    <t xml:space="preserve">8412.21.00</t>
  </si>
  <si>
    <t xml:space="preserve">8412.29.00</t>
  </si>
  <si>
    <t xml:space="preserve">- Pneumatic power engines and motors:</t>
  </si>
  <si>
    <t xml:space="preserve">8412.31.00</t>
  </si>
  <si>
    <t xml:space="preserve">8412.39.00</t>
  </si>
  <si>
    <t xml:space="preserve">8412.80.00</t>
  </si>
  <si>
    <t xml:space="preserve">u </t>
  </si>
  <si>
    <t xml:space="preserve">8412.90.00</t>
  </si>
  <si>
    <t xml:space="preserve">Pumps for liquids, whether or not fitted witha measuring device; liquid elevators.</t>
  </si>
  <si>
    <t xml:space="preserve">- Pumps fitted or designed to be fitted with a measuring device:</t>
  </si>
  <si>
    <t xml:space="preserve">8413.11.00</t>
  </si>
  <si>
    <t xml:space="preserve">8413.19.00</t>
  </si>
  <si>
    <t xml:space="preserve">8413.20.00</t>
  </si>
  <si>
    <t xml:space="preserve">- Hand pumps, other than those of subheading 8413.11 or 8413.19</t>
  </si>
  <si>
    <t xml:space="preserve">8413.30.00</t>
  </si>
  <si>
    <t xml:space="preserve">8413.40.00</t>
  </si>
  <si>
    <t xml:space="preserve">8413.50.00</t>
  </si>
  <si>
    <t xml:space="preserve">8413.60.00</t>
  </si>
  <si>
    <t xml:space="preserve">8413.70.00</t>
  </si>
  <si>
    <t xml:space="preserve"> liquid elevators:</t>
  </si>
  <si>
    <t xml:space="preserve">8413.81.00</t>
  </si>
  <si>
    <t xml:space="preserve">8413.82.00</t>
  </si>
  <si>
    <t xml:space="preserve">8413.91.00</t>
  </si>
  <si>
    <t xml:space="preserve">8413.92.00</t>
  </si>
  <si>
    <t xml:space="preserve">Air or vacuum pumps, air or other gas compressors and fans; ventilating or recycling hoods incorporating a fan, whether or not fitted with filters.</t>
  </si>
  <si>
    <t xml:space="preserve">8414.10.00</t>
  </si>
  <si>
    <t xml:space="preserve">8414.20.00</t>
  </si>
  <si>
    <t xml:space="preserve">8414.30.00</t>
  </si>
  <si>
    <t xml:space="preserve">8414.40.00</t>
  </si>
  <si>
    <t xml:space="preserve">- Fans:</t>
  </si>
  <si>
    <t xml:space="preserve">8414.51.00</t>
  </si>
  <si>
    <t xml:space="preserve">-- Table, floor, wall, window, ceiling or roof fans, with a self contained electric motor of an output not exceeding 125 W</t>
  </si>
  <si>
    <t xml:space="preserve">8414.59.00</t>
  </si>
  <si>
    <t xml:space="preserve">8414.60.00</t>
  </si>
  <si>
    <t xml:space="preserve">- Hoods having a maximum horizontal side not exceeding 120 cm</t>
  </si>
  <si>
    <t xml:space="preserve">8414.80.10</t>
  </si>
  <si>
    <t xml:space="preserve">--- other:</t>
  </si>
  <si>
    <t xml:space="preserve">8414.80.91</t>
  </si>
  <si>
    <t xml:space="preserve">8414.80.99</t>
  </si>
  <si>
    <t xml:space="preserve">8414.90.00</t>
  </si>
  <si>
    <t xml:space="preserve">Air conditioning machines, comprising a motor-driven fan and elements for changing the temperature and humidity, including those machines in which the humidity cannot be separately regulated.</t>
  </si>
  <si>
    <t xml:space="preserve">8415.10.00</t>
  </si>
  <si>
    <t xml:space="preserve">- Of a kind designed to be fixed to a window, wall, ceiling or floor, self- contained or â€œsplit-systemâ€</t>
  </si>
  <si>
    <t xml:space="preserve">8415.20.00</t>
  </si>
  <si>
    <t xml:space="preserve">8415.81.00</t>
  </si>
  <si>
    <t xml:space="preserve">8415.82.00</t>
  </si>
  <si>
    <t xml:space="preserve">8415.83.00</t>
  </si>
  <si>
    <t xml:space="preserve">8415.90.00</t>
  </si>
  <si>
    <t xml:space="preserve">Furnace burners for liquid fuel, for pulverised solid fuel or for gas; mechanical stokers, including their mechanical grates, mechanical ash dischargers and similar appliances.</t>
  </si>
  <si>
    <t xml:space="preserve">8416.10.00</t>
  </si>
  <si>
    <t xml:space="preserve">8416.20.00</t>
  </si>
  <si>
    <t xml:space="preserve">8416.30.00</t>
  </si>
  <si>
    <t xml:space="preserve">8416.90.00</t>
  </si>
  <si>
    <t xml:space="preserve">Industrial or laboratory furnaces and ovens, including incinerators, nonelectric.</t>
  </si>
  <si>
    <t xml:space="preserve">8417.10.00</t>
  </si>
  <si>
    <t xml:space="preserve">8417.20.00</t>
  </si>
  <si>
    <t xml:space="preserve">8417.80.00</t>
  </si>
  <si>
    <t xml:space="preserve">8417.90.00</t>
  </si>
  <si>
    <t xml:space="preserve">Refrigerators, freezers and other refrigerating or freezing equipment, electric or other; heat pumps other than air conditioning machines of heading 84.15.</t>
  </si>
  <si>
    <t xml:space="preserve">8418.10.00</t>
  </si>
  <si>
    <t xml:space="preserve">- Refrigerators, household type :</t>
  </si>
  <si>
    <t xml:space="preserve">8418.21.00</t>
  </si>
  <si>
    <t xml:space="preserve">8418.29.00</t>
  </si>
  <si>
    <t xml:space="preserve">8418.30.00</t>
  </si>
  <si>
    <t xml:space="preserve">- Freezers of the chest type, not exceeding 800 l capacity</t>
  </si>
  <si>
    <t xml:space="preserve">8418.40.00</t>
  </si>
  <si>
    <t xml:space="preserve">- Freezers of the upright type, not exceeding 900 l capacity</t>
  </si>
  <si>
    <t xml:space="preserve">8418.50.00</t>
  </si>
  <si>
    <t xml:space="preserve"> heat pumps :</t>
  </si>
  <si>
    <t xml:space="preserve">-- Heat pumps other than air conditioning machines of heading 84.15</t>
  </si>
  <si>
    <t xml:space="preserve">8418.61.10</t>
  </si>
  <si>
    <t xml:space="preserve">8418.61.20</t>
  </si>
  <si>
    <t xml:space="preserve">8418.61.90</t>
  </si>
  <si>
    <t xml:space="preserve">-- Other :</t>
  </si>
  <si>
    <t xml:space="preserve">8418.69.10</t>
  </si>
  <si>
    <t xml:space="preserve">8418.69.20</t>
  </si>
  <si>
    <t xml:space="preserve">8418.69.90</t>
  </si>
  <si>
    <t xml:space="preserve">- Parts :</t>
  </si>
  <si>
    <t xml:space="preserve">8418.91.00</t>
  </si>
  <si>
    <t xml:space="preserve">8418.99.00</t>
  </si>
  <si>
    <t xml:space="preserve">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t>
  </si>
  <si>
    <t xml:space="preserve">- Instantaneous or storage water heaters, nonelectric:</t>
  </si>
  <si>
    <t xml:space="preserve">8419.11.00</t>
  </si>
  <si>
    <t xml:space="preserve">8419.19.00</t>
  </si>
  <si>
    <t xml:space="preserve">8419.20.00</t>
  </si>
  <si>
    <t xml:space="preserve">- Dryers :</t>
  </si>
  <si>
    <t xml:space="preserve">8419.31.00</t>
  </si>
  <si>
    <t xml:space="preserve">8419.32.00</t>
  </si>
  <si>
    <t xml:space="preserve">8419.39.00</t>
  </si>
  <si>
    <t xml:space="preserve">8419.40.00</t>
  </si>
  <si>
    <t xml:space="preserve">8419.50.00</t>
  </si>
  <si>
    <t xml:space="preserve">8419.60.00</t>
  </si>
  <si>
    <t xml:space="preserve">- Other machinery, plant and equipment :</t>
  </si>
  <si>
    <t xml:space="preserve">8419.81.00</t>
  </si>
  <si>
    <t xml:space="preserve">8419.89.00</t>
  </si>
  <si>
    <t xml:space="preserve">8419.90.00</t>
  </si>
  <si>
    <t xml:space="preserve">Calendering or other rolling machines, other than for metals or glass, and cylinders therefor.</t>
  </si>
  <si>
    <t xml:space="preserve">8420.10.00</t>
  </si>
  <si>
    <t xml:space="preserve">8420.91.00</t>
  </si>
  <si>
    <t xml:space="preserve">8420.99.00</t>
  </si>
  <si>
    <t xml:space="preserve">Centrifuges, including centrifugal dryers; filtering or purifying machinery and apparatus, for liquids or gases.</t>
  </si>
  <si>
    <t xml:space="preserve">- Centrifuges, including centrifugal dryers :</t>
  </si>
  <si>
    <t xml:space="preserve">8421.11.00</t>
  </si>
  <si>
    <t xml:space="preserve">8421.12.00</t>
  </si>
  <si>
    <t xml:space="preserve">8421.19.00</t>
  </si>
  <si>
    <t xml:space="preserve">- Filtering or purifying machinery and apparatus for liquids :</t>
  </si>
  <si>
    <t xml:space="preserve">8421.21.00</t>
  </si>
  <si>
    <t xml:space="preserve">8421.22.00</t>
  </si>
  <si>
    <t xml:space="preserve">8421.23.00</t>
  </si>
  <si>
    <t xml:space="preserve">8421.29.00</t>
  </si>
  <si>
    <t xml:space="preserve">- Filtering or purifying machinery and apparatus for gases :</t>
  </si>
  <si>
    <t xml:space="preserve">8421.31.00</t>
  </si>
  <si>
    <t xml:space="preserve">8421.39.10</t>
  </si>
  <si>
    <t xml:space="preserve">8421.39.90</t>
  </si>
  <si>
    <t xml:space="preserve">8421.91.00</t>
  </si>
  <si>
    <t xml:space="preserve">8421.99.00</t>
  </si>
  <si>
    <t xml:space="preserve">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t>
  </si>
  <si>
    <t xml:space="preserve">- Dish washing machines:</t>
  </si>
  <si>
    <t xml:space="preserve">8422.11.00</t>
  </si>
  <si>
    <t xml:space="preserve">8422.19.00</t>
  </si>
  <si>
    <t xml:space="preserve">8422.20.00</t>
  </si>
  <si>
    <t xml:space="preserve">8422.30.00</t>
  </si>
  <si>
    <t xml:space="preserve">- Machinery for filling, closing, sealing, or labelling bottles, cans, boxes, bags or other containers; machinery for capsuling bottles, jars, tubes and similar containers; machinery for aerating beverages</t>
  </si>
  <si>
    <t xml:space="preserve">8422.40.00</t>
  </si>
  <si>
    <t xml:space="preserve">8422.90.00</t>
  </si>
  <si>
    <t xml:space="preserve">Weighing machinery (excluding balances of a sensitivity of 5 cg or better), including weight operated counting or checking machines; weighing machine weights of all kinds.</t>
  </si>
  <si>
    <t xml:space="preserve">8423.10.00</t>
  </si>
  <si>
    <t xml:space="preserve">- Personal weighing machines, including baby scales; household scales</t>
  </si>
  <si>
    <t xml:space="preserve">8423.20.00</t>
  </si>
  <si>
    <t xml:space="preserve">8423.30.00</t>
  </si>
  <si>
    <t xml:space="preserve">- Other weighing machinery :</t>
  </si>
  <si>
    <t xml:space="preserve">8423.81.00</t>
  </si>
  <si>
    <t xml:space="preserve">-- Having a maximum weighing capacity not exceeding 30 kg</t>
  </si>
  <si>
    <t xml:space="preserve">8423.82.00</t>
  </si>
  <si>
    <t xml:space="preserve">-- Having a maximum weighing capacity exceeding 30 kg but not exceeding 5,000 kg</t>
  </si>
  <si>
    <t xml:space="preserve">8423.89.10</t>
  </si>
  <si>
    <t xml:space="preserve">--- Weighing machinery having a maximum weighing capacity exceeding 5,000 kg</t>
  </si>
  <si>
    <t xml:space="preserve">8423.89.90</t>
  </si>
  <si>
    <t xml:space="preserve">8423.90.00</t>
  </si>
  <si>
    <t xml:space="preserve"> parts of weighing machinery</t>
  </si>
  <si>
    <t xml:space="preserve">Mechanical appliances (whether or not handoperated) for projecting, dispersing or spraying liquids or powders; fire extinguishers, whether or not charged; spray guns and similar appliances; steam or sand blasting machines and similar jet projecting machines.</t>
  </si>
  <si>
    <t xml:space="preserve">8424.10.00</t>
  </si>
  <si>
    <t xml:space="preserve">8424.20.00</t>
  </si>
  <si>
    <t xml:space="preserve">8424.30.00</t>
  </si>
  <si>
    <t xml:space="preserve">8424.41.00</t>
  </si>
  <si>
    <t xml:space="preserve">8424.49.00</t>
  </si>
  <si>
    <t xml:space="preserve">- Other appliances :</t>
  </si>
  <si>
    <t xml:space="preserve">8424.82.00</t>
  </si>
  <si>
    <t xml:space="preserve">8424.89.00</t>
  </si>
  <si>
    <t xml:space="preserve">8424.90.00</t>
  </si>
  <si>
    <t xml:space="preserve">Pulley tackle and hoists other than skip hoists</t>
  </si>
  <si>
    <t xml:space="preserve"> winches and capstans</t>
  </si>
  <si>
    <t xml:space="preserve">- Pulley tackle and hoists other than skip hoists or hoists of a kind used for raising vehicles :</t>
  </si>
  <si>
    <t xml:space="preserve">8425.11.00</t>
  </si>
  <si>
    <t xml:space="preserve">8425.19.00</t>
  </si>
  <si>
    <t xml:space="preserve"> capstans :</t>
  </si>
  <si>
    <t xml:space="preserve">8425.31.00</t>
  </si>
  <si>
    <t xml:space="preserve">8425.39.00</t>
  </si>
  <si>
    <t xml:space="preserve"> hoists of a kind used for raising vehicles :</t>
  </si>
  <si>
    <t xml:space="preserve">8425.41.00</t>
  </si>
  <si>
    <t xml:space="preserve">8425.42.00</t>
  </si>
  <si>
    <t xml:space="preserve">8425.49.00</t>
  </si>
  <si>
    <t xml:space="preserve">Shipsâ€™ derricks; cranes, including cable cranes; mobile lifting frames, straddle carriers and works trucks fitted with a crane.</t>
  </si>
  <si>
    <t xml:space="preserve">- Overhead travelling cranes, transporter cranes, gantry cranes, bridge cranes, mobile lifting frames and straddle carriers :</t>
  </si>
  <si>
    <t xml:space="preserve">8426.11.00</t>
  </si>
  <si>
    <t xml:space="preserve">8426.12.00</t>
  </si>
  <si>
    <t xml:space="preserve">8426.19.00</t>
  </si>
  <si>
    <t xml:space="preserve">8426.20.00</t>
  </si>
  <si>
    <t xml:space="preserve">8426.30.00</t>
  </si>
  <si>
    <t xml:space="preserve">- Other machinery, selfpropelled :</t>
  </si>
  <si>
    <t xml:space="preserve">8426.41.00</t>
  </si>
  <si>
    <t xml:space="preserve">8426.49.00</t>
  </si>
  <si>
    <t xml:space="preserve">- Other machinery :</t>
  </si>
  <si>
    <t xml:space="preserve">8426.91.00</t>
  </si>
  <si>
    <t xml:space="preserve">8426.99.00</t>
  </si>
  <si>
    <t xml:space="preserve">Forklift trucks</t>
  </si>
  <si>
    <t xml:space="preserve"> other works trucks fitted with lifting or handling equipment.</t>
  </si>
  <si>
    <t xml:space="preserve">8427.10.00</t>
  </si>
  <si>
    <t xml:space="preserve">8427.20.00</t>
  </si>
  <si>
    <t xml:space="preserve">8427.90.00</t>
  </si>
  <si>
    <t xml:space="preserve">Other lifting, handling, loading or unloading machinery (for example, lifts, escalators, conveyors, teleferics).</t>
  </si>
  <si>
    <t xml:space="preserve">8428.10.00</t>
  </si>
  <si>
    <t xml:space="preserve">8428.20.00</t>
  </si>
  <si>
    <t xml:space="preserve">- Other continuousaction elevators and conveyors, for goods or materials :</t>
  </si>
  <si>
    <t xml:space="preserve">8428.31.00</t>
  </si>
  <si>
    <t xml:space="preserve">8428.32.00</t>
  </si>
  <si>
    <t xml:space="preserve">8428.33.00</t>
  </si>
  <si>
    <t xml:space="preserve">8428.39.00</t>
  </si>
  <si>
    <t xml:space="preserve">8428.40.00</t>
  </si>
  <si>
    <t xml:space="preserve">8428.60.00</t>
  </si>
  <si>
    <t xml:space="preserve">- Teleferics, chairlifts, skidraglines; traction mechanisms for funiculars</t>
  </si>
  <si>
    <t xml:space="preserve">8428.90.00</t>
  </si>
  <si>
    <t xml:space="preserve">Selfpropelled bulldozers, angledozers, graders, levellers, scrapers, mechanical shovels, excavators, shovel loaders, tamping machines and road rollers.</t>
  </si>
  <si>
    <t xml:space="preserve">- Bulldozers and angledozers :</t>
  </si>
  <si>
    <t xml:space="preserve">8429.11.00</t>
  </si>
  <si>
    <t xml:space="preserve">8429.19.00</t>
  </si>
  <si>
    <t xml:space="preserve">8429.20.00</t>
  </si>
  <si>
    <t xml:space="preserve">8429.30.00</t>
  </si>
  <si>
    <t xml:space="preserve">8429.40.00</t>
  </si>
  <si>
    <t xml:space="preserve">- Mechanical shovels, excavators and shovel loaders :</t>
  </si>
  <si>
    <t xml:space="preserve">8429.51.00</t>
  </si>
  <si>
    <t xml:space="preserve">8429.52.00</t>
  </si>
  <si>
    <t xml:space="preserve">-- Machinery with a 3600 revolving superstructure</t>
  </si>
  <si>
    <t xml:space="preserve">8429.59.00</t>
  </si>
  <si>
    <t xml:space="preserve">Other moving, grading, levelling, scraping, excavating, tamping, compacting, extracting or boring machinery, for earth, minerals or ores; piledrivers and pileextractors; snowploughs and snowblowers.</t>
  </si>
  <si>
    <t xml:space="preserve">8430.10.00</t>
  </si>
  <si>
    <t xml:space="preserve">8430.20.00</t>
  </si>
  <si>
    <t xml:space="preserve">- Coal or rock cutters and tunneling machinery :</t>
  </si>
  <si>
    <t xml:space="preserve">8430.31.00</t>
  </si>
  <si>
    <t xml:space="preserve">8430.39.00</t>
  </si>
  <si>
    <t xml:space="preserve">- Other boring or sinking machinery :</t>
  </si>
  <si>
    <t xml:space="preserve">8430.41.00</t>
  </si>
  <si>
    <t xml:space="preserve">8430.49.00</t>
  </si>
  <si>
    <t xml:space="preserve">8430.50.00</t>
  </si>
  <si>
    <t xml:space="preserve">- Other machinery, not self-propelled :</t>
  </si>
  <si>
    <t xml:space="preserve">8430.61.00</t>
  </si>
  <si>
    <t xml:space="preserve">8430.69.00</t>
  </si>
  <si>
    <t xml:space="preserve">Parts suitable for use solely or principally with the machinery of headings 84.25 to 84.30.</t>
  </si>
  <si>
    <t xml:space="preserve">8431.10.00</t>
  </si>
  <si>
    <t xml:space="preserve">- Of machinery of heading 84.25</t>
  </si>
  <si>
    <t xml:space="preserve">8431.20.00</t>
  </si>
  <si>
    <t xml:space="preserve">- Of machinery of heading 84.27</t>
  </si>
  <si>
    <t xml:space="preserve">- Of machinery of heading 84.28 :</t>
  </si>
  <si>
    <t xml:space="preserve">8431.31.00</t>
  </si>
  <si>
    <t xml:space="preserve">8431.39.00</t>
  </si>
  <si>
    <t xml:space="preserve">- Of machinery of heading 84.26, 84.29 or 84.30 :</t>
  </si>
  <si>
    <t xml:space="preserve">8431.41.00</t>
  </si>
  <si>
    <t xml:space="preserve">8431.42.00</t>
  </si>
  <si>
    <t xml:space="preserve">8431.43.00</t>
  </si>
  <si>
    <t xml:space="preserve">-- Parts for boring or sinking machinery of subheading 8430.41or8430.49</t>
  </si>
  <si>
    <t xml:space="preserve">8431.49.00</t>
  </si>
  <si>
    <t xml:space="preserve">Agricultural, horticultural or forestry machinery for soil preparation or cultivation; lawn or sportsground rollers.</t>
  </si>
  <si>
    <t xml:space="preserve">8432.10.00</t>
  </si>
  <si>
    <t xml:space="preserve">- Ploughs :</t>
  </si>
  <si>
    <t xml:space="preserve">- Harrows, scarifiers, cultivators, weeders and hoes :</t>
  </si>
  <si>
    <t xml:space="preserve">8432.21.00</t>
  </si>
  <si>
    <t xml:space="preserve">8432.29.00</t>
  </si>
  <si>
    <t xml:space="preserve">8432.31.00</t>
  </si>
  <si>
    <t xml:space="preserve">8432.39.00</t>
  </si>
  <si>
    <t xml:space="preserve">8432.41.00</t>
  </si>
  <si>
    <t xml:space="preserve">8432.42.00</t>
  </si>
  <si>
    <t xml:space="preserve">8432.80.00</t>
  </si>
  <si>
    <t xml:space="preserve">8432.90.00</t>
  </si>
  <si>
    <t xml:space="preserve">Harvesting or threshing machinery, including straw or fodder balers; grass or hay mowers; machines for cleaning, sorting or grading eggs, fruit or other agricultural produce, other than machinery of heading 84.37.</t>
  </si>
  <si>
    <t xml:space="preserve">- Mowers for lawns, parks or sports-grounds :</t>
  </si>
  <si>
    <t xml:space="preserve">8433.11.00</t>
  </si>
  <si>
    <t xml:space="preserve">8433.19.00</t>
  </si>
  <si>
    <t xml:space="preserve">8433.20.00</t>
  </si>
  <si>
    <t xml:space="preserve">8433.30.00</t>
  </si>
  <si>
    <t xml:space="preserve">8433.40.00</t>
  </si>
  <si>
    <t xml:space="preserve"> threshing machinery :</t>
  </si>
  <si>
    <t xml:space="preserve">8433.51.00</t>
  </si>
  <si>
    <t xml:space="preserve">8433.52.00</t>
  </si>
  <si>
    <t xml:space="preserve">8433.53.00</t>
  </si>
  <si>
    <t xml:space="preserve">8433.59.00</t>
  </si>
  <si>
    <t xml:space="preserve">8433.60.00</t>
  </si>
  <si>
    <t xml:space="preserve">8433.90.00</t>
  </si>
  <si>
    <t xml:space="preserve">Milking machines and dairy machinery.</t>
  </si>
  <si>
    <t xml:space="preserve">8434.10.00</t>
  </si>
  <si>
    <t xml:space="preserve">8434.20.00</t>
  </si>
  <si>
    <t xml:space="preserve">8434.90.00</t>
  </si>
  <si>
    <t xml:space="preserve">Presses, crushers and similar machinery used in the manufacture of wine, cider, fruit juices or similar beverages.</t>
  </si>
  <si>
    <t xml:space="preserve">8435.10.00</t>
  </si>
  <si>
    <t xml:space="preserve">8435.90.00</t>
  </si>
  <si>
    <t xml:space="preserve">Other agricultural, horticultural, forestry, poultrykeeping or beekeeping machinery, including germination plant fitted with mechanical or thermal equipment; poultry incubators and brooders.</t>
  </si>
  <si>
    <t xml:space="preserve">8436.10.00</t>
  </si>
  <si>
    <t xml:space="preserve"> poultry incubators and brooders :</t>
  </si>
  <si>
    <t xml:space="preserve">8436.21.00</t>
  </si>
  <si>
    <t xml:space="preserve">8436.29.00</t>
  </si>
  <si>
    <t xml:space="preserve">8436.80.00</t>
  </si>
  <si>
    <t xml:space="preserve">8436.91.00</t>
  </si>
  <si>
    <t xml:space="preserve">8436.99.00</t>
  </si>
  <si>
    <t xml:space="preserve">Machines for cleaning, sorting or grading seed, grain or dried leguminous vegetables; machinery used in the milling industry or for the working of cereals or dried leguminous vegetables, other than farmtype machinery.</t>
  </si>
  <si>
    <t xml:space="preserve">8437.10.00</t>
  </si>
  <si>
    <t xml:space="preserve">8437.80.00</t>
  </si>
  <si>
    <t xml:space="preserve">8437.90.00</t>
  </si>
  <si>
    <t xml:space="preserve">Machinery, not specified or included elsewhere in this Chapter, for the industrial preparation or manufacture of food or drink, other than machinery for the extraction or preparation of animal or fixed vegetable fats or oils.</t>
  </si>
  <si>
    <t xml:space="preserve">8438.10.00</t>
  </si>
  <si>
    <t xml:space="preserve">8438.20.00</t>
  </si>
  <si>
    <t xml:space="preserve">8438.30.00</t>
  </si>
  <si>
    <t xml:space="preserve">8438.40.00</t>
  </si>
  <si>
    <t xml:space="preserve">8438.50.00</t>
  </si>
  <si>
    <t xml:space="preserve">8438.60.00</t>
  </si>
  <si>
    <t xml:space="preserve">8438.80.00</t>
  </si>
  <si>
    <t xml:space="preserve">8438.90.00</t>
  </si>
  <si>
    <t xml:space="preserve">Machinery for making pulp of fibrous cellulosic material or for making or finishing paper or paperboard.</t>
  </si>
  <si>
    <t xml:space="preserve">8439.10.00</t>
  </si>
  <si>
    <t xml:space="preserve">8439.20.00</t>
  </si>
  <si>
    <t xml:space="preserve">8439.30.00</t>
  </si>
  <si>
    <t xml:space="preserve">8439.91.00</t>
  </si>
  <si>
    <t xml:space="preserve">8439.99.00</t>
  </si>
  <si>
    <t xml:space="preserve">Bookbinding machinery, including booksewing machines.</t>
  </si>
  <si>
    <t xml:space="preserve">8440.10.00</t>
  </si>
  <si>
    <t xml:space="preserve">8440.90.00</t>
  </si>
  <si>
    <t xml:space="preserve">Other machinery for making up paper pulp, paper or paperboard, including cutting machines of all kinds.</t>
  </si>
  <si>
    <t xml:space="preserve">8441.10.00</t>
  </si>
  <si>
    <t xml:space="preserve">8441.20.00</t>
  </si>
  <si>
    <t xml:space="preserve">8441.30.00</t>
  </si>
  <si>
    <t xml:space="preserve">8441.40.00</t>
  </si>
  <si>
    <t xml:space="preserve">8441.80.00</t>
  </si>
  <si>
    <t xml:space="preserve">8441.90.00</t>
  </si>
  <si>
    <t xml:space="preserve">Machinery, apparatus and equipment (other than the machinetools of headings 84.56 to 84.65) for preparing or making plates, cylinders or other printing components; plates, cylinders and other printing components; plates, cylinders and lithographic stones, prepared for printing purposes (for example, planed, grained or polished).</t>
  </si>
  <si>
    <t xml:space="preserve">8442.30.00</t>
  </si>
  <si>
    <t xml:space="preserve">8442.40.00</t>
  </si>
  <si>
    <t xml:space="preserve">8442.50.00</t>
  </si>
  <si>
    <t xml:space="preserve">- Plates, cylinders and other printing components; plates, cylinders and lithographic stones, prepared for printing purposes (for example, planed, grained or polished)</t>
  </si>
  <si>
    <t xml:space="preserve">Printing machinery used for printing by means of plates, cylinders and other printing components of heading 84.42; other printers, copying machines and facsimile machines, whether or not combined; parts and accessories thereof.</t>
  </si>
  <si>
    <t xml:space="preserve">- Printing machinery used for printing by means of plates, cylinders and other printing components of heading 84.42</t>
  </si>
  <si>
    <t xml:space="preserve">8443.11.00</t>
  </si>
  <si>
    <t xml:space="preserve">8443.12.00</t>
  </si>
  <si>
    <t xml:space="preserve">-- Offset printing machinery, sheetfed, office type (using sheets with one side not exceeding 22 cm and the other side not exceeding 36 cm in the unfolded state)</t>
  </si>
  <si>
    <t xml:space="preserve">8443.13.00</t>
  </si>
  <si>
    <t xml:space="preserve">8443.14.00</t>
  </si>
  <si>
    <t xml:space="preserve">8443.15.00</t>
  </si>
  <si>
    <t xml:space="preserve">8443.16.00</t>
  </si>
  <si>
    <t xml:space="preserve">8443.17.00</t>
  </si>
  <si>
    <t xml:space="preserve">8443.19.00</t>
  </si>
  <si>
    <t xml:space="preserve">- Other printers, copying machines and facsimile machines, whether or not combined :</t>
  </si>
  <si>
    <t xml:space="preserve">8443.31.00</t>
  </si>
  <si>
    <t xml:space="preserve">8443.32.00</t>
  </si>
  <si>
    <t xml:space="preserve">8443.39.00</t>
  </si>
  <si>
    <t xml:space="preserve">- Parts and accessories :</t>
  </si>
  <si>
    <t xml:space="preserve">8443.91.00</t>
  </si>
  <si>
    <t xml:space="preserve">-- Parts and accessories of printing machinery used for printing by means of plates, cylinders and other printing components of heading 84.42</t>
  </si>
  <si>
    <t xml:space="preserve">8443.99.00</t>
  </si>
  <si>
    <t xml:space="preserve">8444.00.00</t>
  </si>
  <si>
    <t xml:space="preserve">Machines for extruding, drawing, texturing or cutting manmade textile materials.</t>
  </si>
  <si>
    <t xml:space="preserve">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</si>
  <si>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 xml:space="preserve">- Machines for preparing textile fibres :</t>
  </si>
  <si>
    <t xml:space="preserve">8445.11.00</t>
  </si>
  <si>
    <t xml:space="preserve">8445.12.00</t>
  </si>
  <si>
    <t xml:space="preserve">8445.13.00</t>
  </si>
  <si>
    <t xml:space="preserve">8445.19.00</t>
  </si>
  <si>
    <t xml:space="preserve">8445.20.00</t>
  </si>
  <si>
    <t xml:space="preserve">8445.30.00</t>
  </si>
  <si>
    <t xml:space="preserve">8445.40.00</t>
  </si>
  <si>
    <t xml:space="preserve">8445.90.00</t>
  </si>
  <si>
    <t xml:space="preserve">Weaving machines (looms).</t>
  </si>
  <si>
    <t xml:space="preserve">8446.10.00</t>
  </si>
  <si>
    <t xml:space="preserve">- For weaving fabrics of a width not exceeding 30 cm</t>
  </si>
  <si>
    <t xml:space="preserve">- For weaving fabrics of a width exceeding 30 cm, shuttle type</t>
  </si>
  <si>
    <t xml:space="preserve">8446.21.00</t>
  </si>
  <si>
    <t xml:space="preserve">8446.29.00</t>
  </si>
  <si>
    <t xml:space="preserve">8446.30.00</t>
  </si>
  <si>
    <t xml:space="preserve">- For weaving fabrics of a width exceeding 30 cm, shuttleless type</t>
  </si>
  <si>
    <t xml:space="preserve">Knitting machines, stitchbonding machines and machines for making gimped yarn, tulle, lace, embroidery, trimmings, braid or net and machines for tufting.</t>
  </si>
  <si>
    <t xml:space="preserve">- Circular knitting machines :</t>
  </si>
  <si>
    <t xml:space="preserve">8447.11.00</t>
  </si>
  <si>
    <t xml:space="preserve">-- With cylinder diameter not exceeding 165 mm</t>
  </si>
  <si>
    <t xml:space="preserve">8447.12.00</t>
  </si>
  <si>
    <t xml:space="preserve">-- With cylinder diameter exceeding 165 mm</t>
  </si>
  <si>
    <t xml:space="preserve">8447.20.00</t>
  </si>
  <si>
    <t xml:space="preserve"> stitch-bonding machines</t>
  </si>
  <si>
    <t xml:space="preserve">8447.90.00</t>
  </si>
  <si>
    <t xml:space="preserve">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t>
  </si>
  <si>
    <t xml:space="preserve">- Auxiliary machinery for machines of heading 84.44, 84.45, 84.46 or 84.47:</t>
  </si>
  <si>
    <t xml:space="preserve">8448.11.00</t>
  </si>
  <si>
    <t xml:space="preserve">-- Dobbies and Jacquards; card reducing, copying, punching or assembling machines for use therewith</t>
  </si>
  <si>
    <t xml:space="preserve">8448.19.00</t>
  </si>
  <si>
    <t xml:space="preserve">8448.20.00</t>
  </si>
  <si>
    <t xml:space="preserve">- Parts and accessories of machines of heading 84.44 or of their auxiliary machinery</t>
  </si>
  <si>
    <t xml:space="preserve">- Parts and accessories of machines of heading 84.45 or of their auxiliary machinery :</t>
  </si>
  <si>
    <t xml:space="preserve">8448.31.00</t>
  </si>
  <si>
    <t xml:space="preserve">8448.32.00</t>
  </si>
  <si>
    <t xml:space="preserve">8448.33.00</t>
  </si>
  <si>
    <t xml:space="preserve">8448.39.00</t>
  </si>
  <si>
    <t xml:space="preserve">- Parts and accessories of weaving machines (looms) or of their auxiliary machinery :</t>
  </si>
  <si>
    <t xml:space="preserve">8448.42.00</t>
  </si>
  <si>
    <t xml:space="preserve">8448.49.00</t>
  </si>
  <si>
    <t xml:space="preserve">- Parts and accessories of machines of heading 84.47 or of their auxiliary machinery :</t>
  </si>
  <si>
    <t xml:space="preserve">8448.51.00</t>
  </si>
  <si>
    <t xml:space="preserve">8448.59.00</t>
  </si>
  <si>
    <t xml:space="preserve">8449.00.00</t>
  </si>
  <si>
    <t xml:space="preserve">Machinery for the manufacture or finishing of felt or nonwovens in the piece or in shapes, including machinery for making felt hats; blocks for making hats.</t>
  </si>
  <si>
    <t xml:space="preserve">Household or laundrytype washing machines, including machines which both wash and dry.</t>
  </si>
  <si>
    <t xml:space="preserve">- Machines, each of a dry linen capacity not exceeding 10 kg:</t>
  </si>
  <si>
    <t xml:space="preserve">-- Fullyautomatic machines :</t>
  </si>
  <si>
    <t xml:space="preserve">8450.11.10</t>
  </si>
  <si>
    <t xml:space="preserve">8450.11.90</t>
  </si>
  <si>
    <t xml:space="preserve">-- Other machines, with builtin centrifugal drier :</t>
  </si>
  <si>
    <t xml:space="preserve">8450.12.10</t>
  </si>
  <si>
    <t xml:space="preserve">8450.12.90</t>
  </si>
  <si>
    <t xml:space="preserve">8450.19.10</t>
  </si>
  <si>
    <t xml:space="preserve">8450.19.90</t>
  </si>
  <si>
    <t xml:space="preserve">- Machines, each of a dry linen capacity exceeding 10 kg :</t>
  </si>
  <si>
    <t xml:space="preserve">8450.20.10</t>
  </si>
  <si>
    <t xml:space="preserve">8450.20.90</t>
  </si>
  <si>
    <t xml:space="preserve">8450.90.00</t>
  </si>
  <si>
    <t xml:space="preserve">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t>
  </si>
  <si>
    <t xml:space="preserve">8451.10.00</t>
  </si>
  <si>
    <t xml:space="preserve">- Drying machines :</t>
  </si>
  <si>
    <t xml:space="preserve">8451.21.00</t>
  </si>
  <si>
    <t xml:space="preserve">-- Each of a dry linen capacity not exceeding 10 kg</t>
  </si>
  <si>
    <t xml:space="preserve">8451.29.00</t>
  </si>
  <si>
    <t xml:space="preserve">8451.30.00</t>
  </si>
  <si>
    <t xml:space="preserve">8451.40.00</t>
  </si>
  <si>
    <t xml:space="preserve">8451.50.00</t>
  </si>
  <si>
    <t xml:space="preserve">8451.80.00</t>
  </si>
  <si>
    <t xml:space="preserve">8451.90.00</t>
  </si>
  <si>
    <t xml:space="preserve">Sewing machines, other than booksewing machines of heading 84.40; furniture, bases and covers specially designed for sewing machines; sewing machine needles.</t>
  </si>
  <si>
    <t xml:space="preserve">8452.10.00</t>
  </si>
  <si>
    <t xml:space="preserve">- Other sewing machines:</t>
  </si>
  <si>
    <t xml:space="preserve">8452.21.00</t>
  </si>
  <si>
    <t xml:space="preserve">8452.29.00</t>
  </si>
  <si>
    <t xml:space="preserve">8452.30.00</t>
  </si>
  <si>
    <t xml:space="preserve">8452.90.00</t>
  </si>
  <si>
    <t xml:space="preserve">- Furniture, bases and covers for sewing machines and parts thereof; other parts of sewing machines</t>
  </si>
  <si>
    <t xml:space="preserve">Machinery for preparing, tanning or working hides, skins or leather or for making or repairing footwear or other articles of hides, skins or leather, other than sewing machines.</t>
  </si>
  <si>
    <t xml:space="preserve">8453.10.00</t>
  </si>
  <si>
    <t xml:space="preserve">8453.20.00</t>
  </si>
  <si>
    <t xml:space="preserve">8453.80.00</t>
  </si>
  <si>
    <t xml:space="preserve">8453.90.00</t>
  </si>
  <si>
    <t xml:space="preserve">Converters, ladles, ingot moulds and casting machines, of a kind used in metallurgy or in metal foundries.</t>
  </si>
  <si>
    <t xml:space="preserve">8454.10.00</t>
  </si>
  <si>
    <t xml:space="preserve">8454.20.00</t>
  </si>
  <si>
    <t xml:space="preserve">8454.30.00</t>
  </si>
  <si>
    <t xml:space="preserve">8454.90.00</t>
  </si>
  <si>
    <t xml:space="preserve">Metalrolling mills and rolls therefor.</t>
  </si>
  <si>
    <t xml:space="preserve">8455.10.00</t>
  </si>
  <si>
    <t xml:space="preserve">- Other rolling mills:</t>
  </si>
  <si>
    <t xml:space="preserve">8455.21.00</t>
  </si>
  <si>
    <t xml:space="preserve">8455.22.00</t>
  </si>
  <si>
    <t xml:space="preserve">8455.30.00</t>
  </si>
  <si>
    <t xml:space="preserve">8455.90.00</t>
  </si>
  <si>
    <t xml:space="preserve">Machinetools for working any material by removal of material, by laser or other light or photon beam, ultrasonic, electrodischarge, electrochemical, electron beam, ionicbeam or plasma arc processes; waterjet cutting machines.</t>
  </si>
  <si>
    <t xml:space="preserve">8456.11.00</t>
  </si>
  <si>
    <t xml:space="preserve">8456.12.00</t>
  </si>
  <si>
    <t xml:space="preserve">8456.20.00</t>
  </si>
  <si>
    <t xml:space="preserve">8456.30.00</t>
  </si>
  <si>
    <t xml:space="preserve">8456.40.00</t>
  </si>
  <si>
    <t xml:space="preserve">8456.50.00</t>
  </si>
  <si>
    <t xml:space="preserve">8456.90.00</t>
  </si>
  <si>
    <t xml:space="preserve">Machining centres, unit construction machines (single station) and multistation transfer machines, for working metal.</t>
  </si>
  <si>
    <t xml:space="preserve">8457.10.00</t>
  </si>
  <si>
    <t xml:space="preserve">8457.20.00</t>
  </si>
  <si>
    <t xml:space="preserve">8457.30.00</t>
  </si>
  <si>
    <t xml:space="preserve">Lathes (including turning centres) for removing metal.</t>
  </si>
  <si>
    <t xml:space="preserve">- Horizontal lathes :</t>
  </si>
  <si>
    <t xml:space="preserve">8458.11.00</t>
  </si>
  <si>
    <t xml:space="preserve">8458.19.00</t>
  </si>
  <si>
    <t xml:space="preserve">- Other lathes :</t>
  </si>
  <si>
    <t xml:space="preserve">8458.91.00</t>
  </si>
  <si>
    <t xml:space="preserve">8458.99.00</t>
  </si>
  <si>
    <t xml:space="preserve">Machinetools (including waytype unit head machines) for drilling, boring, milling, threading or tapping by removing metal, other than lathes (including turning centres) of heading 84.58.</t>
  </si>
  <si>
    <t xml:space="preserve">8459.10.00</t>
  </si>
  <si>
    <t xml:space="preserve">- Other drilling machines :</t>
  </si>
  <si>
    <t xml:space="preserve">8459.21.00</t>
  </si>
  <si>
    <t xml:space="preserve">8459.29.00</t>
  </si>
  <si>
    <t xml:space="preserve">- Other boringmilling machines :</t>
  </si>
  <si>
    <t xml:space="preserve">8459.31.00</t>
  </si>
  <si>
    <t xml:space="preserve">8459.39.00</t>
  </si>
  <si>
    <t xml:space="preserve">8459.41.00</t>
  </si>
  <si>
    <t xml:space="preserve">8459.49.00</t>
  </si>
  <si>
    <t xml:space="preserve">- Milling machines, kneetype :</t>
  </si>
  <si>
    <t xml:space="preserve">8459.51.00</t>
  </si>
  <si>
    <t xml:space="preserve">8459.59.00</t>
  </si>
  <si>
    <t xml:space="preserve">- Other milling machines :</t>
  </si>
  <si>
    <t xml:space="preserve">8459.61.00</t>
  </si>
  <si>
    <t xml:space="preserve">8459.69.00</t>
  </si>
  <si>
    <t xml:space="preserve">8459.70.00</t>
  </si>
  <si>
    <t xml:space="preserve">Machinetools for deburring, sharpening, grinding, honing, lapping, polishing or otherwise finishing metal or cermets by means of grinding stones, abrasives or polishing products, other than gear cutting, gear grinding or gear finishing machines of heading 84.61.</t>
  </si>
  <si>
    <t xml:space="preserve">- Flatsurface grinding machines, in which the positioning in any one axis can be set up to an accuracy of at least 0.01 mm :</t>
  </si>
  <si>
    <t xml:space="preserve">8460.12.00</t>
  </si>
  <si>
    <t xml:space="preserve">8460.19.00</t>
  </si>
  <si>
    <t xml:space="preserve">8460.22.00</t>
  </si>
  <si>
    <t xml:space="preserve">8460.23.00</t>
  </si>
  <si>
    <t xml:space="preserve">8460.24.00</t>
  </si>
  <si>
    <t xml:space="preserve">8460.29.00</t>
  </si>
  <si>
    <t xml:space="preserve">- Sharpening (tool or cutter grinding) machines :</t>
  </si>
  <si>
    <t xml:space="preserve">8460.31.00</t>
  </si>
  <si>
    <t xml:space="preserve">8460.39.00</t>
  </si>
  <si>
    <t xml:space="preserve">8460.40.00</t>
  </si>
  <si>
    <t xml:space="preserve">8460.90.00</t>
  </si>
  <si>
    <t xml:space="preserve">Machinetools for planing, shaping, slotting, broaching, gear cutting, gear grinding or gear finishing, sawing, cuttingoff and other machinetools working by removing metal or cermets, not elsewhere specified or included.</t>
  </si>
  <si>
    <t xml:space="preserve">8461.20.00</t>
  </si>
  <si>
    <t xml:space="preserve">8461.30.00</t>
  </si>
  <si>
    <t xml:space="preserve">8461.40.00</t>
  </si>
  <si>
    <t xml:space="preserve">8461.50.00</t>
  </si>
  <si>
    <t xml:space="preserve">8461.90.00</t>
  </si>
  <si>
    <t xml:space="preserve">Machinetools (including presses) for working metal by forging, hammering or diestamping; machinetools (including presses) for working metal by bending, folding,straightening, flattening, shearing, punching or notching; presses for working metal or metal carbides, not specified above.</t>
  </si>
  <si>
    <t xml:space="preserve">8462.10.00</t>
  </si>
  <si>
    <t xml:space="preserve">- Bending, folding, straightening or flattening machines (including presses):</t>
  </si>
  <si>
    <t xml:space="preserve">8462.21.00</t>
  </si>
  <si>
    <t xml:space="preserve">8462.29.00</t>
  </si>
  <si>
    <t xml:space="preserve">- Shearing machines (including presses), other than combined punching and shearing machines :</t>
  </si>
  <si>
    <t xml:space="preserve">8462.31.00</t>
  </si>
  <si>
    <t xml:space="preserve">8462.39.00</t>
  </si>
  <si>
    <t xml:space="preserve">- Punching or notching machines (including presses), including combined punching and shearing machines :</t>
  </si>
  <si>
    <t xml:space="preserve">8462.41.00</t>
  </si>
  <si>
    <t xml:space="preserve">8462.49.00</t>
  </si>
  <si>
    <t xml:space="preserve">8462.91.00</t>
  </si>
  <si>
    <t xml:space="preserve">8462.99.00</t>
  </si>
  <si>
    <t xml:space="preserve">Other machinetools for working metal or cermets, without removing material.</t>
  </si>
  <si>
    <t xml:space="preserve">8463.10.00</t>
  </si>
  <si>
    <t xml:space="preserve">8463.20.00</t>
  </si>
  <si>
    <t xml:space="preserve">8463.30.00</t>
  </si>
  <si>
    <t xml:space="preserve">8463.90.00</t>
  </si>
  <si>
    <t xml:space="preserve">Machinetools for working stone, ceramics, concrete, asbestoscement or like mineral materials or for cold working glass.</t>
  </si>
  <si>
    <t xml:space="preserve">8464.10.00</t>
  </si>
  <si>
    <t xml:space="preserve">8464.20.00</t>
  </si>
  <si>
    <t xml:space="preserve">8464.90.00</t>
  </si>
  <si>
    <t xml:space="preserve">Machinetools (including machines for nailing, stapling, glueing or otherwise assembling) for working wood, cork bone,hard rubber, hard plastics or similar hard materials.</t>
  </si>
  <si>
    <t xml:space="preserve">8465.10.00</t>
  </si>
  <si>
    <t xml:space="preserve">8465.20.00</t>
  </si>
  <si>
    <t xml:space="preserve">8465.91.00</t>
  </si>
  <si>
    <t xml:space="preserve">8465.92.00</t>
  </si>
  <si>
    <t xml:space="preserve">8465.93.00</t>
  </si>
  <si>
    <t xml:space="preserve">8465.94.00</t>
  </si>
  <si>
    <t xml:space="preserve">8465.95.00</t>
  </si>
  <si>
    <t xml:space="preserve">8465.96.00</t>
  </si>
  <si>
    <t xml:space="preserve">8465.99.00</t>
  </si>
  <si>
    <t xml:space="preserve">Parts and accessories suitable for use solely or principally with the machines of headings 84.56 to 84.65, including work or tool holders, selfopening dieheads, dividing heads and other special attachments for machinetools; tool holders for any type of tool for working in the hand.</t>
  </si>
  <si>
    <t xml:space="preserve">8466.10.00</t>
  </si>
  <si>
    <t xml:space="preserve">8466.20.00</t>
  </si>
  <si>
    <t xml:space="preserve">8466.30.00</t>
  </si>
  <si>
    <t xml:space="preserve">8466.91.00</t>
  </si>
  <si>
    <t xml:space="preserve">-- For machines of heading 84.64</t>
  </si>
  <si>
    <t xml:space="preserve">8466.92.00</t>
  </si>
  <si>
    <t xml:space="preserve">-- For machines of heading 84.65</t>
  </si>
  <si>
    <t xml:space="preserve">8466.93.00</t>
  </si>
  <si>
    <t xml:space="preserve">-- For machines of headings 84.56 to 84.61</t>
  </si>
  <si>
    <t xml:space="preserve">8466.94.00</t>
  </si>
  <si>
    <t xml:space="preserve">-- For machines of heading 84.62 or 84.63</t>
  </si>
  <si>
    <t xml:space="preserve">Tools for working in the hand, pneumatic, hydraulic or with selfcontained electric or nonelectric motor.</t>
  </si>
  <si>
    <t xml:space="preserve">- Pneumatic :</t>
  </si>
  <si>
    <t xml:space="preserve">8467.11.00</t>
  </si>
  <si>
    <t xml:space="preserve">8467.19.00</t>
  </si>
  <si>
    <t xml:space="preserve">- With selfcontained electric motor :</t>
  </si>
  <si>
    <t xml:space="preserve">8467.21.00</t>
  </si>
  <si>
    <t xml:space="preserve">8467.22.00</t>
  </si>
  <si>
    <t xml:space="preserve">8467.29.00</t>
  </si>
  <si>
    <t xml:space="preserve">- Other tools :</t>
  </si>
  <si>
    <t xml:space="preserve">8467.81.00</t>
  </si>
  <si>
    <t xml:space="preserve">8467.89.00</t>
  </si>
  <si>
    <t xml:space="preserve">8467.91.00</t>
  </si>
  <si>
    <t xml:space="preserve">8467.92.00</t>
  </si>
  <si>
    <t xml:space="preserve">8467.99.00</t>
  </si>
  <si>
    <t xml:space="preserve">Machinery and apparatus for soldering, brazing or welding,whether or not capable of cutting, other than those of heading 85.15; gasoperated surface tempering machines and appliances.</t>
  </si>
  <si>
    <t xml:space="preserve">8468.10.00</t>
  </si>
  <si>
    <t xml:space="preserve">8468.20.00</t>
  </si>
  <si>
    <t xml:space="preserve">8468.80.00</t>
  </si>
  <si>
    <t xml:space="preserve">8468.90.00</t>
  </si>
  <si>
    <t xml:space="preserve">[84.69]</t>
  </si>
  <si>
    <t xml:space="preserve">Calculating machines and pocketsize data recording, reproducing and displaying machines with calculating functions; accounting machines, postagefranking machines, ticketissuing machines and similar machines, incorporating a calculating device; cash registers.</t>
  </si>
  <si>
    <t xml:space="preserve">8470.10.00</t>
  </si>
  <si>
    <t xml:space="preserve">- Other electronic calculating machines:</t>
  </si>
  <si>
    <t xml:space="preserve">8470.21.00</t>
  </si>
  <si>
    <t xml:space="preserve">8470.29.00</t>
  </si>
  <si>
    <t xml:space="preserve">8470.30.00</t>
  </si>
  <si>
    <t xml:space="preserve">8470.50.00</t>
  </si>
  <si>
    <t xml:space="preserve">8470.90.00</t>
  </si>
  <si>
    <t xml:space="preserve">Automatic data processing machines and units thereof; 10 or optical readers, machines for transcribing data onto data media in coded form and machines for processing such data, not elsewhere specified or included.</t>
  </si>
  <si>
    <t xml:space="preserve">8471.30.00</t>
  </si>
  <si>
    <t xml:space="preserve">- Portable automatic data processing machines, weighing not more than 10 kg, consisting of at least a central processing unit, a keyboard and a display</t>
  </si>
  <si>
    <t xml:space="preserve">- Other automatic data processing machines:</t>
  </si>
  <si>
    <t xml:space="preserve">8471.41.00</t>
  </si>
  <si>
    <t xml:space="preserve">8471.49.00</t>
  </si>
  <si>
    <t xml:space="preserve">8471.50.00</t>
  </si>
  <si>
    <t xml:space="preserve">- Processing units other than those of subheading 8471.41 or 8471.49, whether or not containing in the same housing one or two of the following types of unit : storage units, input units, output units</t>
  </si>
  <si>
    <t xml:space="preserve">8471.60.00</t>
  </si>
  <si>
    <t xml:space="preserve">8471.70.00</t>
  </si>
  <si>
    <t xml:space="preserve">8471.80.00</t>
  </si>
  <si>
    <t xml:space="preserve">8471.90.00</t>
  </si>
  <si>
    <t xml:space="preserve">Other office machines (for example, hectograph or stencil duplicating machines, addressing machines, automatic banknote dispensers, coinsorting machines, coincounting or wrapping machines, pencilsharpening machines, perforating or stapling machines).</t>
  </si>
  <si>
    <t xml:space="preserve">8472.10.00</t>
  </si>
  <si>
    <t xml:space="preserve">8472.30.00</t>
  </si>
  <si>
    <t xml:space="preserve">8472.90.00</t>
  </si>
  <si>
    <t xml:space="preserve">Parts and accessories (other than covers, carrying cases and the like) suitable for use solely or principally with machines of headings 84.69 to 84.72.</t>
  </si>
  <si>
    <t xml:space="preserve">- Parts and accessories of the machines of heading 84.70 :</t>
  </si>
  <si>
    <t xml:space="preserve">8473.21.00</t>
  </si>
  <si>
    <t xml:space="preserve">-- Of the electronic calculating machines of subheading 8470.10, 8470.21 or 8470.29</t>
  </si>
  <si>
    <t xml:space="preserve">8473.29.00</t>
  </si>
  <si>
    <t xml:space="preserve">8473.30.00</t>
  </si>
  <si>
    <t xml:space="preserve">- Parts and accessories of the machines of heading 84.71</t>
  </si>
  <si>
    <t xml:space="preserve">8473.40.00</t>
  </si>
  <si>
    <t xml:space="preserve">- Parts and accessories of the machines of heading 84.72</t>
  </si>
  <si>
    <t xml:space="preserve">8473.50.00</t>
  </si>
  <si>
    <t xml:space="preserve">- Parts and accessories equally suitable for use with machines of two or more of the headings 84.69 to 84.72</t>
  </si>
  <si>
    <t xml:space="preserve">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</si>
  <si>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 xml:space="preserve">8474.10.00</t>
  </si>
  <si>
    <t xml:space="preserve">8474.20.00</t>
  </si>
  <si>
    <t xml:space="preserve">- Mixing or kneading machines :</t>
  </si>
  <si>
    <t xml:space="preserve">8474.31.00</t>
  </si>
  <si>
    <t xml:space="preserve">8474.32.00</t>
  </si>
  <si>
    <t xml:space="preserve">8474.39.00</t>
  </si>
  <si>
    <t xml:space="preserve">8474.80.00</t>
  </si>
  <si>
    <t xml:space="preserve">8474.90.00</t>
  </si>
  <si>
    <t xml:space="preserve">Machines for assembling electric or electronic lamps, tubes or valves or flashbulbs, in glass envelopes; machines for manufacturing or hot working glass or glassware.</t>
  </si>
  <si>
    <t xml:space="preserve">8475.10.00</t>
  </si>
  <si>
    <t xml:space="preserve">- Machines for manufacturing or hot working glass or glassware :</t>
  </si>
  <si>
    <t xml:space="preserve">8475.21.00</t>
  </si>
  <si>
    <t xml:space="preserve">8475.29.00</t>
  </si>
  <si>
    <t xml:space="preserve">8475.90.00</t>
  </si>
  <si>
    <t xml:space="preserve">Automatic goods-vending machines (for example, postage stamp, cigarette, food or beverage machines), including money-changing machines.</t>
  </si>
  <si>
    <t xml:space="preserve">- Automatic beveragevending machines :</t>
  </si>
  <si>
    <t xml:space="preserve">8476.21.00</t>
  </si>
  <si>
    <t xml:space="preserve">8476.29.00</t>
  </si>
  <si>
    <t xml:space="preserve">- Other machines :</t>
  </si>
  <si>
    <t xml:space="preserve">8476.81.00</t>
  </si>
  <si>
    <t xml:space="preserve">8476.89.00</t>
  </si>
  <si>
    <t xml:space="preserve">8476.90.00</t>
  </si>
  <si>
    <t xml:space="preserve">Machinery for working rubber or plastics or for the manufacture of products from these materials, not specified or included elsewhere in this Chapter.</t>
  </si>
  <si>
    <t xml:space="preserve">8477.10.00</t>
  </si>
  <si>
    <t xml:space="preserve">8477.20.00</t>
  </si>
  <si>
    <t xml:space="preserve">8477.30.00</t>
  </si>
  <si>
    <t xml:space="preserve">8477.40.00</t>
  </si>
  <si>
    <t xml:space="preserve">- Other machinery for moulding or otherwise forming :</t>
  </si>
  <si>
    <t xml:space="preserve">8477.51.00</t>
  </si>
  <si>
    <t xml:space="preserve">8477.59.00</t>
  </si>
  <si>
    <t xml:space="preserve">8477.80.00</t>
  </si>
  <si>
    <t xml:space="preserve">8477.90.00</t>
  </si>
  <si>
    <t xml:space="preserve">Machinery for preparing or making up tobacco, not specified or included elsewhere in this Chapter.</t>
  </si>
  <si>
    <t xml:space="preserve">8478.10.00</t>
  </si>
  <si>
    <t xml:space="preserve">8478.90.00</t>
  </si>
  <si>
    <t xml:space="preserve">Machines and mechanical appliances having individual functions, not specified or included elsewhere in this Chapter.</t>
  </si>
  <si>
    <t xml:space="preserve">8479.10.00</t>
  </si>
  <si>
    <t xml:space="preserve">8479.20.00</t>
  </si>
  <si>
    <t xml:space="preserve">8479.30.00</t>
  </si>
  <si>
    <t xml:space="preserve">8479.40.00</t>
  </si>
  <si>
    <t xml:space="preserve">8479.50.00</t>
  </si>
  <si>
    <t xml:space="preserve">8479.60.00</t>
  </si>
  <si>
    <t xml:space="preserve">- Passenger boarding bridges :</t>
  </si>
  <si>
    <t xml:space="preserve">8479.71.00</t>
  </si>
  <si>
    <t xml:space="preserve">8479.79.00</t>
  </si>
  <si>
    <t xml:space="preserve">- Other machines and mechanical appliances :</t>
  </si>
  <si>
    <t xml:space="preserve">8479.81.00</t>
  </si>
  <si>
    <t xml:space="preserve">8479.82.00</t>
  </si>
  <si>
    <t xml:space="preserve">8479.89.00</t>
  </si>
  <si>
    <t xml:space="preserve">8479.90.00</t>
  </si>
  <si>
    <t xml:space="preserve">Moulding boxes for metal foundry; mould bases; moulding patterns; moulds for metal (other than ingot moulds), metal carbides, glass, mineral materials, rubber or plastics.</t>
  </si>
  <si>
    <t xml:space="preserve">8480.10.00</t>
  </si>
  <si>
    <t xml:space="preserve">8480.20.00</t>
  </si>
  <si>
    <t xml:space="preserve">8480.30.00</t>
  </si>
  <si>
    <t xml:space="preserve">- Moulds for metal or metal carbides :</t>
  </si>
  <si>
    <t xml:space="preserve">8480.41.00</t>
  </si>
  <si>
    <t xml:space="preserve">8480.49.00</t>
  </si>
  <si>
    <t xml:space="preserve">8480.50.00</t>
  </si>
  <si>
    <t xml:space="preserve">8480.60.00</t>
  </si>
  <si>
    <t xml:space="preserve">- Moulds for rubber or plastics :</t>
  </si>
  <si>
    <t xml:space="preserve">8480.71.00</t>
  </si>
  <si>
    <t xml:space="preserve">8480.79.00</t>
  </si>
  <si>
    <t xml:space="preserve">Taps, cocks, valves and similar appliances for pipes, boiler shells, tanks, vats or the like, including pressurereducing valves and thermostatically controlled valves.</t>
  </si>
  <si>
    <t xml:space="preserve">8481.10.00</t>
  </si>
  <si>
    <t xml:space="preserve">8481.20.00</t>
  </si>
  <si>
    <t xml:space="preserve">8481.30.00</t>
  </si>
  <si>
    <t xml:space="preserve">8481.40.00</t>
  </si>
  <si>
    <t xml:space="preserve">8481.80.00</t>
  </si>
  <si>
    <t xml:space="preserve">8481.90.00</t>
  </si>
  <si>
    <t xml:space="preserve">Ball or roller bearings.</t>
  </si>
  <si>
    <t xml:space="preserve">8482.10.00</t>
  </si>
  <si>
    <t xml:space="preserve">8482.20.00</t>
  </si>
  <si>
    <t xml:space="preserve">8482.30.00</t>
  </si>
  <si>
    <t xml:space="preserve">8482.40.00</t>
  </si>
  <si>
    <t xml:space="preserve">8482.50.00</t>
  </si>
  <si>
    <t xml:space="preserve">8482.80.00</t>
  </si>
  <si>
    <t xml:space="preserve">8482.91.00</t>
  </si>
  <si>
    <t xml:space="preserve">8482.99.00</t>
  </si>
  <si>
    <t xml:space="preserve">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</si>
  <si>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 xml:space="preserve">8483.10.00</t>
  </si>
  <si>
    <t xml:space="preserve">8483.20.00</t>
  </si>
  <si>
    <t xml:space="preserve">8483.30.00</t>
  </si>
  <si>
    <t xml:space="preserve">- Bearing housings, not incorporating ball or roller bearings; plain shaft bearings</t>
  </si>
  <si>
    <t xml:space="preserve">8483.40.00</t>
  </si>
  <si>
    <t xml:space="preserve">- Gears and gearing, other than toothed wheels, chain sprockets and other transmission elements presented separately; ball or roller screws; gear boxes and other speed changers, including torque converters</t>
  </si>
  <si>
    <t xml:space="preserve">8483.50.00</t>
  </si>
  <si>
    <t xml:space="preserve">8483.60.00</t>
  </si>
  <si>
    <t xml:space="preserve">8483.90.00</t>
  </si>
  <si>
    <t xml:space="preserve">- Toothed wheels, chain sprockets and other transmission elements presented separately; parts</t>
  </si>
  <si>
    <t xml:space="preserve">Gaskets and similar joints of metal sheeting combined with other material or of two or more layers of metal; sets or assortments of gaskets and similar joints, dissimilar in composition, put up in pouches, envelopes or similar packings; mechanical seals.</t>
  </si>
  <si>
    <t xml:space="preserve">8484.10.00</t>
  </si>
  <si>
    <t xml:space="preserve">8484.20.00</t>
  </si>
  <si>
    <t xml:space="preserve">8484.90.00</t>
  </si>
  <si>
    <t xml:space="preserve">[84.85]</t>
  </si>
  <si>
    <t xml:space="preserve">Machines and apparatus of a kind used solely or principally for the manufacture of semiconductor boules or wafers, semiconductor devices, electronic integrated circuits or flat panel displays; machines and apparatus specified in Note 9 (C) to this Chapter; parts and accessories.</t>
  </si>
  <si>
    <t xml:space="preserve">8486.10.00</t>
  </si>
  <si>
    <t xml:space="preserve">8486.20.00</t>
  </si>
  <si>
    <t xml:space="preserve">8486.30.00</t>
  </si>
  <si>
    <t xml:space="preserve">8486.40.00</t>
  </si>
  <si>
    <t xml:space="preserve">- Machines and apparatus specified in Note 9 (C) to this Chapter</t>
  </si>
  <si>
    <t xml:space="preserve">8486.90.00</t>
  </si>
  <si>
    <t xml:space="preserve">Machinery parts, not containing electrical connectors,insulators, coils, contacts or other electrical features, notspecified or included elsewhere in this Chapter.</t>
  </si>
  <si>
    <t xml:space="preserve">8487.10.00</t>
  </si>
  <si>
    <t xml:space="preserve">- Ships' or boats' propellers and blades therefor</t>
  </si>
  <si>
    <t xml:space="preserve">8487.90.00</t>
  </si>
  <si>
    <t xml:space="preserve">Electric motors and generators (excluding generating sets).</t>
  </si>
  <si>
    <t xml:space="preserve">8501.10.00</t>
  </si>
  <si>
    <t xml:space="preserve">- Motors of an output not exceeding 37.5 W</t>
  </si>
  <si>
    <t xml:space="preserve">8501.20.00</t>
  </si>
  <si>
    <t xml:space="preserve">- Universal AC/DC motors of an output exceeding 37.5 W</t>
  </si>
  <si>
    <t xml:space="preserve"> DC generators :</t>
  </si>
  <si>
    <t xml:space="preserve">8501.31.00</t>
  </si>
  <si>
    <t xml:space="preserve">-- Of an output not exceeding 750 W</t>
  </si>
  <si>
    <t xml:space="preserve">8501.32.00</t>
  </si>
  <si>
    <t xml:space="preserve">-- Of an output exceeding 750 W but not exceeding 75 kW</t>
  </si>
  <si>
    <t xml:space="preserve">8501.33.00</t>
  </si>
  <si>
    <t xml:space="preserve">-- Of an output exceeding 75 kW but not exceeding 375 kW :</t>
  </si>
  <si>
    <t xml:space="preserve">8501.34.00</t>
  </si>
  <si>
    <t xml:space="preserve">-- Of an output exceeding 375 kW</t>
  </si>
  <si>
    <t xml:space="preserve">8501.40.00</t>
  </si>
  <si>
    <t xml:space="preserve">- Other AC motors, multiphase :</t>
  </si>
  <si>
    <t xml:space="preserve">8501.51.00</t>
  </si>
  <si>
    <t xml:space="preserve">8501.52.00</t>
  </si>
  <si>
    <t xml:space="preserve">8501.53.00</t>
  </si>
  <si>
    <t xml:space="preserve">-- Of an output exceeding 75 kW</t>
  </si>
  <si>
    <t xml:space="preserve">- AC generators (alternators) :</t>
  </si>
  <si>
    <t xml:space="preserve">8501.61.00</t>
  </si>
  <si>
    <t xml:space="preserve">-- Of an output not exceeding 75 kVA</t>
  </si>
  <si>
    <t xml:space="preserve">8501.62.00</t>
  </si>
  <si>
    <t xml:space="preserve">-- Of an output exceeding 75 kVA but not exceeding 375 kVA</t>
  </si>
  <si>
    <t xml:space="preserve">8501.63.00</t>
  </si>
  <si>
    <t xml:space="preserve">-- Of an output exceeding 375 kVA but not exceeding 750 kVA</t>
  </si>
  <si>
    <t xml:space="preserve">8501.64.00</t>
  </si>
  <si>
    <t xml:space="preserve">-- Of an output exceeding 750 kVA</t>
  </si>
  <si>
    <t xml:space="preserve">Electric generating sets and rotary converters.</t>
  </si>
  <si>
    <t xml:space="preserve">- Generating sets with compressionignition internal combustion piston engines (diesel or semidiesel engines) :</t>
  </si>
  <si>
    <t xml:space="preserve">8502.11.00</t>
  </si>
  <si>
    <t xml:space="preserve">8502.12.00</t>
  </si>
  <si>
    <t xml:space="preserve">8502.13.00</t>
  </si>
  <si>
    <t xml:space="preserve">-- Of an output exceeding 375 kVA</t>
  </si>
  <si>
    <t xml:space="preserve">8502.20.00</t>
  </si>
  <si>
    <t xml:space="preserve">- Other generating sets:</t>
  </si>
  <si>
    <t xml:space="preserve">8502.31.00</t>
  </si>
  <si>
    <t xml:space="preserve">8502.39.00</t>
  </si>
  <si>
    <t xml:space="preserve">8502.40.00</t>
  </si>
  <si>
    <t xml:space="preserve">8503.00.00</t>
  </si>
  <si>
    <t xml:space="preserve">Parts suitable for use solely or principally with the machines of heading 85.01 or 85.02.</t>
  </si>
  <si>
    <t xml:space="preserve">Electrical transformers, static converters (for example, rectifiers) and inductors.</t>
  </si>
  <si>
    <t xml:space="preserve">8504.10.00</t>
  </si>
  <si>
    <t xml:space="preserve">- Liquid dielectric transformers :</t>
  </si>
  <si>
    <t xml:space="preserve">8504.21.00</t>
  </si>
  <si>
    <t xml:space="preserve">-- Having a power handling capacity not exceeding 650 kVA</t>
  </si>
  <si>
    <t xml:space="preserve">8504.22.00</t>
  </si>
  <si>
    <t xml:space="preserve">-- Having a power handling capacity exceeding 650 kVA but not exceeding 10,000 kVA</t>
  </si>
  <si>
    <t xml:space="preserve">8504.23.00</t>
  </si>
  <si>
    <t xml:space="preserve">-- Having a power handling capacity exceeding 10,000 kVA</t>
  </si>
  <si>
    <t xml:space="preserve">- Other transformers :</t>
  </si>
  <si>
    <t xml:space="preserve">8504.31.00</t>
  </si>
  <si>
    <t xml:space="preserve">-- Having a power handling capacity not exceeding 1 kVA</t>
  </si>
  <si>
    <t xml:space="preserve">8504.32.00</t>
  </si>
  <si>
    <t xml:space="preserve">-- Having a power handling capacity exceeding 1 kVA but not exceeding 16 kVA</t>
  </si>
  <si>
    <t xml:space="preserve">8504.33.00</t>
  </si>
  <si>
    <t xml:space="preserve">-- Having a power handling capacity exceeding 16 kVA but not exceeding 500 kVA</t>
  </si>
  <si>
    <t xml:space="preserve">8504.34.00</t>
  </si>
  <si>
    <t xml:space="preserve">-- Having a power handling capacity exceeding 500 kVA</t>
  </si>
  <si>
    <t xml:space="preserve">8504.40.00</t>
  </si>
  <si>
    <t xml:space="preserve">8504.50.00</t>
  </si>
  <si>
    <t xml:space="preserve">8504.90.00</t>
  </si>
  <si>
    <t xml:space="preserve">Electro-magnets; permanent magnets and articles intended to become permanent magnets after magnetisation; electro-magnetic or permanent magnet chucks, clamps and similar holding devices; electro-magnetic couplings, clutches and brakes; electro-magnetic lifting heads.</t>
  </si>
  <si>
    <t xml:space="preserve">- Permanent magnets and articles intended to become permanent magnets after magnetisation:</t>
  </si>
  <si>
    <t xml:space="preserve">8505.11.00</t>
  </si>
  <si>
    <t xml:space="preserve">8505.19.00</t>
  </si>
  <si>
    <t xml:space="preserve">8505.20.00</t>
  </si>
  <si>
    <t xml:space="preserve">8505.90.00</t>
  </si>
  <si>
    <t xml:space="preserve">Primary cells and primary batteries.</t>
  </si>
  <si>
    <t xml:space="preserve">8506.10.00</t>
  </si>
  <si>
    <t xml:space="preserve">8506.30.00</t>
  </si>
  <si>
    <t xml:space="preserve">8506.40.00</t>
  </si>
  <si>
    <t xml:space="preserve">8506.50.00</t>
  </si>
  <si>
    <t xml:space="preserve">8506.60.00</t>
  </si>
  <si>
    <t xml:space="preserve">8506.80.00</t>
  </si>
  <si>
    <t xml:space="preserve">8506.90.00</t>
  </si>
  <si>
    <t xml:space="preserve">Electric accumulators, including separators therefor, whether or not rectangular (including square).</t>
  </si>
  <si>
    <t xml:space="preserve">8507.10.00</t>
  </si>
  <si>
    <t xml:space="preserve">8507.20.00</t>
  </si>
  <si>
    <t xml:space="preserve">8507.30.00</t>
  </si>
  <si>
    <t xml:space="preserve">8507.40.00</t>
  </si>
  <si>
    <t xml:space="preserve">8507.50.00</t>
  </si>
  <si>
    <t xml:space="preserve">8507.60.00</t>
  </si>
  <si>
    <t xml:space="preserve">8507.80.00</t>
  </si>
  <si>
    <t xml:space="preserve">8507.90.00</t>
  </si>
  <si>
    <t xml:space="preserve">Vacuum cleaners.</t>
  </si>
  <si>
    <t xml:space="preserve">8508.11.00</t>
  </si>
  <si>
    <t xml:space="preserve">-- Of a power not exceeding 1,500 W and having a dust bag or other receptacle capacity not exceeding 20 l</t>
  </si>
  <si>
    <t xml:space="preserve">8508.19.00</t>
  </si>
  <si>
    <t xml:space="preserve">8508.60.00</t>
  </si>
  <si>
    <t xml:space="preserve">8508.70.00</t>
  </si>
  <si>
    <t xml:space="preserve">Electromechanical domestic appliances, with selfcontained electric motor, other than vacuum cleaners of heading 85.08.</t>
  </si>
  <si>
    <t xml:space="preserve">8509.40.00</t>
  </si>
  <si>
    <t xml:space="preserve"> fruit or vegetable juice extractors</t>
  </si>
  <si>
    <t xml:space="preserve">8509.80.00</t>
  </si>
  <si>
    <t xml:space="preserve">8509.90.00</t>
  </si>
  <si>
    <t xml:space="preserve">Shavers, hair clippers and hairremoving appliances, with selfcontained electric motor.</t>
  </si>
  <si>
    <t xml:space="preserve">8510.10.00</t>
  </si>
  <si>
    <t xml:space="preserve">8510.20.00</t>
  </si>
  <si>
    <t xml:space="preserve">8510.30.00</t>
  </si>
  <si>
    <t xml:space="preserve">8510.90.00</t>
  </si>
  <si>
    <t xml:space="preserve">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</si>
  <si>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 xml:space="preserve">8511.10.00</t>
  </si>
  <si>
    <t xml:space="preserve">8511.20.00</t>
  </si>
  <si>
    <t xml:space="preserve"> magnetodynamos</t>
  </si>
  <si>
    <t xml:space="preserve">8511.30.00</t>
  </si>
  <si>
    <t xml:space="preserve"> ignition coils</t>
  </si>
  <si>
    <t xml:space="preserve">8511.40.00</t>
  </si>
  <si>
    <t xml:space="preserve">8511.50.00</t>
  </si>
  <si>
    <t xml:space="preserve">8511.80.00</t>
  </si>
  <si>
    <t xml:space="preserve">8511.90.00</t>
  </si>
  <si>
    <t xml:space="preserve">Electrical lighting or signalling equipment (excluding articles of heading 85.39), windscreen wipers, defrosters and demisters, of a kind used for cycles or motor vehicles.</t>
  </si>
  <si>
    <t xml:space="preserve">8512.10.00</t>
  </si>
  <si>
    <t xml:space="preserve">8512.20.00</t>
  </si>
  <si>
    <t xml:space="preserve">8512.30.00</t>
  </si>
  <si>
    <t xml:space="preserve">8512.40.00</t>
  </si>
  <si>
    <t xml:space="preserve">8512.90.00</t>
  </si>
  <si>
    <t xml:space="preserve">Portable electric lamps designed to function by their own source of energy (for example, dry batteries, accumulators, magnetos), other than lighting equipment of heading 85.12.</t>
  </si>
  <si>
    <t xml:space="preserve">- Lamps:</t>
  </si>
  <si>
    <t xml:space="preserve">8513.10.10</t>
  </si>
  <si>
    <t xml:space="preserve">8513.10.90</t>
  </si>
  <si>
    <t xml:space="preserve">8513.90.00</t>
  </si>
  <si>
    <t xml:space="preserve">Industrial or laboratory electric furnaces and ovens (including those functioning by induction or dielectric loss) </t>
  </si>
  <si>
    <t xml:space="preserve"> other industrial or laboratory equipment for the heat treatment of materials by induction or dielectric loss.</t>
  </si>
  <si>
    <t xml:space="preserve">8514.10.00</t>
  </si>
  <si>
    <t xml:space="preserve">8514.20.00</t>
  </si>
  <si>
    <t xml:space="preserve">8514.30.00</t>
  </si>
  <si>
    <t xml:space="preserve">8514.40.00</t>
  </si>
  <si>
    <t xml:space="preserve">8514.90.00</t>
  </si>
  <si>
    <t xml:space="preserve">Electric (including electrically heated gas), laser or other light or photon beam, ultrasonic, electron beam, magnetic pulse or plasma arc soldering, brazing or welding machines and apparatus, whether or not capable of cutting; electric machines and apparatus for hot spraying of metals or cermets.</t>
  </si>
  <si>
    <t xml:space="preserve">- Brazing or soldering machines and apparatus :</t>
  </si>
  <si>
    <t xml:space="preserve">8515.11.00</t>
  </si>
  <si>
    <t xml:space="preserve">8515.19.00</t>
  </si>
  <si>
    <t xml:space="preserve">- Machines and apparatus for resistance welding of metal :</t>
  </si>
  <si>
    <t xml:space="preserve">8515.21.00</t>
  </si>
  <si>
    <t xml:space="preserve">8515.29.00</t>
  </si>
  <si>
    <t xml:space="preserve">- Machines and apparatus for arc (including plasma arc) welding of metals :</t>
  </si>
  <si>
    <t xml:space="preserve">8515.31.00</t>
  </si>
  <si>
    <t xml:space="preserve">8515.39.00</t>
  </si>
  <si>
    <t xml:space="preserve">8515.80.00</t>
  </si>
  <si>
    <t xml:space="preserve">8515.90.00</t>
  </si>
  <si>
    <t xml:space="preserve">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</si>
  <si>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 xml:space="preserve">8516.10.00</t>
  </si>
  <si>
    <t xml:space="preserve">- Electric space heating apparatus and electric soil heating apparatus:</t>
  </si>
  <si>
    <t xml:space="preserve">8516.21.00</t>
  </si>
  <si>
    <t xml:space="preserve">8516.29.00</t>
  </si>
  <si>
    <t xml:space="preserve">- Electrothermic hairdressing or handdrying apparatus:</t>
  </si>
  <si>
    <t xml:space="preserve">8516.31.00</t>
  </si>
  <si>
    <t xml:space="preserve">8516.32.00</t>
  </si>
  <si>
    <t xml:space="preserve">8516.33.00</t>
  </si>
  <si>
    <t xml:space="preserve">8516.40.00</t>
  </si>
  <si>
    <t xml:space="preserve">8516.50.00</t>
  </si>
  <si>
    <t xml:space="preserve">8516.60.00</t>
  </si>
  <si>
    <t xml:space="preserve">- Other ovens; cookers, cooking plates, boiling rings, grillers and roasters</t>
  </si>
  <si>
    <t xml:space="preserve">- Other electro-thermic appliances :</t>
  </si>
  <si>
    <t xml:space="preserve">8516.71.00</t>
  </si>
  <si>
    <t xml:space="preserve">8516.72.00</t>
  </si>
  <si>
    <t xml:space="preserve">8516.79.00</t>
  </si>
  <si>
    <t xml:space="preserve">8516.80.00</t>
  </si>
  <si>
    <t xml:space="preserve">8516.90.00</t>
  </si>
  <si>
    <t xml:space="preserve">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</si>
  <si>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 xml:space="preserve">- Telephone sets, including telephones for cellular networks or for other wireless networks :</t>
  </si>
  <si>
    <t xml:space="preserve">8517.11.00</t>
  </si>
  <si>
    <t xml:space="preserve">8517.12.00</t>
  </si>
  <si>
    <t xml:space="preserve">8517.18.00</t>
  </si>
  <si>
    <t xml:space="preserve">- Other apparatus for transmission or reception of voice, images or other data, including apparatus for communicationin a wired or wireless network (such as a local or wide area network) :</t>
  </si>
  <si>
    <t xml:space="preserve">8517.61.00</t>
  </si>
  <si>
    <t xml:space="preserve">8517.62.00</t>
  </si>
  <si>
    <t xml:space="preserve">-- Machines for the reception, conversion and transmission or regeneration of voice, images or other data, including switching and routing apparatus:</t>
  </si>
  <si>
    <t xml:space="preserve">8517.69.00</t>
  </si>
  <si>
    <t xml:space="preserve">8517.70.00</t>
  </si>
  <si>
    <t xml:space="preserve">Microphones and stands therefor; loudspeakers, whether or not mounted in their enclosures; headphones and earphones whether or not combined with a microphone, and sets consisting of a microphone and one or more loudspeakers ; audio-frequency electric amplifiers; electric sound amplifier sets.</t>
  </si>
  <si>
    <t xml:space="preserve">8518.10.00</t>
  </si>
  <si>
    <t xml:space="preserve">- Loudspeakers, whether or not mounted in their enclosures :</t>
  </si>
  <si>
    <t xml:space="preserve">8518.21.00</t>
  </si>
  <si>
    <t xml:space="preserve">8518.22.00</t>
  </si>
  <si>
    <t xml:space="preserve">8518.29.00</t>
  </si>
  <si>
    <t xml:space="preserve">8518.30.00</t>
  </si>
  <si>
    <t xml:space="preserve">8518.40.00</t>
  </si>
  <si>
    <t xml:space="preserve">8518.50.00</t>
  </si>
  <si>
    <t xml:space="preserve">8518.90.00</t>
  </si>
  <si>
    <t xml:space="preserve">Sound recording or reproducing apparatus.</t>
  </si>
  <si>
    <t xml:space="preserve">8519.20.00</t>
  </si>
  <si>
    <t xml:space="preserve">8519.30.00</t>
  </si>
  <si>
    <t xml:space="preserve">8519.50.00</t>
  </si>
  <si>
    <t xml:space="preserve">- Other apparatus :</t>
  </si>
  <si>
    <t xml:space="preserve">8519.81.00</t>
  </si>
  <si>
    <t xml:space="preserve">8519.89.00</t>
  </si>
  <si>
    <t xml:space="preserve">[85.20]</t>
  </si>
  <si>
    <t xml:space="preserve">Video recording or reproducing apparatus, whether or not incorporating a video tuner.</t>
  </si>
  <si>
    <t xml:space="preserve">8521.10.00</t>
  </si>
  <si>
    <t xml:space="preserve">8521.90.00</t>
  </si>
  <si>
    <t xml:space="preserve">Parts and accessories suitable for use solely or principally with the apparatus of heading 85.19 or 85.21.</t>
  </si>
  <si>
    <t xml:space="preserve">8522.10.00</t>
  </si>
  <si>
    <t xml:space="preserve">8522.90.00</t>
  </si>
  <si>
    <t xml:space="preserve">Discs, tapes, solidstate non-volatile storage devices, "smart cards" and other media for the recording of sound or of other phenomena, whether or not recorded, including matrices and masters for the production of discs, but excluding products of Chapter 37.</t>
  </si>
  <si>
    <t xml:space="preserve">- Magnetic media :</t>
  </si>
  <si>
    <t xml:space="preserve">8523.21.10</t>
  </si>
  <si>
    <t xml:space="preserve">8523.21.90</t>
  </si>
  <si>
    <t xml:space="preserve">8523.29.10</t>
  </si>
  <si>
    <t xml:space="preserve">8523.29.90</t>
  </si>
  <si>
    <t xml:space="preserve">- Optical media:</t>
  </si>
  <si>
    <t xml:space="preserve">8523.41.00</t>
  </si>
  <si>
    <t xml:space="preserve">8523.49.00</t>
  </si>
  <si>
    <t xml:space="preserve">- Semiconductor media :</t>
  </si>
  <si>
    <t xml:space="preserve">8523.51.00</t>
  </si>
  <si>
    <t xml:space="preserve">8523.52.00</t>
  </si>
  <si>
    <t xml:space="preserve">-- â€œSmart cardsâ€</t>
  </si>
  <si>
    <t xml:space="preserve">8523.59.00</t>
  </si>
  <si>
    <t xml:space="preserve">8523.80.10</t>
  </si>
  <si>
    <t xml:space="preserve">8523.80.90</t>
  </si>
  <si>
    <t xml:space="preserve">[85.24]</t>
  </si>
  <si>
    <t xml:space="preserve">Transmission apparatus for radiobroadcasting or television, whether or not incorporating reception apparatus or sound recording or reproducing apparatus; television cameras, digital cameras and video camera recorders.</t>
  </si>
  <si>
    <t xml:space="preserve">8525.50.00</t>
  </si>
  <si>
    <t xml:space="preserve">8525.60.00</t>
  </si>
  <si>
    <t xml:space="preserve">8525.80.00</t>
  </si>
  <si>
    <t xml:space="preserve">Radar apparatus, radio navigational aid apparatus and radio remote control apparatus.</t>
  </si>
  <si>
    <t xml:space="preserve">8526.10.00</t>
  </si>
  <si>
    <t xml:space="preserve">8526.91.00</t>
  </si>
  <si>
    <t xml:space="preserve">8526.92.00</t>
  </si>
  <si>
    <t xml:space="preserve">Reception apparatus for radiobroadcasting, whether or not combined, in the same housing, with sound recording or reproducing apparatus or a clock.</t>
  </si>
  <si>
    <t xml:space="preserve">- Radio-broadcast receivers capable of operating without an external source of power :</t>
  </si>
  <si>
    <t xml:space="preserve">8527.12.00</t>
  </si>
  <si>
    <t xml:space="preserve">8527.13.00</t>
  </si>
  <si>
    <t xml:space="preserve">8527.19.00</t>
  </si>
  <si>
    <t xml:space="preserve">- Radiobroadcast receivers not capable of operating without an external source of power, of a kind used in motor vehicles :</t>
  </si>
  <si>
    <t xml:space="preserve">8527.21.00</t>
  </si>
  <si>
    <t xml:space="preserve">8527.29.00</t>
  </si>
  <si>
    <t xml:space="preserve">8527.91.00</t>
  </si>
  <si>
    <t xml:space="preserve">8527.92.00</t>
  </si>
  <si>
    <t xml:space="preserve">8527.99.00</t>
  </si>
  <si>
    <t xml:space="preserve">Monitors and projectors, not incorporating television reception apparatus; reception apparatus for television, whether or not incorporating radio-broadcast receivers or sound or video recording or reproducing apparatus.</t>
  </si>
  <si>
    <t xml:space="preserve">- Cathode-ray tube monitors :</t>
  </si>
  <si>
    <t xml:space="preserve">8528.42.00</t>
  </si>
  <si>
    <t xml:space="preserve">-- Capable of directly connecting to and designed for use with an automatic data processing machine of heading 84.71</t>
  </si>
  <si>
    <t xml:space="preserve">8528.49.00</t>
  </si>
  <si>
    <t xml:space="preserve">- Other monitors :</t>
  </si>
  <si>
    <t xml:space="preserve">8528.52.00</t>
  </si>
  <si>
    <t xml:space="preserve">8528.59.00</t>
  </si>
  <si>
    <t xml:space="preserve">- Projectors:</t>
  </si>
  <si>
    <t xml:space="preserve">8528.62.00</t>
  </si>
  <si>
    <t xml:space="preserve">8528.69.00</t>
  </si>
  <si>
    <t xml:space="preserve">- Reception apparatus for television, whether or not Incorporating radio-broadcast receivers or sound or video recording or reproducing apparatus :</t>
  </si>
  <si>
    <t xml:space="preserve">8528.71.00</t>
  </si>
  <si>
    <t xml:space="preserve">-- Other, colour:</t>
  </si>
  <si>
    <t xml:space="preserve">8528.72.10</t>
  </si>
  <si>
    <t xml:space="preserve">8528.72.90</t>
  </si>
  <si>
    <t xml:space="preserve">-- Other, monochrome :</t>
  </si>
  <si>
    <t xml:space="preserve">8528.73.10</t>
  </si>
  <si>
    <t xml:space="preserve">8528.73.90</t>
  </si>
  <si>
    <t xml:space="preserve">Parts suitable for use solely or principally with the apparatus of headings 85.25 to 85.28.</t>
  </si>
  <si>
    <t xml:space="preserve">8529.10.00</t>
  </si>
  <si>
    <t xml:space="preserve"> parts suitable for use therewith</t>
  </si>
  <si>
    <t xml:space="preserve">8529.90.00</t>
  </si>
  <si>
    <t xml:space="preserve">Electrical signalling, safety or traffic control equipment for railways, tramways, roads, inland waterways, parking facilities, port installations or airfields (other than those of heading 86.08).</t>
  </si>
  <si>
    <t xml:space="preserve">8530.10.00</t>
  </si>
  <si>
    <t xml:space="preserve">8530.80.00</t>
  </si>
  <si>
    <t xml:space="preserve">8530.90.00</t>
  </si>
  <si>
    <t xml:space="preserve">Electric sound or visual signalling apparatus (for example, bells, sirens, indicator panels, burglar or fire alarms), other than those of heading 85.12 or 85.30.</t>
  </si>
  <si>
    <t xml:space="preserve">8531.10.00</t>
  </si>
  <si>
    <t xml:space="preserve">8531.20.00</t>
  </si>
  <si>
    <t xml:space="preserve">8531.80.00</t>
  </si>
  <si>
    <t xml:space="preserve">8531.90.00</t>
  </si>
  <si>
    <t xml:space="preserve">Electrical capacitors, fixed, variable or adjustable (preset).</t>
  </si>
  <si>
    <t xml:space="preserve">8532.10.00</t>
  </si>
  <si>
    <t xml:space="preserve">- Fixed capacitors designed for use in 50/60 Hz circuits and having a reactive power handling capacity of not less than 0.5 kvar (power capacitors)</t>
  </si>
  <si>
    <t xml:space="preserve">- Other fixed capacitors :</t>
  </si>
  <si>
    <t xml:space="preserve">8532.21.00</t>
  </si>
  <si>
    <t xml:space="preserve">8532.22.00</t>
  </si>
  <si>
    <t xml:space="preserve">8532.23.00</t>
  </si>
  <si>
    <t xml:space="preserve">8532.24.00</t>
  </si>
  <si>
    <t xml:space="preserve">8532.25.00</t>
  </si>
  <si>
    <t xml:space="preserve">8532.29.00</t>
  </si>
  <si>
    <t xml:space="preserve">8532.30.00</t>
  </si>
  <si>
    <t xml:space="preserve">8532.90.00</t>
  </si>
  <si>
    <t xml:space="preserve">Electrical resistors (including rheostats and potentiometers), other than heating resistors.</t>
  </si>
  <si>
    <t xml:space="preserve">8533.10.00</t>
  </si>
  <si>
    <t xml:space="preserve">8533.21.00</t>
  </si>
  <si>
    <t xml:space="preserve">-- For a power handling capacity not exceeding 20 W</t>
  </si>
  <si>
    <t xml:space="preserve">8533.29.00</t>
  </si>
  <si>
    <t xml:space="preserve">- Wirewound variable resistors, including rheostats and potentiometers :</t>
  </si>
  <si>
    <t xml:space="preserve">8533.31.00</t>
  </si>
  <si>
    <t xml:space="preserve">8533.39.00</t>
  </si>
  <si>
    <t xml:space="preserve">8533.40.00</t>
  </si>
  <si>
    <t xml:space="preserve">8533.90.00</t>
  </si>
  <si>
    <t xml:space="preserve">8534.00.00</t>
  </si>
  <si>
    <t xml:space="preserve">Printed circuits.</t>
  </si>
  <si>
    <t xml:space="preserve">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t>
  </si>
  <si>
    <t xml:space="preserve">8535.10.00</t>
  </si>
  <si>
    <t xml:space="preserve">- Automatic circuit breakers :</t>
  </si>
  <si>
    <t xml:space="preserve">8535.21.00</t>
  </si>
  <si>
    <t xml:space="preserve">-- For a voltage of less than 72.5 kV</t>
  </si>
  <si>
    <t xml:space="preserve">8535.29.00</t>
  </si>
  <si>
    <t xml:space="preserve">8535.30.00</t>
  </si>
  <si>
    <t xml:space="preserve">8535.40.00</t>
  </si>
  <si>
    <t xml:space="preserve">8535.90.00</t>
  </si>
  <si>
    <t xml:space="preserve">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t>
  </si>
  <si>
    <t xml:space="preserve">8536.10.00</t>
  </si>
  <si>
    <t xml:space="preserve">8536.20.00</t>
  </si>
  <si>
    <t xml:space="preserve">8536.30.00</t>
  </si>
  <si>
    <t xml:space="preserve">- Relays :</t>
  </si>
  <si>
    <t xml:space="preserve">8536.41.00</t>
  </si>
  <si>
    <t xml:space="preserve">-- For a voltage not exceeding 60 V</t>
  </si>
  <si>
    <t xml:space="preserve">8536.49.00</t>
  </si>
  <si>
    <t xml:space="preserve">8536.50.00</t>
  </si>
  <si>
    <t xml:space="preserve">- Lam-pholders, plugs and sockets :</t>
  </si>
  <si>
    <t xml:space="preserve">8536.61.00</t>
  </si>
  <si>
    <t xml:space="preserve">8536.69.00</t>
  </si>
  <si>
    <t xml:space="preserve">8536.70.00</t>
  </si>
  <si>
    <t xml:space="preserve">8536.90.00</t>
  </si>
  <si>
    <t xml:space="preserve">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</si>
  <si>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 xml:space="preserve">8537.10.00</t>
  </si>
  <si>
    <t xml:space="preserve">- For a voltage not exceeding 1,000 V</t>
  </si>
  <si>
    <t xml:space="preserve">8537.20.00</t>
  </si>
  <si>
    <t xml:space="preserve">- For a voltage exceeding 1,000 V</t>
  </si>
  <si>
    <t xml:space="preserve">Parts suitable for use solely or principally with the apparatus of heading 85.35, 85.36 or 85.37.</t>
  </si>
  <si>
    <t xml:space="preserve">8538.10.00</t>
  </si>
  <si>
    <t xml:space="preserve">- Boards, panels, consoles, desks, cabinets and other bases for the goods of heading 85.37, not equipped with their apparatus</t>
  </si>
  <si>
    <t xml:space="preserve">8538.90.00</t>
  </si>
  <si>
    <t xml:space="preserve">Electric filament or discharge lamps, including sealed beam lamp units and ultra-violet or infra-red lamps; arc-lamps; Light-emitting diode (LED) lamps.</t>
  </si>
  <si>
    <t xml:space="preserve">8539.10.00</t>
  </si>
  <si>
    <t xml:space="preserve">- Other filament lamps, excluding ultra-violet or infra-red lamps :</t>
  </si>
  <si>
    <t xml:space="preserve">8539.21.00</t>
  </si>
  <si>
    <t xml:space="preserve">8539.22.00</t>
  </si>
  <si>
    <t xml:space="preserve">-- Other, of a power not exceeding 200 W and for a voltage exceeding 100 V</t>
  </si>
  <si>
    <t xml:space="preserve">8539.29.00</t>
  </si>
  <si>
    <t xml:space="preserve">- Discharge lamps, other than ultra-violet lamps:</t>
  </si>
  <si>
    <t xml:space="preserve">8539.31.00</t>
  </si>
  <si>
    <t xml:space="preserve">8539.32.00</t>
  </si>
  <si>
    <t xml:space="preserve"> metal halide lamps</t>
  </si>
  <si>
    <t xml:space="preserve">8539.39.00</t>
  </si>
  <si>
    <t xml:space="preserve"> arclamps :</t>
  </si>
  <si>
    <t xml:space="preserve">8539.41.00</t>
  </si>
  <si>
    <t xml:space="preserve">8539.49.00</t>
  </si>
  <si>
    <t xml:space="preserve">8539.50.00</t>
  </si>
  <si>
    <t xml:space="preserve">- Light -emitting diode (LED)lamps</t>
  </si>
  <si>
    <t xml:space="preserve">8539.90.00</t>
  </si>
  <si>
    <t xml:space="preserve">Thermionic, cold cathode or photocathode valves and tubes (for example, vacuum or vapour or gas filled valves and tubes, mercury arc rectifying valves and tubes, cathode-ray tubes, television camera tubes).</t>
  </si>
  <si>
    <t xml:space="preserve">- Cathode-ray television picture tubes, including video monitor cathoderay tubes :</t>
  </si>
  <si>
    <t xml:space="preserve">8540.11.00</t>
  </si>
  <si>
    <t xml:space="preserve">8540.12.00</t>
  </si>
  <si>
    <t xml:space="preserve">8540.20.00</t>
  </si>
  <si>
    <t xml:space="preserve"> image converters and intensifiers</t>
  </si>
  <si>
    <t xml:space="preserve">8540.40.00</t>
  </si>
  <si>
    <t xml:space="preserve">- Data/graphic display tubes, monochrome; data/graphic displaytubes, colour, with a phosphor dot screen pitch smaller than 0.4 mm</t>
  </si>
  <si>
    <t xml:space="preserve">8540.60.00</t>
  </si>
  <si>
    <t xml:space="preserve">- Microwave tubes (for example, magnetrons, klystrons, travelling wave tubes, carcinotrons), excluding grid-controlled tubes:</t>
  </si>
  <si>
    <t xml:space="preserve">8540.71.00</t>
  </si>
  <si>
    <t xml:space="preserve">8540.79.00</t>
  </si>
  <si>
    <t xml:space="preserve">- Other valves and tubes :</t>
  </si>
  <si>
    <t xml:space="preserve">8540.81.00</t>
  </si>
  <si>
    <t xml:space="preserve">8540.89.00</t>
  </si>
  <si>
    <t xml:space="preserve">-Parts :</t>
  </si>
  <si>
    <t xml:space="preserve">8540.91.00</t>
  </si>
  <si>
    <t xml:space="preserve">8540.99.00</t>
  </si>
  <si>
    <t xml:space="preserve">Diodes, transistors and similar semiconductor devices; photosensitive semiconductor devices, including photovoltaic cells whether or not assembled in modules or made up into panels; light-emitting diodes; mounted piezo-electric crystals.</t>
  </si>
  <si>
    <t xml:space="preserve">8541.10.00</t>
  </si>
  <si>
    <t xml:space="preserve">- Transistors, other than photosensitive transistors :</t>
  </si>
  <si>
    <t xml:space="preserve">8541.21.00</t>
  </si>
  <si>
    <t xml:space="preserve">-- With a dissipation rate of less than 1 W</t>
  </si>
  <si>
    <t xml:space="preserve">8541.29.00</t>
  </si>
  <si>
    <t xml:space="preserve">8541.30.00</t>
  </si>
  <si>
    <t xml:space="preserve">8541.40.00</t>
  </si>
  <si>
    <t xml:space="preserve">- Photosensitive semiconductor devices, including photovoltaic cells whether or not assembled in modules or made up into panels; light-emitting diodes</t>
  </si>
  <si>
    <t xml:space="preserve">8541.50.00</t>
  </si>
  <si>
    <t xml:space="preserve">8541.60.00</t>
  </si>
  <si>
    <t xml:space="preserve">8541.90.00</t>
  </si>
  <si>
    <t xml:space="preserve">Electronic integrated circuits</t>
  </si>
  <si>
    <t xml:space="preserve">- Electronic integrated circuits :</t>
  </si>
  <si>
    <t xml:space="preserve">8542.31.00</t>
  </si>
  <si>
    <t xml:space="preserve">8542.32.00</t>
  </si>
  <si>
    <t xml:space="preserve">8542.33.00</t>
  </si>
  <si>
    <t xml:space="preserve">8542.39.00</t>
  </si>
  <si>
    <t xml:space="preserve">8542.90.00</t>
  </si>
  <si>
    <t xml:space="preserve">Electrical machines and apparatus, having individual functions, not specified or included elsewhere in this Chapter.</t>
  </si>
  <si>
    <t xml:space="preserve">8543.10.00</t>
  </si>
  <si>
    <t xml:space="preserve">- Particle accelerators :</t>
  </si>
  <si>
    <t xml:space="preserve">8543.20.00</t>
  </si>
  <si>
    <t xml:space="preserve">8543.30.00</t>
  </si>
  <si>
    <t xml:space="preserve">8543.70.00</t>
  </si>
  <si>
    <t xml:space="preserve">- Other machines and apparatus :</t>
  </si>
  <si>
    <t xml:space="preserve">8543.90.00</t>
  </si>
  <si>
    <t xml:space="preserve">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t>
  </si>
  <si>
    <t xml:space="preserve">- Winding wire :</t>
  </si>
  <si>
    <t xml:space="preserve">8544.11.00</t>
  </si>
  <si>
    <t xml:space="preserve">8544.19.00</t>
  </si>
  <si>
    <t xml:space="preserve">8544.20.00</t>
  </si>
  <si>
    <t xml:space="preserve">8544.30.00</t>
  </si>
  <si>
    <t xml:space="preserve">- Other electric conductors, for a voltage not exceeding 1000 V :</t>
  </si>
  <si>
    <t xml:space="preserve">8544.42.00</t>
  </si>
  <si>
    <t xml:space="preserve">8544.49.00</t>
  </si>
  <si>
    <t xml:space="preserve">8544.60.00</t>
  </si>
  <si>
    <t xml:space="preserve">- Other electric conductors, for a voltage exceeding 1,000 V</t>
  </si>
  <si>
    <t xml:space="preserve">8544.70.00</t>
  </si>
  <si>
    <t xml:space="preserve">Carbon electrodes, carbon brushes, lamp carbons, battery carbons and other articles of graphite or other carbon, with or without metal, of a kind used for electrical purposes.</t>
  </si>
  <si>
    <t xml:space="preserve">- Electrodes :</t>
  </si>
  <si>
    <t xml:space="preserve">8545.11.00</t>
  </si>
  <si>
    <t xml:space="preserve">8545.19.00</t>
  </si>
  <si>
    <t xml:space="preserve">8545.20.00</t>
  </si>
  <si>
    <t xml:space="preserve">8545.90.00</t>
  </si>
  <si>
    <t xml:space="preserve">Electrical insulators of any material.</t>
  </si>
  <si>
    <t xml:space="preserve">8546.10.00</t>
  </si>
  <si>
    <t xml:space="preserve">8546.20.00</t>
  </si>
  <si>
    <t xml:space="preserve">8546.90.00</t>
  </si>
  <si>
    <t xml:space="preserve">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t>
  </si>
  <si>
    <t xml:space="preserve">8547.10.00</t>
  </si>
  <si>
    <t xml:space="preserve">8547.20.00</t>
  </si>
  <si>
    <t xml:space="preserve">8547.90.00</t>
  </si>
  <si>
    <t xml:space="preserve">Waste and scrap of primary cells, primary batteries and electric accumulators; spent primary cells, spent primary batteries and spent electric accumulators; electrical parts of machinery or apparatus, not specified or included elsewhere in this Chapter.</t>
  </si>
  <si>
    <t xml:space="preserve">8548.10.00</t>
  </si>
  <si>
    <t xml:space="preserve">- Waste and scrap of primary cells, primary batteries and electric accumulators; spent primary cells, spent primary batteries and spent electric accumulators</t>
  </si>
  <si>
    <t xml:space="preserve">8548.90.00</t>
  </si>
  <si>
    <t xml:space="preserve">Rail locomotives powered from an external source of electricity or by electric accumulators.</t>
  </si>
  <si>
    <t xml:space="preserve">8601.10.00</t>
  </si>
  <si>
    <t xml:space="preserve">8601.20.00</t>
  </si>
  <si>
    <t xml:space="preserve">Other rail locomotives</t>
  </si>
  <si>
    <t xml:space="preserve"> locomotive tenders.</t>
  </si>
  <si>
    <t xml:space="preserve">8602.10.00</t>
  </si>
  <si>
    <t xml:space="preserve">8602.90.00</t>
  </si>
  <si>
    <t xml:space="preserve">Self-propelled railway or tramway coaches, vans and trucks, other than those of heading 86.04.</t>
  </si>
  <si>
    <t xml:space="preserve">8603.10.00</t>
  </si>
  <si>
    <t xml:space="preserve">8603.90.00</t>
  </si>
  <si>
    <t xml:space="preserve">8604.00.00</t>
  </si>
  <si>
    <t xml:space="preserve">Railway or tramway maintenance or service vehicles, whether or not selfpropelled (for example, workshops, cranes, ballast tampers, trackliners, testing coaches and track inspection vehicles).</t>
  </si>
  <si>
    <t xml:space="preserve">8605.00.00</t>
  </si>
  <si>
    <t xml:space="preserve">Railway or tramway passenger coaches, not selfpropelled; luggage vans, post office coaches and other special purpose railway or tramway coaches, not selfpropelled (excluding those of heading 86.04).</t>
  </si>
  <si>
    <t xml:space="preserve">Railway or tramway goods vans and wagons, not sel-fpropelled.</t>
  </si>
  <si>
    <t xml:space="preserve">8606.10.00</t>
  </si>
  <si>
    <t xml:space="preserve">8606.30.00</t>
  </si>
  <si>
    <t xml:space="preserve">- Self-discharging vans and wagons, other than those of subheading 8606.10</t>
  </si>
  <si>
    <t xml:space="preserve">8606.91.00</t>
  </si>
  <si>
    <t xml:space="preserve">8606.92.00</t>
  </si>
  <si>
    <t xml:space="preserve">-- Open, with non-removable sides of a height exceeding 60 cm</t>
  </si>
  <si>
    <t xml:space="preserve">8606.99.00</t>
  </si>
  <si>
    <t xml:space="preserve">Parts of railway or tramway locomotives or rolling-stock.</t>
  </si>
  <si>
    <t xml:space="preserve">- Bogies, bisselbogies, axles and wheels, and parts thereof :</t>
  </si>
  <si>
    <t xml:space="preserve">8607.11.00</t>
  </si>
  <si>
    <t xml:space="preserve">8607.12.00</t>
  </si>
  <si>
    <t xml:space="preserve">8607.19.00</t>
  </si>
  <si>
    <t xml:space="preserve">- Brakes and parts thereof :</t>
  </si>
  <si>
    <t xml:space="preserve">8607.21.00</t>
  </si>
  <si>
    <t xml:space="preserve">8607.29.00</t>
  </si>
  <si>
    <t xml:space="preserve">8607.30.00</t>
  </si>
  <si>
    <t xml:space="preserve">8607.91.00</t>
  </si>
  <si>
    <t xml:space="preserve">8607.99.00</t>
  </si>
  <si>
    <t xml:space="preserve">8608.00.00</t>
  </si>
  <si>
    <t xml:space="preserve">Railway or tramway track fixtures and fittings; mechanical (including electromechanical) signalling, safety or traffic control equipment for railways, tramways, roads, inland waterways, parking facilities, port installations or airfields; parts of the foregoing.</t>
  </si>
  <si>
    <t xml:space="preserve">8609.00.00</t>
  </si>
  <si>
    <t xml:space="preserve">Containers (including containers for the transport of fluids) specially designed and equipped for carriage by one or more modes of transport.</t>
  </si>
  <si>
    <t xml:space="preserve">Tractors (other than tractors of heading 87.09).</t>
  </si>
  <si>
    <t xml:space="preserve">8701.10.00</t>
  </si>
  <si>
    <t xml:space="preserve">- Road tractors for semi-trailers:</t>
  </si>
  <si>
    <t xml:space="preserve">8701.20.10</t>
  </si>
  <si>
    <t xml:space="preserve">8701.20.90</t>
  </si>
  <si>
    <t xml:space="preserve">8701.30.00</t>
  </si>
  <si>
    <t xml:space="preserve">8701.91.00</t>
  </si>
  <si>
    <t xml:space="preserve">-- Not exceeding 18kW</t>
  </si>
  <si>
    <t xml:space="preserve">8701.92.00</t>
  </si>
  <si>
    <t xml:space="preserve">-- Exceeding 18kW but not exceeding 37kW</t>
  </si>
  <si>
    <t xml:space="preserve">8701.93.00</t>
  </si>
  <si>
    <t xml:space="preserve">-- Exceeding 37kW but not exceeding 75kW</t>
  </si>
  <si>
    <t xml:space="preserve">8701.94.00</t>
  </si>
  <si>
    <t xml:space="preserve">-- Exceeding 75kW but not exceeding 130kW</t>
  </si>
  <si>
    <t xml:space="preserve">8701.95.00</t>
  </si>
  <si>
    <t xml:space="preserve">-- Exceeding 130kW</t>
  </si>
  <si>
    <t xml:space="preserve">Motor vehicles for the transport of ten or more persons, including the driver.</t>
  </si>
  <si>
    <t xml:space="preserve">- With compression ignition internal combustion piston engine (diesel or semi-diesel):</t>
  </si>
  <si>
    <t xml:space="preserve">--- Four wheel drive vehicles for the transport of ten persons:</t>
  </si>
  <si>
    <t xml:space="preserve">8702.10.11</t>
  </si>
  <si>
    <t xml:space="preserve">8702.10.19</t>
  </si>
  <si>
    <t xml:space="preserve">--- Other, for the transport of 10 or more but not exceeding 25 persons:</t>
  </si>
  <si>
    <t xml:space="preserve">8702.10.21</t>
  </si>
  <si>
    <t xml:space="preserve">8702.10.22</t>
  </si>
  <si>
    <t xml:space="preserve">----- For the transport of not more than 15 persons</t>
  </si>
  <si>
    <t xml:space="preserve">8702.10.29</t>
  </si>
  <si>
    <t xml:space="preserve">--- For the transport of more than 25 persons:</t>
  </si>
  <si>
    <t xml:space="preserve">8702.10.91</t>
  </si>
  <si>
    <t xml:space="preserve">8702.10.99</t>
  </si>
  <si>
    <t xml:space="preserve">- With both compression-ignition internal combustion piston engine
(diesel or semi-diesel) and electric motor as motors for propulsion:</t>
  </si>
  <si>
    <t xml:space="preserve">8702.20.11</t>
  </si>
  <si>
    <t xml:space="preserve">8702.20.19</t>
  </si>
  <si>
    <t xml:space="preserve">8702.20.21</t>
  </si>
  <si>
    <t xml:space="preserve">8702.20.22</t>
  </si>
  <si>
    <t xml:space="preserve">---- For transport of not more than 15 persons</t>
  </si>
  <si>
    <t xml:space="preserve">8702.20.29</t>
  </si>
  <si>
    <t xml:space="preserve">8702.20.91</t>
  </si>
  <si>
    <t xml:space="preserve">8702.20.99</t>
  </si>
  <si>
    <t xml:space="preserve">8702.30.11</t>
  </si>
  <si>
    <t xml:space="preserve">8702.30.19</t>
  </si>
  <si>
    <t xml:space="preserve">--- Other for transport of 10 or more but not exceeding 25 persons</t>
  </si>
  <si>
    <t xml:space="preserve">8702.30.21</t>
  </si>
  <si>
    <t xml:space="preserve">8702.30.22</t>
  </si>
  <si>
    <t xml:space="preserve">8702.30.29</t>
  </si>
  <si>
    <t xml:space="preserve">8702.30.91</t>
  </si>
  <si>
    <t xml:space="preserve">8702.30.99</t>
  </si>
  <si>
    <t xml:space="preserve">- With only electric motor for propulsion:</t>
  </si>
  <si>
    <t xml:space="preserve">8702.40.11</t>
  </si>
  <si>
    <t xml:space="preserve">8702.40.19</t>
  </si>
  <si>
    <t xml:space="preserve">8702.40.21</t>
  </si>
  <si>
    <t xml:space="preserve">8702.40.22</t>
  </si>
  <si>
    <t xml:space="preserve">8702.40.29</t>
  </si>
  <si>
    <t xml:space="preserve">--- For transport of not more than 25 persons</t>
  </si>
  <si>
    <t xml:space="preserve">8702.40.91</t>
  </si>
  <si>
    <t xml:space="preserve">8702.40.99</t>
  </si>
  <si>
    <t xml:space="preserve">8702.90.11</t>
  </si>
  <si>
    <t xml:space="preserve">8702.90.19</t>
  </si>
  <si>
    <t xml:space="preserve">--- Other , for transport of 10 or more but not exceeding 25 persons</t>
  </si>
  <si>
    <t xml:space="preserve">8702.90.21</t>
  </si>
  <si>
    <t xml:space="preserve">8702.90.29</t>
  </si>
  <si>
    <t xml:space="preserve">--- For transport of more than 25 persons:</t>
  </si>
  <si>
    <t xml:space="preserve">8702.90.91</t>
  </si>
  <si>
    <t xml:space="preserve">8702.90.99</t>
  </si>
  <si>
    <t xml:space="preserve">Motor cars and other motor vehicles principally designed for the transport of persons (other than those of heading 87.02),including station wagons and racing cars.</t>
  </si>
  <si>
    <t xml:space="preserve">8703.10.00</t>
  </si>
  <si>
    <t xml:space="preserve"> golf cars and similar vehicles</t>
  </si>
  <si>
    <t xml:space="preserve">- Other vehicles, with spark ignition internal combustion reciprocating piston engine :</t>
  </si>
  <si>
    <t xml:space="preserve">-- Of a cylinder capacity not exceeding 1,000 cc:</t>
  </si>
  <si>
    <t xml:space="preserve">8703.21.10</t>
  </si>
  <si>
    <t xml:space="preserve">8703.21.90</t>
  </si>
  <si>
    <t xml:space="preserve">-- Of a cylinder capacity exceeding 1,000 cc but not exceeding 1,500cc</t>
  </si>
  <si>
    <t xml:space="preserve">8703.22.10</t>
  </si>
  <si>
    <t xml:space="preserve">8703.22.90</t>
  </si>
  <si>
    <t xml:space="preserve">-- Of a cylinder capacity exceeding 1,500 cc but not exceeding 3,000</t>
  </si>
  <si>
    <t xml:space="preserve">8703.23.10</t>
  </si>
  <si>
    <t xml:space="preserve">8703.23.90</t>
  </si>
  <si>
    <t xml:space="preserve">-- Of a cylinder capacity exceeding 3,000 cc:</t>
  </si>
  <si>
    <t xml:space="preserve">8703.24.10</t>
  </si>
  <si>
    <t xml:space="preserve">8703.24.90</t>
  </si>
  <si>
    <t xml:space="preserve">- Other vehicles, with compression ignition internal combustion piston engine (diesel or semi diesel) :</t>
  </si>
  <si>
    <t xml:space="preserve">-- Of a cylinder capacity not exceeding 1,500 cc:</t>
  </si>
  <si>
    <t xml:space="preserve">8703.31.10</t>
  </si>
  <si>
    <t xml:space="preserve">8703.31.90</t>
  </si>
  <si>
    <t xml:space="preserve">-- Of a cylinder capacity exceeding 1,500 cc but not exceeding 2,500 cc:</t>
  </si>
  <si>
    <t xml:space="preserve">8703.32.10</t>
  </si>
  <si>
    <t xml:space="preserve">8703.32.90</t>
  </si>
  <si>
    <t xml:space="preserve">-- Of a cylinder capacity exceeding 2,500 cc:</t>
  </si>
  <si>
    <t xml:space="preserve">8703.33.10</t>
  </si>
  <si>
    <t xml:space="preserve">8703.33.90</t>
  </si>
  <si>
    <t xml:space="preserve">8703.40.00</t>
  </si>
  <si>
    <t xml:space="preserve">8703.50.00</t>
  </si>
  <si>
    <t xml:space="preserve">- Other vehicles, with both compression -ignition internal combustion pistone engine (diesel or semi-diesel) and electric motors as motors for propulsion , other than those capable of being charged by plugging to external source of electric power</t>
  </si>
  <si>
    <t xml:space="preserve">8703.60.00</t>
  </si>
  <si>
    <t xml:space="preserve">8703.70.00</t>
  </si>
  <si>
    <t xml:space="preserve">8703.80.00</t>
  </si>
  <si>
    <t xml:space="preserve">8703.90.00</t>
  </si>
  <si>
    <t xml:space="preserve">8703.90.10</t>
  </si>
  <si>
    <t xml:space="preserve">8703.90.20</t>
  </si>
  <si>
    <t xml:space="preserve">8703.90.90</t>
  </si>
  <si>
    <t xml:space="preserve">Motor vehicles for the transport of goods.</t>
  </si>
  <si>
    <t xml:space="preserve">- Dumpers designed for off-highway use:</t>
  </si>
  <si>
    <t xml:space="preserve">8704.10.10</t>
  </si>
  <si>
    <t xml:space="preserve">8704.10.90</t>
  </si>
  <si>
    <t xml:space="preserve">- Other, with compressionignition internal combustion piston engine (diesel or semidiesel) :</t>
  </si>
  <si>
    <t xml:space="preserve">-- g.v.w. not exceeding 5 tonnes:</t>
  </si>
  <si>
    <t xml:space="preserve">8704.21.10</t>
  </si>
  <si>
    <t xml:space="preserve">8704.21.90</t>
  </si>
  <si>
    <t xml:space="preserve">-- g.v.w. exceeding 5 tonnes but not exceeding 20 tonnes:</t>
  </si>
  <si>
    <t xml:space="preserve">8704.22.10</t>
  </si>
  <si>
    <t xml:space="preserve">8704.22.90</t>
  </si>
  <si>
    <t xml:space="preserve">-- g.v.w. exceeding 20 tonnes:</t>
  </si>
  <si>
    <t xml:space="preserve">8704.23.10</t>
  </si>
  <si>
    <t xml:space="preserve">8704.23.90</t>
  </si>
  <si>
    <t xml:space="preserve">- Other, with sparkignition internal combustion piston engine :</t>
  </si>
  <si>
    <t xml:space="preserve">8704.31.10</t>
  </si>
  <si>
    <t xml:space="preserve">8704.31.90</t>
  </si>
  <si>
    <t xml:space="preserve">-- g.v.w. exceeding 5 tonnes:</t>
  </si>
  <si>
    <t xml:space="preserve">8704.32.10</t>
  </si>
  <si>
    <t xml:space="preserve">8704.32.90</t>
  </si>
  <si>
    <t xml:space="preserve">8704.90.10</t>
  </si>
  <si>
    <t xml:space="preserve">8704.90.90</t>
  </si>
  <si>
    <t xml:space="preserve">Special purpose motor vehicles, other than those principally designed for the transport of persons or goods (for example, breakdown lorries, crane lorries, fire fighting vehicles, concretemixer lorries, road sweeper lorries, spraying lorries, mobile workshops, mobile radiological units).</t>
  </si>
  <si>
    <t xml:space="preserve">8705.10.00</t>
  </si>
  <si>
    <t xml:space="preserve">8705.20.00</t>
  </si>
  <si>
    <t xml:space="preserve">8705.30.00</t>
  </si>
  <si>
    <t xml:space="preserve">8705.40.00</t>
  </si>
  <si>
    <t xml:space="preserve">8705.90.00</t>
  </si>
  <si>
    <t xml:space="preserve">8706.00.00</t>
  </si>
  <si>
    <t xml:space="preserve">Chassis fitted with engines, for the motor vehicles of headings 87.01 to 87.05.</t>
  </si>
  <si>
    <t xml:space="preserve">Bodies (including cabs), for the motor vehicles of headings 87.01 to 87.05.</t>
  </si>
  <si>
    <t xml:space="preserve">8707.10.00</t>
  </si>
  <si>
    <t xml:space="preserve">- For the vehicles of heading 87.03</t>
  </si>
  <si>
    <t xml:space="preserve">8707.90.00</t>
  </si>
  <si>
    <t xml:space="preserve">Parts and accessories of the motor vehicles of headings 87.01 to 87.05.</t>
  </si>
  <si>
    <t xml:space="preserve">8708.10.00</t>
  </si>
  <si>
    <t xml:space="preserve">- Other parts and accessories of bodies (including cabs) :</t>
  </si>
  <si>
    <t xml:space="preserve">8708.21.00</t>
  </si>
  <si>
    <t xml:space="preserve">8708.29.00</t>
  </si>
  <si>
    <t xml:space="preserve">8708.30.00</t>
  </si>
  <si>
    <t xml:space="preserve"> parts thereof</t>
  </si>
  <si>
    <t xml:space="preserve">8708.40.00</t>
  </si>
  <si>
    <t xml:space="preserve">8708.50.00</t>
  </si>
  <si>
    <t xml:space="preserve">- Drive-axles with differential, whether or not provided with other transmission components, and non-driving axles; parts thereof</t>
  </si>
  <si>
    <t xml:space="preserve">8708.70.00</t>
  </si>
  <si>
    <t xml:space="preserve">8708.80.00</t>
  </si>
  <si>
    <t xml:space="preserve">- Other parts and accessories :</t>
  </si>
  <si>
    <t xml:space="preserve">8708.91.00</t>
  </si>
  <si>
    <t xml:space="preserve">8708.92.00</t>
  </si>
  <si>
    <t xml:space="preserve">8708.93.00</t>
  </si>
  <si>
    <t xml:space="preserve">8708.94.00</t>
  </si>
  <si>
    <t xml:space="preserve">-- Steering wheels, steering columns and steering boxes; parts thereof</t>
  </si>
  <si>
    <t xml:space="preserve">8708.95.00</t>
  </si>
  <si>
    <t xml:space="preserve">8708.99.00</t>
  </si>
  <si>
    <t xml:space="preserve">Works trucks, self-propelled, not fitted with lifting or handling equipment, of the type used in factories, warehouses, dock areas or airports for short distance transport of goods; tractors of the type used on railway station platforms; parts of the foregoing vehicles.</t>
  </si>
  <si>
    <t xml:space="preserve">- Vehicles :</t>
  </si>
  <si>
    <t xml:space="preserve">8709.11.00</t>
  </si>
  <si>
    <t xml:space="preserve">8709.19.00</t>
  </si>
  <si>
    <t xml:space="preserve">8709.90.00</t>
  </si>
  <si>
    <t xml:space="preserve">8710.00.00</t>
  </si>
  <si>
    <t xml:space="preserve">Tanks and other armoured fighting vehicles, motorised, whether or not fitted with weapons, and parts of such vehicles.</t>
  </si>
  <si>
    <t xml:space="preserve">Motorcycles (including mopeds) and cycles fitted with an auxiliary motor, with or without side-cars; side-cars.</t>
  </si>
  <si>
    <t xml:space="preserve">- With reciprocating internal combustion piston engine of a cylinder capacity not exceeding 50 cc :</t>
  </si>
  <si>
    <t xml:space="preserve">8711.10.10</t>
  </si>
  <si>
    <t xml:space="preserve">8711.10.90</t>
  </si>
  <si>
    <t xml:space="preserve">- With reciprocating internal combustion piston engine of a cylinder capacity exceeding 50 cc but not exceeding 250 cc:</t>
  </si>
  <si>
    <t xml:space="preserve">8711.20.10</t>
  </si>
  <si>
    <t xml:space="preserve">8711.20.90</t>
  </si>
  <si>
    <t xml:space="preserve">- With reciprocating internal combustion piston engine of a cylinder capacity exceeding 250 cc but not exceeding 500 cc:</t>
  </si>
  <si>
    <t xml:space="preserve">8711.30.10</t>
  </si>
  <si>
    <t xml:space="preserve">8711.30.90</t>
  </si>
  <si>
    <t xml:space="preserve">- With reciprocating internal combustion piston engine of a cylinder capacity exceeding 500 cc but not exceeding 800 cc:</t>
  </si>
  <si>
    <t xml:space="preserve">8711.40.10</t>
  </si>
  <si>
    <t xml:space="preserve">8711.40.90</t>
  </si>
  <si>
    <t xml:space="preserve">- With reciprocating internal combustion piston engine of a cylinder capacity exceeding 800 cc:</t>
  </si>
  <si>
    <t xml:space="preserve">8711.50.10</t>
  </si>
  <si>
    <t xml:space="preserve">8711.50.90</t>
  </si>
  <si>
    <t xml:space="preserve">8711.60.00</t>
  </si>
  <si>
    <t xml:space="preserve">8711.90.00</t>
  </si>
  <si>
    <t xml:space="preserve">8712.00.00</t>
  </si>
  <si>
    <t xml:space="preserve">Bicycles and other cycles (including delivery tricycles), not motorised.</t>
  </si>
  <si>
    <t xml:space="preserve">Carriages for disabled persons, whether or not motorised or otherwise mechanically propelled.</t>
  </si>
  <si>
    <t xml:space="preserve">8713.10.00</t>
  </si>
  <si>
    <t xml:space="preserve">8713.90.00</t>
  </si>
  <si>
    <t xml:space="preserve">Parts and accessories of vehicles of headings 87.11 to 87.13.</t>
  </si>
  <si>
    <t xml:space="preserve">8714.10.00</t>
  </si>
  <si>
    <t xml:space="preserve">8714.20.00</t>
  </si>
  <si>
    <t xml:space="preserve">8714.91.00</t>
  </si>
  <si>
    <t xml:space="preserve">8714.92.00</t>
  </si>
  <si>
    <t xml:space="preserve">8714.93.00</t>
  </si>
  <si>
    <t xml:space="preserve">8714.94.00</t>
  </si>
  <si>
    <t xml:space="preserve">8714.95.00</t>
  </si>
  <si>
    <t xml:space="preserve">8714.96.00</t>
  </si>
  <si>
    <t xml:space="preserve">8714.99.00</t>
  </si>
  <si>
    <t xml:space="preserve">8715.00.00</t>
  </si>
  <si>
    <t xml:space="preserve">Baby carriages and parts thereof.</t>
  </si>
  <si>
    <t xml:space="preserve">Trailers and semitrailers; other vehicles, not mechanically propelled; parts thereof.</t>
  </si>
  <si>
    <t xml:space="preserve">- Trailers and semitrailers of the caravan type, for housing or camping:</t>
  </si>
  <si>
    <t xml:space="preserve">8716.10.10</t>
  </si>
  <si>
    <t xml:space="preserve">8716.10.90</t>
  </si>
  <si>
    <t xml:space="preserve">- Self-loading or self-unloading trailers and semi-trailers for agricultural purposes:</t>
  </si>
  <si>
    <t xml:space="preserve">8716.20.10</t>
  </si>
  <si>
    <t xml:space="preserve">8716.20.90</t>
  </si>
  <si>
    <t xml:space="preserve">- Other trailers and semi-trailers for the transport of goods :</t>
  </si>
  <si>
    <t xml:space="preserve">-- Tanker trailers and tanker semi-trailers:</t>
  </si>
  <si>
    <t xml:space="preserve">8716.31.10</t>
  </si>
  <si>
    <t xml:space="preserve">8716.31.90</t>
  </si>
  <si>
    <t xml:space="preserve">8716.39.10</t>
  </si>
  <si>
    <t xml:space="preserve">8716.39.90</t>
  </si>
  <si>
    <t xml:space="preserve">- Other trailers and semi-trailers:</t>
  </si>
  <si>
    <t xml:space="preserve">8716.40.10</t>
  </si>
  <si>
    <t xml:space="preserve">8716.40.90</t>
  </si>
  <si>
    <t xml:space="preserve">8716.80.00</t>
  </si>
  <si>
    <t xml:space="preserve">8716.90.00</t>
  </si>
  <si>
    <t xml:space="preserve">8801.00.00</t>
  </si>
  <si>
    <t xml:space="preserve">Balloons and dirigibles; gliders, hang gliders and other non-powered aircraft.</t>
  </si>
  <si>
    <t xml:space="preserve">Other aircraft (for example, helicopters, aeroplanes); spacecraft (including satellites) and suborbital and spacecraft launch vehicles.</t>
  </si>
  <si>
    <t xml:space="preserve">- Helicopters :</t>
  </si>
  <si>
    <t xml:space="preserve">8802.11.00</t>
  </si>
  <si>
    <t xml:space="preserve">-- Of an unladen weight not exceeding 2,000 kg</t>
  </si>
  <si>
    <t xml:space="preserve">8802.12.00</t>
  </si>
  <si>
    <t xml:space="preserve">-- Of an unladen weight exceeding 2,000 kg</t>
  </si>
  <si>
    <t xml:space="preserve">8802.20.00</t>
  </si>
  <si>
    <t xml:space="preserve">- Aeroplanes and other aircraft, of an unladen weight not exceeding 2,000 kg</t>
  </si>
  <si>
    <t xml:space="preserve">8802.30.00</t>
  </si>
  <si>
    <t xml:space="preserve">- Aeroplanes and other aircraft, of an unladen weight exceeding 2,000 kg but not exceeding 15,000 kg</t>
  </si>
  <si>
    <t xml:space="preserve">8802.40.00</t>
  </si>
  <si>
    <t xml:space="preserve">- Aeroplanes and other aircraft, of an unladen weight exceeding 15,000 kg</t>
  </si>
  <si>
    <t xml:space="preserve">8802.60.00</t>
  </si>
  <si>
    <t xml:space="preserve">Parts of goods of heading 88.01 or 88.02.</t>
  </si>
  <si>
    <t xml:space="preserve">8803.10.00</t>
  </si>
  <si>
    <t xml:space="preserve">8803.20.00</t>
  </si>
  <si>
    <t xml:space="preserve">8803.30.00</t>
  </si>
  <si>
    <t xml:space="preserve">8803.90.00</t>
  </si>
  <si>
    <t xml:space="preserve">8804.00.00</t>
  </si>
  <si>
    <t xml:space="preserve"> parts thereof and accessories thereto.</t>
  </si>
  <si>
    <t xml:space="preserve">Aircraft launching gear</t>
  </si>
  <si>
    <t xml:space="preserve"> deck-arrestor or similar gear</t>
  </si>
  <si>
    <t xml:space="preserve">8805.10.00</t>
  </si>
  <si>
    <t xml:space="preserve"> deckarrestor or similar gear and parts thereof</t>
  </si>
  <si>
    <t xml:space="preserve">- Ground flying trainers and parts thereof :</t>
  </si>
  <si>
    <t xml:space="preserve">8805.21.00</t>
  </si>
  <si>
    <t xml:space="preserve">8805.29.00</t>
  </si>
  <si>
    <t xml:space="preserve">Cruise ships, excursion boats, ferry-boats, cargo ships, barges and similar vessels for the transport of persons or goods.</t>
  </si>
  <si>
    <t xml:space="preserve">8901.10.00</t>
  </si>
  <si>
    <t xml:space="preserve">- Cruise ships, excursion boats and similar vessels principally designed for the transport of persons; ferryboats of all kinds</t>
  </si>
  <si>
    <t xml:space="preserve">8901.20.00</t>
  </si>
  <si>
    <t xml:space="preserve">8901.30.00</t>
  </si>
  <si>
    <t xml:space="preserve">- Refrigerated vessels, other than those of subheading 8901.20</t>
  </si>
  <si>
    <t xml:space="preserve">8901.90.00</t>
  </si>
  <si>
    <t xml:space="preserve">8902.00.00</t>
  </si>
  <si>
    <t xml:space="preserve">Fishing vessels</t>
  </si>
  <si>
    <t xml:space="preserve"> factory ships and other vessels for processing or preserving fishery products.</t>
  </si>
  <si>
    <t xml:space="preserve">Yachts and other vessels for pleasure or sports</t>
  </si>
  <si>
    <t xml:space="preserve"> rowing boats and canoes.</t>
  </si>
  <si>
    <t xml:space="preserve">8903.10.00</t>
  </si>
  <si>
    <t xml:space="preserve">8903.91.00</t>
  </si>
  <si>
    <t xml:space="preserve">8903.92.00</t>
  </si>
  <si>
    <t xml:space="preserve">8903.99.00</t>
  </si>
  <si>
    <t xml:space="preserve">8904.00.00</t>
  </si>
  <si>
    <t xml:space="preserve">Tugs and pusher craft.</t>
  </si>
  <si>
    <t xml:space="preserve">Light vessels, fire floats, dredgers, floating cranes, and other vessels the navigability of which is subsidiary to their main function; floating docks; floating or submersible drilling or production platforms.</t>
  </si>
  <si>
    <t xml:space="preserve">8905.10.00</t>
  </si>
  <si>
    <t xml:space="preserve">8905.20.00</t>
  </si>
  <si>
    <t xml:space="preserve">8905.90.00</t>
  </si>
  <si>
    <t xml:space="preserve">Other vessels, including warships and lifeboats other than rowing boats.</t>
  </si>
  <si>
    <t xml:space="preserve">8906.10.00</t>
  </si>
  <si>
    <t xml:space="preserve">8906.90.00</t>
  </si>
  <si>
    <t xml:space="preserve">Other floating structures (for example, rafts, tanks, coffer dams, landing stages, buoys and beacons).</t>
  </si>
  <si>
    <t xml:space="preserve">8907.10.00</t>
  </si>
  <si>
    <t xml:space="preserve">8907.90.00</t>
  </si>
  <si>
    <t xml:space="preserve">8908.00.00</t>
  </si>
  <si>
    <t xml:space="preserve">Vessels and other floating structures for breaking up.</t>
  </si>
  <si>
    <t xml:space="preserve">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</si>
  <si>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 xml:space="preserve">9001.10.00</t>
  </si>
  <si>
    <t xml:space="preserve">9001.20.00</t>
  </si>
  <si>
    <t xml:space="preserve">9001.30.00</t>
  </si>
  <si>
    <t xml:space="preserve">9001.40.00</t>
  </si>
  <si>
    <t xml:space="preserve">9001.50.00</t>
  </si>
  <si>
    <t xml:space="preserve">9001.90.00</t>
  </si>
  <si>
    <t xml:space="preserve">Lenses, prisms, mirrors and other optical elements, of any material, mounted, being parts of or fittings for instruments or apparatus, other than such elements of glass not optically worked.</t>
  </si>
  <si>
    <t xml:space="preserve">- Objective lenses :</t>
  </si>
  <si>
    <t xml:space="preserve">9002.11.00</t>
  </si>
  <si>
    <t xml:space="preserve">9002.19.00</t>
  </si>
  <si>
    <t xml:space="preserve">9002.20.00</t>
  </si>
  <si>
    <t xml:space="preserve">9002.90.00</t>
  </si>
  <si>
    <t xml:space="preserve">Frames and mountings for spectacles, goggles or the like, and parts thereof.</t>
  </si>
  <si>
    <t xml:space="preserve">- Frames and mountings:</t>
  </si>
  <si>
    <t xml:space="preserve">9003.11.00</t>
  </si>
  <si>
    <t xml:space="preserve">9003.19.00</t>
  </si>
  <si>
    <t xml:space="preserve">9003.90.00</t>
  </si>
  <si>
    <t xml:space="preserve">Spectacles, goggles and the like, corrective, protective or other.</t>
  </si>
  <si>
    <t xml:space="preserve">9004.10.00</t>
  </si>
  <si>
    <t xml:space="preserve">- Sunglasses :</t>
  </si>
  <si>
    <t xml:space="preserve">9004.90.10</t>
  </si>
  <si>
    <t xml:space="preserve">9004.90.90</t>
  </si>
  <si>
    <t xml:space="preserve">Binoculars, monoculars, other optical telescopes, and mountings therefor; other astronomical instruments and mountings therefor, but not including instruments for radio-astronomy.</t>
  </si>
  <si>
    <t xml:space="preserve">9005.10.00</t>
  </si>
  <si>
    <t xml:space="preserve">9005.80.00</t>
  </si>
  <si>
    <t xml:space="preserve">9005.90.00</t>
  </si>
  <si>
    <t xml:space="preserve">Photographic (other than cinematographic) cameras</t>
  </si>
  <si>
    <t xml:space="preserve"> photographic flashlight apparatus and flashbulbs other than discharge lamps of heading 85.39.</t>
  </si>
  <si>
    <t xml:space="preserve">9006.30.00</t>
  </si>
  <si>
    <t xml:space="preserve">- Cameras specially designed for underwater use, for aerial survey or for medical or surgical examination of internal organs; comparison cameras for forensic or criminological purposes</t>
  </si>
  <si>
    <t xml:space="preserve">9006.40.00</t>
  </si>
  <si>
    <t xml:space="preserve">- Other cameras :</t>
  </si>
  <si>
    <t xml:space="preserve">9006.51.00</t>
  </si>
  <si>
    <t xml:space="preserve">-- With a throughthelens viewfinder (single lens reflex (SLR)), for roll film of a width not exceeding 35 mm</t>
  </si>
  <si>
    <t xml:space="preserve">9006.52.00</t>
  </si>
  <si>
    <t xml:space="preserve">-- Other, for roll film of a width less than 35 mm</t>
  </si>
  <si>
    <t xml:space="preserve">9006.53.00</t>
  </si>
  <si>
    <t xml:space="preserve">-- Other, for roll film of a width of 35 mm</t>
  </si>
  <si>
    <t xml:space="preserve">9006.59.00</t>
  </si>
  <si>
    <t xml:space="preserve">- Photographic flashlight apparatus and flashbulbs :</t>
  </si>
  <si>
    <t xml:space="preserve">9006.61.00</t>
  </si>
  <si>
    <t xml:space="preserve">-- Discharge lamp ("electronic") flashlight apparatus</t>
  </si>
  <si>
    <t xml:space="preserve">9006.69.00</t>
  </si>
  <si>
    <t xml:space="preserve">- Parts and accessories:</t>
  </si>
  <si>
    <t xml:space="preserve">9006.91.00</t>
  </si>
  <si>
    <t xml:space="preserve">9006.99.00</t>
  </si>
  <si>
    <t xml:space="preserve">Cinematographic cameras and projectors, whether or not incorporating sound recording or reproducing apparatus.</t>
  </si>
  <si>
    <t xml:space="preserve">9007.10.00</t>
  </si>
  <si>
    <t xml:space="preserve">9007.20.00</t>
  </si>
  <si>
    <t xml:space="preserve">9007.91.00</t>
  </si>
  <si>
    <t xml:space="preserve">9007.92.00</t>
  </si>
  <si>
    <t xml:space="preserve">Image projectors, other than cinematographic; photographic (other than cinematographic) enlargers and reducers.</t>
  </si>
  <si>
    <t xml:space="preserve">9008.50.00</t>
  </si>
  <si>
    <t xml:space="preserve">9008.90.00</t>
  </si>
  <si>
    <t xml:space="preserve">[90.09]</t>
  </si>
  <si>
    <t xml:space="preserve">Apparatus and equipment for photographic (including cinematographic) laboratories, not specified or included elsewhere in this Chapter; negatoscopes; projection screens.</t>
  </si>
  <si>
    <t xml:space="preserve">9010.10.00</t>
  </si>
  <si>
    <t xml:space="preserve">- Apparatus for the projection or drawing of circuit patterns on sensitised semiconductor materials :</t>
  </si>
  <si>
    <t xml:space="preserve">9010.50.00</t>
  </si>
  <si>
    <t xml:space="preserve"> negatoscopes</t>
  </si>
  <si>
    <t xml:space="preserve">9010.60.00</t>
  </si>
  <si>
    <t xml:space="preserve">9010.90.00</t>
  </si>
  <si>
    <t xml:space="preserve">Compound optical microscopes, including those for photomicrography, cinephotomicrography or microprojection.</t>
  </si>
  <si>
    <t xml:space="preserve">9011.10.00</t>
  </si>
  <si>
    <t xml:space="preserve">9011.20.00</t>
  </si>
  <si>
    <t xml:space="preserve">9011.80.00</t>
  </si>
  <si>
    <t xml:space="preserve">9011.90.00</t>
  </si>
  <si>
    <t xml:space="preserve">Microscopes other than optical microscopes</t>
  </si>
  <si>
    <t xml:space="preserve"> diffraction apparatus.</t>
  </si>
  <si>
    <t xml:space="preserve">9012.10.00</t>
  </si>
  <si>
    <t xml:space="preserve"> diffraction apparatus</t>
  </si>
  <si>
    <t xml:space="preserve">9012.90.00</t>
  </si>
  <si>
    <t xml:space="preserve">Liquid crystal devices not constituting articles provided for more specifically in other headings; lasers, other than laser diodes; other optical appliances and instruments, not specified or included elsewhere in this Chapter.</t>
  </si>
  <si>
    <t xml:space="preserve">9013.10.00</t>
  </si>
  <si>
    <t xml:space="preserve">- Telescopic sights for fitting to arms; periscopes; telescopes designed to form parts of machines, appliances, instruments or apparatus of this Chapter or Section XVI</t>
  </si>
  <si>
    <t xml:space="preserve">9013.20.00</t>
  </si>
  <si>
    <t xml:space="preserve">9013.80.00</t>
  </si>
  <si>
    <t xml:space="preserve">9013.90.00</t>
  </si>
  <si>
    <t xml:space="preserve">Direction finding compasses</t>
  </si>
  <si>
    <t xml:space="preserve"> other navigational instruments and appliances.</t>
  </si>
  <si>
    <t xml:space="preserve">9014.10.00</t>
  </si>
  <si>
    <t xml:space="preserve">9014.20.00</t>
  </si>
  <si>
    <t xml:space="preserve">9014.80.00</t>
  </si>
  <si>
    <t xml:space="preserve">9014.90.00</t>
  </si>
  <si>
    <t xml:space="preserve">Surveying (including photogrammetrical surveying), hydrographic, oceanographic, hydrological, meteorological or geophysical instruments and appliances, excluding compasses; rangefinders.</t>
  </si>
  <si>
    <t xml:space="preserve">9015.10.00</t>
  </si>
  <si>
    <t xml:space="preserve">9015.20.00</t>
  </si>
  <si>
    <t xml:space="preserve">9015.30.00</t>
  </si>
  <si>
    <t xml:space="preserve">9015.40.00</t>
  </si>
  <si>
    <t xml:space="preserve">9015.80.00</t>
  </si>
  <si>
    <t xml:space="preserve">9015.90.00</t>
  </si>
  <si>
    <t xml:space="preserve">9016.00.00</t>
  </si>
  <si>
    <t xml:space="preserve">Balances of a sensitivity of 5 cg or better, with or without weights.</t>
  </si>
  <si>
    <t xml:space="preserve">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t>
  </si>
  <si>
    <t xml:space="preserve">9017.10.00</t>
  </si>
  <si>
    <t xml:space="preserve">9017.20.00</t>
  </si>
  <si>
    <t xml:space="preserve">9017.30.00</t>
  </si>
  <si>
    <t xml:space="preserve">9017.80.00</t>
  </si>
  <si>
    <t xml:space="preserve">9017.90.00</t>
  </si>
  <si>
    <t xml:space="preserve">Instruments and appliances used in medical, surgical, dental or veterinary sciences, including scintigraphic apparatus, other electro-medical apparatus and sight-testing instruments.</t>
  </si>
  <si>
    <t xml:space="preserve">- Electro-diagnostic apparatus (including apparatus for functional exploratory examination or for checking physiological parameters) :</t>
  </si>
  <si>
    <t xml:space="preserve">9018.11.00</t>
  </si>
  <si>
    <t xml:space="preserve">9018.12.00</t>
  </si>
  <si>
    <t xml:space="preserve">9018.13.00</t>
  </si>
  <si>
    <t xml:space="preserve">9018.14.00</t>
  </si>
  <si>
    <t xml:space="preserve">9018.19.00</t>
  </si>
  <si>
    <t xml:space="preserve">9018.20.00</t>
  </si>
  <si>
    <t xml:space="preserve">- Syringes, needles, catheters, cannulae and the like :</t>
  </si>
  <si>
    <t xml:space="preserve">9018.31.00</t>
  </si>
  <si>
    <t xml:space="preserve">9018.32.00</t>
  </si>
  <si>
    <t xml:space="preserve">9018.39.00</t>
  </si>
  <si>
    <t xml:space="preserve">- Other instruments and appliances, used in dental sciences :</t>
  </si>
  <si>
    <t xml:space="preserve">9018.41.00</t>
  </si>
  <si>
    <t xml:space="preserve">9018.49.00</t>
  </si>
  <si>
    <t xml:space="preserve">9018.50.00</t>
  </si>
  <si>
    <t xml:space="preserve">9018.90.00</t>
  </si>
  <si>
    <t xml:space="preserve">Mechano-therapy appliances; massage apparatus; psychological aptitude-testing apparatus; ozone therapy, oxygen therapy, aerosol therapy, artificial respiration or other therapeutic respiration apparatus.</t>
  </si>
  <si>
    <t xml:space="preserve">9019.10.00</t>
  </si>
  <si>
    <t xml:space="preserve"> massage apparatus</t>
  </si>
  <si>
    <t xml:space="preserve">9019.20.00</t>
  </si>
  <si>
    <t xml:space="preserve">9020.00.00</t>
  </si>
  <si>
    <t xml:space="preserve">Other breathing appliances and gas masks, excluding protective masks having neither mechanical parts nor replaceable filters.</t>
  </si>
  <si>
    <t xml:space="preserve">Orthopaedic appliances, including crutches, surgical belts and trusses; splints and other fracture appliances; artificial parts of the body; hearing aids and other appliances which are worn or carried, or implanted in the body, to compensate for a defect or disability.</t>
  </si>
  <si>
    <t xml:space="preserve">9021.10.00</t>
  </si>
  <si>
    <t xml:space="preserve">- Artificial teeth and dental fittings :</t>
  </si>
  <si>
    <t xml:space="preserve">9021.21.00</t>
  </si>
  <si>
    <t xml:space="preserve">9021.29.00</t>
  </si>
  <si>
    <t xml:space="preserve">- Other artificial parts of the body :</t>
  </si>
  <si>
    <t xml:space="preserve">9021.31.00</t>
  </si>
  <si>
    <t xml:space="preserve">9021.39.00</t>
  </si>
  <si>
    <t xml:space="preserve">9021.40.00</t>
  </si>
  <si>
    <t xml:space="preserve">9021.50.00</t>
  </si>
  <si>
    <t xml:space="preserve">9021.90.00</t>
  </si>
  <si>
    <t xml:space="preserve">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t>
  </si>
  <si>
    <t xml:space="preserve">- Apparatus based on the use of X-rays, whether or not for medical, surgical, dental or veterinary uses, including radiography or radiotherapy apparatus :</t>
  </si>
  <si>
    <t xml:space="preserve">9022.12.00</t>
  </si>
  <si>
    <t xml:space="preserve">9022.13.00</t>
  </si>
  <si>
    <t xml:space="preserve">9022.14.00</t>
  </si>
  <si>
    <t xml:space="preserve">9022.19.00</t>
  </si>
  <si>
    <t xml:space="preserve">- Apparatus based on the use of alpha, beta or gamma radiations, whether or not for medical, surgical, dental or veterinary uses, including radiography or radiotherapy apparatus :</t>
  </si>
  <si>
    <t xml:space="preserve">9022.21.00</t>
  </si>
  <si>
    <t xml:space="preserve">9022.29.00</t>
  </si>
  <si>
    <t xml:space="preserve">9022.30.00</t>
  </si>
  <si>
    <t xml:space="preserve">9022.90.00</t>
  </si>
  <si>
    <t xml:space="preserve">9023.00.00</t>
  </si>
  <si>
    <t xml:space="preserve">Instruments, apparatus and models, designed for demonstrational purposes (for example, in education or exhibitions), unsuitable for other uses.</t>
  </si>
  <si>
    <t xml:space="preserve">Machines and appliances for testing the hardness, strength, compressibility, elasticity or other mechanical properties of materials (for example, metals, wood, textiles, paper, plastics).</t>
  </si>
  <si>
    <t xml:space="preserve">9024.10.00</t>
  </si>
  <si>
    <t xml:space="preserve">9024.80.00</t>
  </si>
  <si>
    <t xml:space="preserve">9024.90.00</t>
  </si>
  <si>
    <t xml:space="preserve">Hydrometers and similar floating instruments, thermometers, pyrometers, barometers, hygrometers and psychrometers, recording or not, and any combination of these instruments.</t>
  </si>
  <si>
    <t xml:space="preserve">- Thermometers and pyrometers, not combined with other instruments :</t>
  </si>
  <si>
    <t xml:space="preserve">9025.11.00</t>
  </si>
  <si>
    <t xml:space="preserve">9025.19.00</t>
  </si>
  <si>
    <t xml:space="preserve">9025.80.00</t>
  </si>
  <si>
    <t xml:space="preserve">9025.90.00</t>
  </si>
  <si>
    <t xml:space="preserve">Instruments and apparatus for measuring or checking the flow, level, pressure or other variables of liquids or gases (for example, flow meters, level gauges, manometers, heat meters), excluding instruments and apparatus of heading 90.14, 90.15, 90.28 or 90.32.</t>
  </si>
  <si>
    <t xml:space="preserve">9026.10.00</t>
  </si>
  <si>
    <t xml:space="preserve">9026.20.00</t>
  </si>
  <si>
    <t xml:space="preserve">9026.80.00</t>
  </si>
  <si>
    <t xml:space="preserve">9026.90.00</t>
  </si>
  <si>
    <t xml:space="preserve">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</si>
  <si>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 xml:space="preserve">9027.10.00</t>
  </si>
  <si>
    <t xml:space="preserve">9027.20.00</t>
  </si>
  <si>
    <t xml:space="preserve">9027.30.00</t>
  </si>
  <si>
    <t xml:space="preserve">9027.50.00</t>
  </si>
  <si>
    <t xml:space="preserve">9027.80.00</t>
  </si>
  <si>
    <t xml:space="preserve">9027.90.00</t>
  </si>
  <si>
    <t xml:space="preserve"> parts and accessories</t>
  </si>
  <si>
    <t xml:space="preserve">Gas, liquid or electricity supply or production meters, including calibrating meters therefor.</t>
  </si>
  <si>
    <t xml:space="preserve">9028.10.00</t>
  </si>
  <si>
    <t xml:space="preserve">9028.20.00</t>
  </si>
  <si>
    <t xml:space="preserve">9028.30.00</t>
  </si>
  <si>
    <t xml:space="preserve">9028.90.00</t>
  </si>
  <si>
    <t xml:space="preserve">Revolution counters, production counters, taximeters, mileometers, pedometers and the like; speed indicators and tachometers, other than those of heading 90.14 or 90.15; stroboscopes.</t>
  </si>
  <si>
    <t xml:space="preserve">9029.10.00</t>
  </si>
  <si>
    <t xml:space="preserve">9029.20.00</t>
  </si>
  <si>
    <t xml:space="preserve"> stroboscopes</t>
  </si>
  <si>
    <t xml:space="preserve">9029.90.00</t>
  </si>
  <si>
    <t xml:space="preserve">Oscilloscopes, spectrum analysers and other instruments and apparatus for measuring or checking electrical quantities, excluding meters of heading 90.28; instruments and apparatus for measuring or detecting alpha, beta, gamma, X ray, cosmic or other ionising radiations.</t>
  </si>
  <si>
    <t xml:space="preserve">9030.10.00</t>
  </si>
  <si>
    <t xml:space="preserve">9030.20.00</t>
  </si>
  <si>
    <t xml:space="preserve">- Other instruments and apparatus, for measuring or checking voltage, current, resistance or power :</t>
  </si>
  <si>
    <t xml:space="preserve">9030.31.00</t>
  </si>
  <si>
    <t xml:space="preserve">9030.32.00</t>
  </si>
  <si>
    <t xml:space="preserve">9030.33.00</t>
  </si>
  <si>
    <t xml:space="preserve">9030.39.00</t>
  </si>
  <si>
    <t xml:space="preserve">9030.40.00</t>
  </si>
  <si>
    <t xml:space="preserve">- Other instruments and apparatus :</t>
  </si>
  <si>
    <t xml:space="preserve">9030.82.00</t>
  </si>
  <si>
    <t xml:space="preserve">9030.84.00</t>
  </si>
  <si>
    <t xml:space="preserve">9030.89.00</t>
  </si>
  <si>
    <t xml:space="preserve">9030.90.00</t>
  </si>
  <si>
    <t xml:space="preserve">Measuring or checking instruments, appliances and machines, not specified or included elsewhere in this Chapter; profile projectors.</t>
  </si>
  <si>
    <t xml:space="preserve">9031.10.00</t>
  </si>
  <si>
    <t xml:space="preserve">9031.20.00</t>
  </si>
  <si>
    <t xml:space="preserve">- Other optical instruments and appliances :</t>
  </si>
  <si>
    <t xml:space="preserve">9031.41.00</t>
  </si>
  <si>
    <t xml:space="preserve">9031.49.00</t>
  </si>
  <si>
    <t xml:space="preserve">9031.80.00</t>
  </si>
  <si>
    <t xml:space="preserve">9031.90.00</t>
  </si>
  <si>
    <t xml:space="preserve">Automatic regulating or controlling instruments and apparatus.</t>
  </si>
  <si>
    <t xml:space="preserve">9032.10.00</t>
  </si>
  <si>
    <t xml:space="preserve">9032.20.00</t>
  </si>
  <si>
    <t xml:space="preserve">9032.81.00</t>
  </si>
  <si>
    <t xml:space="preserve">9032.89.00</t>
  </si>
  <si>
    <t xml:space="preserve">9032.90.00</t>
  </si>
  <si>
    <t xml:space="preserve">9033.00.00</t>
  </si>
  <si>
    <t xml:space="preserve">Parts and accessories (not specified or included elsewhere in this Chapter) for machines, appliances, instruments or apparatus of Chapter 90.</t>
  </si>
  <si>
    <t xml:space="preserve">Wristwatches, pocketwatches and other watches, including stopwatches, with case of precious metal or of metal clad with precious metal.</t>
  </si>
  <si>
    <t xml:space="preserve">- Wristwatches, electrically operated, whether or not incorporating a stopwatch facility:</t>
  </si>
  <si>
    <t xml:space="preserve">9101.11.00</t>
  </si>
  <si>
    <t xml:space="preserve">9101.19.00</t>
  </si>
  <si>
    <t xml:space="preserve">- Other wristwatches, whether or not incorporating a stopwatch facility:</t>
  </si>
  <si>
    <t xml:space="preserve">9101.21.00</t>
  </si>
  <si>
    <t xml:space="preserve">9101.29.00</t>
  </si>
  <si>
    <t xml:space="preserve">9101.91.00</t>
  </si>
  <si>
    <t xml:space="preserve">9101.99.00</t>
  </si>
  <si>
    <t xml:space="preserve">Wristwatches, pocketwatches and other watches, including stopwatches, other than those of heading 91.01.</t>
  </si>
  <si>
    <t xml:space="preserve">- Wrist-watches, electrically operated, whether or not incorporating a stop-watch facility:</t>
  </si>
  <si>
    <t xml:space="preserve">9102.11.00</t>
  </si>
  <si>
    <t xml:space="preserve">9102.12.00</t>
  </si>
  <si>
    <t xml:space="preserve">9102.19.00</t>
  </si>
  <si>
    <t xml:space="preserve">- Other wrist-watches, whether or not incorporating a stop-watch facility:</t>
  </si>
  <si>
    <t xml:space="preserve">9102.21.00</t>
  </si>
  <si>
    <t xml:space="preserve">9102.29.00</t>
  </si>
  <si>
    <t xml:space="preserve">9102.91.00</t>
  </si>
  <si>
    <t xml:space="preserve">9102.99.00</t>
  </si>
  <si>
    <t xml:space="preserve">Clocks with watch movements, excluding clocks of heading 91.04.</t>
  </si>
  <si>
    <t xml:space="preserve">9103.10.00</t>
  </si>
  <si>
    <t xml:space="preserve">9103.90.00</t>
  </si>
  <si>
    <t xml:space="preserve">9104.00.00</t>
  </si>
  <si>
    <t xml:space="preserve">Instrument panel clocks and clocks of a similar type for vehicles, aircraft, spacecraft or vessels.</t>
  </si>
  <si>
    <t xml:space="preserve">Other clocks.</t>
  </si>
  <si>
    <t xml:space="preserve">- Alarm clocks :</t>
  </si>
  <si>
    <t xml:space="preserve">9105.11.00</t>
  </si>
  <si>
    <t xml:space="preserve">9105.19.00</t>
  </si>
  <si>
    <t xml:space="preserve">- Wall clocks :</t>
  </si>
  <si>
    <t xml:space="preserve">9105.21.00</t>
  </si>
  <si>
    <t xml:space="preserve">9105.29.00</t>
  </si>
  <si>
    <t xml:space="preserve">9105.91.00</t>
  </si>
  <si>
    <t xml:space="preserve">9105.99.00</t>
  </si>
  <si>
    <t xml:space="preserve">Time of day recording apparatus and apparatus for measuring, recording or otherwise indicating intervals of time, with clock or watch movement or with synchronous motor (for example, time-registers, time-recorders).</t>
  </si>
  <si>
    <t xml:space="preserve">9106.10.00</t>
  </si>
  <si>
    <t xml:space="preserve"> time-recorders</t>
  </si>
  <si>
    <t xml:space="preserve">9106.90.00</t>
  </si>
  <si>
    <t xml:space="preserve">9107.00.00</t>
  </si>
  <si>
    <t xml:space="preserve">Time switches with clock or watch movement or with synchronous motor.</t>
  </si>
  <si>
    <t xml:space="preserve">Watch movements, complete and assembled.</t>
  </si>
  <si>
    <t xml:space="preserve">- Electrically operated :</t>
  </si>
  <si>
    <t xml:space="preserve">9108.11.00</t>
  </si>
  <si>
    <t xml:space="preserve">9108.12.00</t>
  </si>
  <si>
    <t xml:space="preserve">9108.19.00</t>
  </si>
  <si>
    <t xml:space="preserve">9108.20.00</t>
  </si>
  <si>
    <t xml:space="preserve">9108.90.00</t>
  </si>
  <si>
    <t xml:space="preserve">Clock movements, complete and assembled.</t>
  </si>
  <si>
    <t xml:space="preserve">9109.10.00</t>
  </si>
  <si>
    <t xml:space="preserve">9109.90.00</t>
  </si>
  <si>
    <t xml:space="preserve">Complete watch or clock movements, unassembled or partly assembled (movement sets); incomplete watch or clock movements, assembled; rough watch or clock movements.</t>
  </si>
  <si>
    <t xml:space="preserve">- Of watches :</t>
  </si>
  <si>
    <t xml:space="preserve">9110.11.00</t>
  </si>
  <si>
    <t xml:space="preserve">9110.12.00</t>
  </si>
  <si>
    <t xml:space="preserve">9110.19.00</t>
  </si>
  <si>
    <t xml:space="preserve">9110.90.00</t>
  </si>
  <si>
    <t xml:space="preserve">Watch cases and parts thereof.</t>
  </si>
  <si>
    <t xml:space="preserve">9111.10.00</t>
  </si>
  <si>
    <t xml:space="preserve">9111.20.00</t>
  </si>
  <si>
    <t xml:space="preserve">9111.80.00</t>
  </si>
  <si>
    <t xml:space="preserve">9111.90.00</t>
  </si>
  <si>
    <t xml:space="preserve">Clock cases and cases of a similar type for other goods of this Chapter, and parts thereof.</t>
  </si>
  <si>
    <t xml:space="preserve">9112.20.00</t>
  </si>
  <si>
    <t xml:space="preserve">9112.90.00</t>
  </si>
  <si>
    <t xml:space="preserve">Watch straps, watch bands and watch bracelets, and parts thereof.</t>
  </si>
  <si>
    <t xml:space="preserve">9113.10.00</t>
  </si>
  <si>
    <t xml:space="preserve">9113.20.00</t>
  </si>
  <si>
    <t xml:space="preserve">9113.90.00</t>
  </si>
  <si>
    <t xml:space="preserve">Other clock or watch parts.</t>
  </si>
  <si>
    <t xml:space="preserve">9114.10.00</t>
  </si>
  <si>
    <t xml:space="preserve">9114.30.00</t>
  </si>
  <si>
    <t xml:space="preserve">9114.40.00</t>
  </si>
  <si>
    <t xml:space="preserve">9114.90.00</t>
  </si>
  <si>
    <t xml:space="preserve">Pianos, including automatic pianos; harpsichords and other keyboard stringed instruments.</t>
  </si>
  <si>
    <t xml:space="preserve">9201.10.00</t>
  </si>
  <si>
    <t xml:space="preserve">9201.20.00</t>
  </si>
  <si>
    <t xml:space="preserve">9201.90.00</t>
  </si>
  <si>
    <t xml:space="preserve">Other string musical instruments (for example, guitars, violins, harps).</t>
  </si>
  <si>
    <t xml:space="preserve">   </t>
  </si>
  <si>
    <t xml:space="preserve">9202.10.00</t>
  </si>
  <si>
    <t xml:space="preserve">9202.90.00</t>
  </si>
  <si>
    <t xml:space="preserve">[92.03]</t>
  </si>
  <si>
    <t xml:space="preserve">[92.04]</t>
  </si>
  <si>
    <t xml:space="preserve">Wind musical instruments (for example, keyboard pipe organs, accordions, clarinets, trumpets, bagpipes), other than fairground organs and mechanical street organs..</t>
  </si>
  <si>
    <t xml:space="preserve">9205.10.00</t>
  </si>
  <si>
    <t xml:space="preserve">9205.90.00</t>
  </si>
  <si>
    <t xml:space="preserve">9206.00.00</t>
  </si>
  <si>
    <t xml:space="preserve">Percussion musical instruments (for example, drums, xylophones, cymbals, castanets, maracas).</t>
  </si>
  <si>
    <t xml:space="preserve">Musical instruments, the sound of which is produced, or must be amplified, electrically (for example, organs, guitars, accordions).</t>
  </si>
  <si>
    <t xml:space="preserve">9207.10.00</t>
  </si>
  <si>
    <t xml:space="preserve">9207.90.00</t>
  </si>
  <si>
    <t xml:space="preserve">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</si>
  <si>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 xml:space="preserve">9208.10.00</t>
  </si>
  <si>
    <t xml:space="preserve">9208.90.00</t>
  </si>
  <si>
    <t xml:space="preserve">Parts (for example, mechanisms for musical boxes) and accessories (for example, cards, discs and rolls for mechanical instruments) of musical instruments; metronomes, tuning forks and pitch pipes of all kinds.</t>
  </si>
  <si>
    <t xml:space="preserve">9209.30.00</t>
  </si>
  <si>
    <t xml:space="preserve">9209.91.00</t>
  </si>
  <si>
    <t xml:space="preserve">9209.92.00</t>
  </si>
  <si>
    <t xml:space="preserve">-- Parts and accessories for the musical instruments of heading 92.02</t>
  </si>
  <si>
    <t xml:space="preserve">9209.94.00</t>
  </si>
  <si>
    <t xml:space="preserve">-- Parts and accessories for the musical instruments of heading 92.07</t>
  </si>
  <si>
    <t xml:space="preserve">9209.99.00</t>
  </si>
  <si>
    <t xml:space="preserve">Military weapons, other than revolvers, pistols and the arms of heading 93.07.</t>
  </si>
  <si>
    <t xml:space="preserve">9301.10.00</t>
  </si>
  <si>
    <t xml:space="preserve">9301.20.00</t>
  </si>
  <si>
    <t xml:space="preserve"> flame-throwers</t>
  </si>
  <si>
    <t xml:space="preserve">9301.90.10</t>
  </si>
  <si>
    <t xml:space="preserve">--- Rifles:</t>
  </si>
  <si>
    <t xml:space="preserve">9301.90.21</t>
  </si>
  <si>
    <t xml:space="preserve">9301.90.22</t>
  </si>
  <si>
    <t xml:space="preserve">9301.90.23</t>
  </si>
  <si>
    <t xml:space="preserve">9301.90.29</t>
  </si>
  <si>
    <t xml:space="preserve">9301.90.30</t>
  </si>
  <si>
    <t xml:space="preserve">9301.90.41</t>
  </si>
  <si>
    <t xml:space="preserve">9301.90.49</t>
  </si>
  <si>
    <t xml:space="preserve">9302.00.00</t>
  </si>
  <si>
    <t xml:space="preserve">Revolvers and pistols, other than those of heading 93.03 or 93.04.</t>
  </si>
  <si>
    <t xml:space="preserve">9302.00.10</t>
  </si>
  <si>
    <t xml:space="preserve">--- Pistols, single barrel:</t>
  </si>
  <si>
    <t xml:space="preserve">9302.00.21</t>
  </si>
  <si>
    <t xml:space="preserve">9302.00.29</t>
  </si>
  <si>
    <t xml:space="preserve">9302.00.30</t>
  </si>
  <si>
    <t xml:space="preserve">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t>
  </si>
  <si>
    <t xml:space="preserve">9303.10.00</t>
  </si>
  <si>
    <t xml:space="preserve">9303.20.21</t>
  </si>
  <si>
    <t xml:space="preserve">9303.20.22</t>
  </si>
  <si>
    <t xml:space="preserve">9303.20.29</t>
  </si>
  <si>
    <t xml:space="preserve">9303.20.30</t>
  </si>
  <si>
    <t xml:space="preserve">9303.30.10</t>
  </si>
  <si>
    <t xml:space="preserve">9303.30.20</t>
  </si>
  <si>
    <t xml:space="preserve">9303.90.00</t>
  </si>
  <si>
    <t xml:space="preserve">9304.00.00</t>
  </si>
  <si>
    <t xml:space="preserve">Other arms (for example, spring, air or gas guns and pistols, truncheons), excluding those of heading 93.07.</t>
  </si>
  <si>
    <t xml:space="preserve">Parts and accessories of articles of headings 93.01 to 93.04.</t>
  </si>
  <si>
    <t xml:space="preserve">9305.10.10</t>
  </si>
  <si>
    <t xml:space="preserve">9305.10.20</t>
  </si>
  <si>
    <t xml:space="preserve">9305.10.30</t>
  </si>
  <si>
    <t xml:space="preserve">9305.10.40</t>
  </si>
  <si>
    <t xml:space="preserve">9305.10.50</t>
  </si>
  <si>
    <t xml:space="preserve">9305.10.60</t>
  </si>
  <si>
    <t xml:space="preserve">9305.10.70</t>
  </si>
  <si>
    <t xml:space="preserve">9305.10.80</t>
  </si>
  <si>
    <t xml:space="preserve">--- Slides (for pistols)and cylinders (for revolvers)</t>
  </si>
  <si>
    <t xml:space="preserve">- Of shortguns or rifle of heading 93.03</t>
  </si>
  <si>
    <t xml:space="preserve">9305.20.10</t>
  </si>
  <si>
    <t xml:space="preserve">9305.20.20</t>
  </si>
  <si>
    <t xml:space="preserve">9305.20.30</t>
  </si>
  <si>
    <t xml:space="preserve">9305.20.40</t>
  </si>
  <si>
    <t xml:space="preserve">9305.20.50</t>
  </si>
  <si>
    <t xml:space="preserve">9305.20.60</t>
  </si>
  <si>
    <t xml:space="preserve">9305.20.70</t>
  </si>
  <si>
    <t xml:space="preserve">9305.20.80</t>
  </si>
  <si>
    <t xml:space="preserve">-- Of military weapons of heading 93.01</t>
  </si>
  <si>
    <t xml:space="preserve">--- Of machine-guns, sub machine guns, short guns or rifles:</t>
  </si>
  <si>
    <t xml:space="preserve">9305.91.11</t>
  </si>
  <si>
    <t xml:space="preserve">9305.91.12</t>
  </si>
  <si>
    <t xml:space="preserve">9305.91.13</t>
  </si>
  <si>
    <t xml:space="preserve">9305.91.14</t>
  </si>
  <si>
    <t xml:space="preserve">9305.91.15</t>
  </si>
  <si>
    <t xml:space="preserve">9305.91.16</t>
  </si>
  <si>
    <t xml:space="preserve">9305.91.17</t>
  </si>
  <si>
    <t xml:space="preserve">9305.91.18</t>
  </si>
  <si>
    <t xml:space="preserve">9305.99.00</t>
  </si>
  <si>
    <t xml:space="preserve">Bombs, grenades, torpedoes, mines, missiles and similar munitions of war and parts thereof; cartridges and other ammunition and projectiles and parts thereof, including shot and cartridge wads.</t>
  </si>
  <si>
    <t xml:space="preserve"> air gun pellets :</t>
  </si>
  <si>
    <t xml:space="preserve">9306.21.00</t>
  </si>
  <si>
    <t xml:space="preserve">9306.29.00</t>
  </si>
  <si>
    <t xml:space="preserve">9306.30.00</t>
  </si>
  <si>
    <t xml:space="preserve">9306.90.00</t>
  </si>
  <si>
    <t xml:space="preserve">9307.00.00</t>
  </si>
  <si>
    <t xml:space="preserve">Swords, cutlasses, bayonets, lances and similar arms and parts thereof and scabbards and sheaths therefor.</t>
  </si>
  <si>
    <t xml:space="preserve">Seats (other than those of heading 94.02), whether or not convertible into beds, and parts thereof.</t>
  </si>
  <si>
    <t xml:space="preserve">9401.10.00</t>
  </si>
  <si>
    <t xml:space="preserve">9401.20.00</t>
  </si>
  <si>
    <t xml:space="preserve">9401.30.00</t>
  </si>
  <si>
    <t xml:space="preserve">9401.40.00</t>
  </si>
  <si>
    <t xml:space="preserve">- Seats of cane, osier, bamboo or similar materials :</t>
  </si>
  <si>
    <t xml:space="preserve">9401.52.00</t>
  </si>
  <si>
    <t xml:space="preserve">9401.53.00</t>
  </si>
  <si>
    <t xml:space="preserve">9401.59.00</t>
  </si>
  <si>
    <t xml:space="preserve">- Other seats, with wooden frames :</t>
  </si>
  <si>
    <t xml:space="preserve">9401.61.00</t>
  </si>
  <si>
    <t xml:space="preserve">9401.69.00</t>
  </si>
  <si>
    <t xml:space="preserve">- Other seats, with metal frames :</t>
  </si>
  <si>
    <t xml:space="preserve">9401.71.00</t>
  </si>
  <si>
    <t xml:space="preserve">9401.79.00</t>
  </si>
  <si>
    <t xml:space="preserve">9401.80.00</t>
  </si>
  <si>
    <t xml:space="preserve">9401.90.00</t>
  </si>
  <si>
    <t xml:space="preserve">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</si>
  <si>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 xml:space="preserve">- Dentists', barbers' or similar chairs and parts thereof:</t>
  </si>
  <si>
    <t xml:space="preserve">9402.10.10</t>
  </si>
  <si>
    <t xml:space="preserve">--- Dentists' chairs and parts thereof</t>
  </si>
  <si>
    <t xml:space="preserve">9402.10.90</t>
  </si>
  <si>
    <t xml:space="preserve">9402.90.10</t>
  </si>
  <si>
    <t xml:space="preserve">9402.90.90</t>
  </si>
  <si>
    <t xml:space="preserve">Other furniture and parts thereof.</t>
  </si>
  <si>
    <t xml:space="preserve">9403.10.00</t>
  </si>
  <si>
    <t xml:space="preserve">9403.20.00</t>
  </si>
  <si>
    <t xml:space="preserve">9403.30.00</t>
  </si>
  <si>
    <t xml:space="preserve">9403.40.00</t>
  </si>
  <si>
    <t xml:space="preserve">9403.50.00</t>
  </si>
  <si>
    <t xml:space="preserve">9403.60.00</t>
  </si>
  <si>
    <t xml:space="preserve">9403.70.00</t>
  </si>
  <si>
    <t xml:space="preserve">- Furniture of other materials, including cane, osier, bamboo or similar materials :</t>
  </si>
  <si>
    <t xml:space="preserve">9403.82.00</t>
  </si>
  <si>
    <t xml:space="preserve">9403.83.00</t>
  </si>
  <si>
    <t xml:space="preserve">9403.89.00</t>
  </si>
  <si>
    <t xml:space="preserve">9403.90.00</t>
  </si>
  <si>
    <t xml:space="preserve">Mattress supports; articles of bedding and similar furnishing (for example, mattresses, quilts, eiderdowns, Cushions, pouffes and pillows) fitted with springs or stuffed or internally fitted with any material or of cellular rubber or plastics, whether or not covered.</t>
  </si>
  <si>
    <t xml:space="preserve">9404.10.00</t>
  </si>
  <si>
    <t xml:space="preserve">- Mattresses :</t>
  </si>
  <si>
    <t xml:space="preserve">9404.21.00</t>
  </si>
  <si>
    <t xml:space="preserve">9404.29.00</t>
  </si>
  <si>
    <t xml:space="preserve">9404.30.00</t>
  </si>
  <si>
    <t xml:space="preserve">9404.90.00</t>
  </si>
  <si>
    <t xml:space="preserve">Lamps and lighting fittings including searchlights and spotlights and parts thereof, not elsewhere specified or included; illuminated signs, illuminated nameplates and the like, having a permanently fixed light source, and parts thereof not elsewhere specified or included.</t>
  </si>
  <si>
    <t xml:space="preserve">9405.10.00</t>
  </si>
  <si>
    <t xml:space="preserve">9405.20.00</t>
  </si>
  <si>
    <t xml:space="preserve">9405.30.00</t>
  </si>
  <si>
    <t xml:space="preserve">9405.40.00</t>
  </si>
  <si>
    <t xml:space="preserve">9405.50.00</t>
  </si>
  <si>
    <t xml:space="preserve">9405.60.00</t>
  </si>
  <si>
    <t xml:space="preserve">-- Of glass:</t>
  </si>
  <si>
    <t xml:space="preserve">9405.91.10</t>
  </si>
  <si>
    <t xml:space="preserve">9405.91.90</t>
  </si>
  <si>
    <t xml:space="preserve">9405.92.00</t>
  </si>
  <si>
    <t xml:space="preserve">9405.99.10</t>
  </si>
  <si>
    <t xml:space="preserve">9405.99.90</t>
  </si>
  <si>
    <t xml:space="preserve">Prefabricated buildings.</t>
  </si>
  <si>
    <t xml:space="preserve">9406.10.10</t>
  </si>
  <si>
    <t xml:space="preserve">9406.10.90</t>
  </si>
  <si>
    <t xml:space="preserve">9406.90.10</t>
  </si>
  <si>
    <t xml:space="preserve">9406.90.90</t>
  </si>
  <si>
    <t xml:space="preserve">[95.01]</t>
  </si>
  <si>
    <t xml:space="preserve">[95.02]</t>
  </si>
  <si>
    <t xml:space="preserve">9503.00.00</t>
  </si>
  <si>
    <t xml:space="preserve">Tricycles, scooters, pedal cars and similar wheeled toys; dolls' carriages; dolls; other toys; reduced-size ("scale") models and similar recreational models, working or not; puzzles of all kinds.</t>
  </si>
  <si>
    <t xml:space="preserve">Video game consoles and machines, articles for funfair , table or parlour games, including pintables, billiards, special tables for casino games and automatic bowling alley equipment.</t>
  </si>
  <si>
    <t xml:space="preserve">9504.20.00</t>
  </si>
  <si>
    <t xml:space="preserve">9504.30.00</t>
  </si>
  <si>
    <t xml:space="preserve">9504.40.00</t>
  </si>
  <si>
    <t xml:space="preserve">9504.50.00</t>
  </si>
  <si>
    <t xml:space="preserve">- Video game consoles and machines, Other than those of Subheading 9504.3</t>
  </si>
  <si>
    <t xml:space="preserve">9504.90.00</t>
  </si>
  <si>
    <t xml:space="preserve">Festive, carnival or other entertainment articles, including conjuring tricks and novelty jokes.</t>
  </si>
  <si>
    <t xml:space="preserve">9505.10.00</t>
  </si>
  <si>
    <t xml:space="preserve">9505.90.00</t>
  </si>
  <si>
    <t xml:space="preserve">Articles and equipment for general physical exercise, gymnastics, athletics, other sports (including table tennis) or outdoor games, not specified or included elsewhere in this Chapter; swimming pools and paddling pools.</t>
  </si>
  <si>
    <t xml:space="preserve">- Snow skis and other snow ski equipment :</t>
  </si>
  <si>
    <t xml:space="preserve">9506.11.00</t>
  </si>
  <si>
    <t xml:space="preserve">9506.12.00</t>
  </si>
  <si>
    <t xml:space="preserve">9506.19.00</t>
  </si>
  <si>
    <t xml:space="preserve">- Water skis, surf boards, sailboards and other water sport equipment :</t>
  </si>
  <si>
    <t xml:space="preserve">9506.21.00</t>
  </si>
  <si>
    <t xml:space="preserve">9506.29.00</t>
  </si>
  <si>
    <t xml:space="preserve">- Golf clubs and other golf equipment :</t>
  </si>
  <si>
    <t xml:space="preserve">9506.31.00</t>
  </si>
  <si>
    <t xml:space="preserve">9506.32.00</t>
  </si>
  <si>
    <t xml:space="preserve">9506.39.00</t>
  </si>
  <si>
    <t xml:space="preserve">9506.40.00</t>
  </si>
  <si>
    <t xml:space="preserve">- Tennis, badminton or similar rackets, whether or not strung :</t>
  </si>
  <si>
    <t xml:space="preserve">9506.51.00</t>
  </si>
  <si>
    <t xml:space="preserve">9506.59.00</t>
  </si>
  <si>
    <t xml:space="preserve">- Balls, other than golf balls and table tennis balls :</t>
  </si>
  <si>
    <t xml:space="preserve">9506.61.00</t>
  </si>
  <si>
    <t xml:space="preserve">9506.62.00</t>
  </si>
  <si>
    <t xml:space="preserve">9506.69.00</t>
  </si>
  <si>
    <t xml:space="preserve">9506.70.00</t>
  </si>
  <si>
    <t xml:space="preserve">9506.91.00</t>
  </si>
  <si>
    <t xml:space="preserve">9506.99.00</t>
  </si>
  <si>
    <t xml:space="preserve">Fishing rods, fish hooks and other line fishing tackle; fish landing nets, butterfly nets and similar nets; decoy "birds" (other than those of heading 92.08 or 97.05) and similar hunting or shooting requisites.</t>
  </si>
  <si>
    <t xml:space="preserve">9507.10.00</t>
  </si>
  <si>
    <t xml:space="preserve">9507.20.00</t>
  </si>
  <si>
    <t xml:space="preserve">9507.30.00</t>
  </si>
  <si>
    <t xml:space="preserve">9507.90.00</t>
  </si>
  <si>
    <t xml:space="preserve">Roundabouts, swings, shooting galleries and other fairground amusements; travelling circuses and travelling menageries; travelling theatres.</t>
  </si>
  <si>
    <t xml:space="preserve">9508.10.00</t>
  </si>
  <si>
    <t xml:space="preserve">9508.90.00</t>
  </si>
  <si>
    <t xml:space="preserve">Worked ivory, bone, tortoiseshell, horn, antlers, coral, motherofpearl and other animal carving material, and articles of these materials (including articles obtained by moulding).</t>
  </si>
  <si>
    <t xml:space="preserve">9601.10.00</t>
  </si>
  <si>
    <t xml:space="preserve">9601.90.00</t>
  </si>
  <si>
    <t xml:space="preserve">9602.00.00</t>
  </si>
  <si>
    <t xml:space="preserve">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</si>
  <si>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 xml:space="preserve">Brooms, brushes (including brushes constituting parts of machines, appliances or vehicles), hand-operated mechanical floor sweepers, not motorised, mops and feather dusters; prepared knots and tufts for broom or brush making; paint pads and rollers; squeegees (other than roller squeegees).</t>
  </si>
  <si>
    <t xml:space="preserve">9603.10.00</t>
  </si>
  <si>
    <t xml:space="preserve">- Tooth brushes, shaving brushes, hair brushes, nail brushes, eyelash brushes and other toilet brushes for use on the person, including such brushes constituting parts of appliances:</t>
  </si>
  <si>
    <t xml:space="preserve">9603.21.00</t>
  </si>
  <si>
    <t xml:space="preserve">9603.29.00</t>
  </si>
  <si>
    <t xml:space="preserve">9603.30.00</t>
  </si>
  <si>
    <t xml:space="preserve">- Artists' brushes, writing brushes and similar brushes for the application of cosmetics</t>
  </si>
  <si>
    <t xml:space="preserve">9603.40.00</t>
  </si>
  <si>
    <t xml:space="preserve">- Paint, distemper, varnish or similar brushes (other than brushes of subheading 9603.30); paint pads and rollers</t>
  </si>
  <si>
    <t xml:space="preserve">9603.50.00</t>
  </si>
  <si>
    <t xml:space="preserve">9603.90.00</t>
  </si>
  <si>
    <t xml:space="preserve">9604.00.00</t>
  </si>
  <si>
    <t xml:space="preserve">Hand sieves and hand riddles.</t>
  </si>
  <si>
    <t xml:space="preserve">9605.00.00</t>
  </si>
  <si>
    <t xml:space="preserve">Travel sets for personal toilet, sewing or shoe or clothes cleaning.</t>
  </si>
  <si>
    <t xml:space="preserve">Buttons, pressfasteners, snapfasteners and press-studs, button moulds and other parts of these articles; button blanks.</t>
  </si>
  <si>
    <t xml:space="preserve">9606.10.00</t>
  </si>
  <si>
    <t xml:space="preserve">- Buttons :</t>
  </si>
  <si>
    <t xml:space="preserve">9606.21.00</t>
  </si>
  <si>
    <t xml:space="preserve">9606.22.00</t>
  </si>
  <si>
    <t xml:space="preserve">9606.29.00</t>
  </si>
  <si>
    <t xml:space="preserve">9606.30.00</t>
  </si>
  <si>
    <t xml:space="preserve"> button blanks</t>
  </si>
  <si>
    <t xml:space="preserve">Slide fasteners and parts thereof.</t>
  </si>
  <si>
    <t xml:space="preserve">- Slide fasteners :</t>
  </si>
  <si>
    <t xml:space="preserve">9607.11.00</t>
  </si>
  <si>
    <t xml:space="preserve">9607.19.00</t>
  </si>
  <si>
    <t xml:space="preserve">9607.20.00</t>
  </si>
  <si>
    <t xml:space="preserve">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t>
  </si>
  <si>
    <t xml:space="preserve">9608.10.00</t>
  </si>
  <si>
    <t xml:space="preserve">9608.20.00</t>
  </si>
  <si>
    <t xml:space="preserve">9608.30.00</t>
  </si>
  <si>
    <t xml:space="preserve">9608.40.00</t>
  </si>
  <si>
    <t xml:space="preserve">9608.50.00</t>
  </si>
  <si>
    <t xml:space="preserve">9608.60.00</t>
  </si>
  <si>
    <t xml:space="preserve">9608.91.00</t>
  </si>
  <si>
    <t xml:space="preserve">9608.99.00</t>
  </si>
  <si>
    <t xml:space="preserve">Pencils (other than pencils of heading 96.08), crayons, pencil leads, pastels, drawing charcoals, writing or drawing chalks and tailors' chalks.</t>
  </si>
  <si>
    <t xml:space="preserve">9609.10.00</t>
  </si>
  <si>
    <t xml:space="preserve">9609.20.00</t>
  </si>
  <si>
    <t xml:space="preserve">9609.90.00</t>
  </si>
  <si>
    <t xml:space="preserve">9610.00.00</t>
  </si>
  <si>
    <t xml:space="preserve">Slates and boards, with writing or drawing surfaces, whether or not framed.</t>
  </si>
  <si>
    <t xml:space="preserve">9611.00.00</t>
  </si>
  <si>
    <t xml:space="preserve">Date, sealing or numbering stamps, and the like (including devices for printing or embossing labels), designed for operating in the hand; handoperated composing sticks and hand printing sets incorporating such composing sticks.</t>
  </si>
  <si>
    <t xml:space="preserve">Typewriter or similar ribbons, inked or otherwise prepared for giving impressions, whether or not on spools or in cartridges; ink-pads, whether or not inked, with or without boxes.</t>
  </si>
  <si>
    <t xml:space="preserve">9612.10.00</t>
  </si>
  <si>
    <t xml:space="preserve">9612.20.00</t>
  </si>
  <si>
    <t xml:space="preserve">Cigarette lighters and other lighters, whether or not mechanical or electrical, and parts thereof other than flints and wicks.</t>
  </si>
  <si>
    <t xml:space="preserve">9613.10.00</t>
  </si>
  <si>
    <t xml:space="preserve">9613.20.00</t>
  </si>
  <si>
    <t xml:space="preserve">9613.80.00</t>
  </si>
  <si>
    <t xml:space="preserve">9613.90.00</t>
  </si>
  <si>
    <t xml:space="preserve">9614.00.00</t>
  </si>
  <si>
    <t xml:space="preserve">Smoking pipes (including pipe bowls) and cigar or cigarette holders, and parts thereof.</t>
  </si>
  <si>
    <t xml:space="preserve">Combs, hairslides and the like; hairpins, curling pins, curling grips, haircurlers and the like, other than those of heading 85.16, and parts thereof.</t>
  </si>
  <si>
    <t xml:space="preserve">- Combs, hairslides and the like :</t>
  </si>
  <si>
    <t xml:space="preserve">9615.11.00</t>
  </si>
  <si>
    <t xml:space="preserve">9615.19.00</t>
  </si>
  <si>
    <t xml:space="preserve">9615.90.00</t>
  </si>
  <si>
    <t xml:space="preserve">Scent sprays and similar toilet sprays, and mounts and heads therefor; powder-puffs and pads for the application of cosmetics or toilet preparations.</t>
  </si>
  <si>
    <t xml:space="preserve">- Scent sprays and similar toilet sprays, and mounts and heads therefor:</t>
  </si>
  <si>
    <t xml:space="preserve">9616.10.10</t>
  </si>
  <si>
    <t xml:space="preserve">9616.10.91</t>
  </si>
  <si>
    <t xml:space="preserve">9616.10.99</t>
  </si>
  <si>
    <t xml:space="preserve">9616.20.00</t>
  </si>
  <si>
    <t xml:space="preserve">9617.00.00</t>
  </si>
  <si>
    <t xml:space="preserve">Vacuum flasks and other vacuum vessels, complete with cases; parts thereof other than glass inners.</t>
  </si>
  <si>
    <t xml:space="preserve">9618.00.00</t>
  </si>
  <si>
    <t xml:space="preserve">Tailors' dummies and other lay figures</t>
  </si>
  <si>
    <t xml:space="preserve"> automata and other animated displays used for shop window dressing.</t>
  </si>
  <si>
    <t xml:space="preserve">Sanitary towels (pads) and tampons, napkins and napkinliners for babies and similar articles, of any material :</t>
  </si>
  <si>
    <t xml:space="preserve">9619.00.10</t>
  </si>
  <si>
    <t xml:space="preserve">9619.00.90</t>
  </si>
  <si>
    <t xml:space="preserve">9620.00.00</t>
  </si>
  <si>
    <t xml:space="preserve">Monopods, bipods, tripods and similar articles</t>
  </si>
  <si>
    <t xml:space="preserve">Paintings, drawings and pastels, executed entirely by hand, other than drawings of heading 49.06 and other than handpainted or handdecorated manufactured articles; collages and similar decorative plaques.</t>
  </si>
  <si>
    <t xml:space="preserve">9701.10.00</t>
  </si>
  <si>
    <t xml:space="preserve">9701.90.00</t>
  </si>
  <si>
    <t xml:space="preserve">9702.00.00</t>
  </si>
  <si>
    <t xml:space="preserve">Original engravings, prints and lithographs.</t>
  </si>
  <si>
    <t xml:space="preserve">9703.00.00</t>
  </si>
  <si>
    <t xml:space="preserve">Original sculptures and statuary, in any material.</t>
  </si>
  <si>
    <t xml:space="preserve">9704.00.00</t>
  </si>
  <si>
    <t xml:space="preserve">Postage or revenue stamps, stamppostmarks, firstday covers, postal stationery (stamped paper), and the like, used or unused, other than those of heading 49.07</t>
  </si>
  <si>
    <t xml:space="preserve">9705.00.00</t>
  </si>
  <si>
    <t xml:space="preserve">Collections and collectors' pieces of zoological, botanical, mineralogical, anatomical, historical, archaeological, palaeontological, ethnographic or numismatic interest.</t>
  </si>
  <si>
    <t xml:space="preserve">9706.00.00</t>
  </si>
  <si>
    <t xml:space="preserve">Antiques of an age exceeding one hundred years.</t>
  </si>
  <si>
    <t xml:space="preserve">0402.21.90</t>
  </si>
  <si>
    <t xml:space="preserve">Tariff Detail for items with unknown subheading</t>
  </si>
  <si>
    <t xml:space="preserve">Item Name</t>
  </si>
  <si>
    <t xml:space="preserve">Item Description</t>
  </si>
  <si>
    <t xml:space="preserve">AppliedGir</t>
  </si>
  <si>
    <t xml:space="preserve">ConsiderationStep</t>
  </si>
  <si>
    <t xml:space="preserve">Remarks</t>
  </si>
  <si>
    <t xml:space="preserve">Frozen Chicken</t>
  </si>
  <si>
    <t xml:space="preserve">1,6</t>
  </si>
  <si>
    <t xml:space="preserve">Possible Classification: 0207.14.00
Step of Consideration: These products are frozen cut chicken. These are different shapes but the classification is the same. The heading and subheading are 02.07 and 0207.14.</t>
  </si>
  <si>
    <t xml:space="preserve">Fresh Beef Diaphragm Membrane</t>
  </si>
  <si>
    <t xml:space="preserve">Fit for human consumption</t>
  </si>
  <si>
    <t xml:space="preserve">Possible Classification: 0206.10.00
Step of Consideration: This product is fresh beef diaphragm membrane. It does not have bone.</t>
  </si>
  <si>
    <t xml:space="preserve">Frozen squid</t>
  </si>
  <si>
    <t xml:space="preserve">Possible Classification: 0307.43.00
Step of Consideration: This product is frozen squid.</t>
  </si>
  <si>
    <t xml:space="preserve">Frozen shrimp</t>
  </si>
  <si>
    <t xml:space="preserve">This shrimp is not cold-water shrimp.</t>
  </si>
  <si>
    <t xml:space="preserve">Possible Classification: 0306.17.00
Step of Consideration: This product is frozen shrimp.</t>
  </si>
  <si>
    <t xml:space="preserve">Frozen fillets of tilapias (Oreochromis spp.)</t>
  </si>
  <si>
    <t xml:space="preserve">Fish fillet is the flesh of a fish which has been cut or sliced away from the bone by cutting lengthwise along one side of the fish parallel to the backbone. Any scale, the content of the stomach and bones on the fish should be removed. They are often said to be â€œbonelessâ€.</t>
  </si>
  <si>
    <t xml:space="preserve">Possible Classification: 0304.61.00
Step of Consideration: This product is frozen fillets of tilapias.</t>
  </si>
  <si>
    <t xml:space="preserve">Natural Yoghurt</t>
  </si>
  <si>
    <t xml:space="preserve">Containing Milk Solids, Permitted Stabilizers, lactic cultures, Vitamins and Minerals</t>
  </si>
  <si>
    <t xml:space="preserve">Possible Classification:0403.10.00
This product contains milk solids, permitted stabilizer, lactic cultures, vitamins and minerals.</t>
  </si>
  <si>
    <t xml:space="preserve">Nido Instant Milk</t>
  </si>
  <si>
    <t xml:space="preserve">Dry whole Milk with Vitamins, Minerals and Sugar added</t>
  </si>
  <si>
    <t xml:space="preserve">Possible Classification:0402.10.00, 0402.21.90
According to the description of this commodity, this â€œNido Instant Milkâ€ contains sugar and no fat.</t>
  </si>
  <si>
    <t xml:space="preserve">Terms of subheading of 0402.10(.00) says â€œIn powder, granules or other solid forms, of a fat content, by weight, not exceeding 1.5%). The front line officer needs to confirm the fat content is less than 1.5%.</t>
  </si>
  <si>
    <t xml:space="preserve">Milk</t>
  </si>
  <si>
    <t xml:space="preserve">Possible Classification: 0401.10.00,
0401.20.00, 0401.40.00, 0401.50.00
Step of Consideration: This milk does not contain added sugar. The fat content is not clearly mentioned in the description. In case the fat content is not exceeding 1%, the classification of this milk is 0401.10.00. 
Result:0401.10.00
</t>
  </si>
  <si>
    <t xml:space="preserve">Milk may be classified in 0401.10.00, 0401.20.00, 0401.40.00, or 0401.50.00. In order to clearly decide classification of this milk, the front line officer needs to identify the fat content by weight through the importer or the clearing agent. Depending on the fat content, the final classification will be accordingly decided.ã€€</t>
  </si>
  <si>
    <t xml:space="preserve">Milk powder </t>
  </si>
  <si>
    <t xml:space="preserve"> 1, 2(b)</t>
  </si>
  <si>
    <t xml:space="preserve">Possible Classification: 0402.21.90
Step of Consideration: This product is a milk powder without sugar, of a fat content 28% by weight. It is not specially prepared for infants. This product is added lecithin, calcium and mineral etc. However, its essential character is milk.
Result: 0402.21.90
</t>
  </si>
  <si>
    <t xml:space="preserve">Yogurt containing mango pulp
</t>
  </si>
  <si>
    <t xml:space="preserve">Possible Classification: 0403.10.00
Step of Consideration: This product is yogurt containing mango pulp. The Heading 04.03 says â€œwhether or not concentrated or containing added sugar or other sweetening matter or flavored or containing added fruits, nuts or cocoaâ€.
Result: 0403.10.00
</t>
  </si>
  <si>
    <t xml:space="preserve">The Explanatory Note to Heading 04.03 says â€œApart from the additives mentioned in the General Explanatory Notes to this Chapter, the products of this heading may also contain added sugar or other sweetening matter, flavourings, fruit (including pulp and jams), nuts or cocoa.â€ </t>
  </si>
  <si>
    <t xml:space="preserve">Garlic Powder</t>
  </si>
  <si>
    <t xml:space="preserve">including anticaking agent</t>
  </si>
  <si>
    <t xml:space="preserve">Possible Classification: 0712.90.00
Step of Consideration: This product is garlic powder. Garlic itself is classified in the heading 07.03. As this product is dried garlic, the heading and subheading are 07.12 and 0712.90.
Result: 0712.90.00
</t>
  </si>
  <si>
    <t xml:space="preserve">Dried pineapple (100%)</t>
  </si>
  <si>
    <t xml:space="preserve">0804.30.00          </t>
  </si>
  <si>
    <t xml:space="preserve">Possible Classification: 0804.30.00
Step of Consideration: This product is dried pineapple. 
Result: 
</t>
  </si>
  <si>
    <t xml:space="preserve">â€»Note 3 to Chapter 8 says â€œDried fruit or dried nuts of this Chapter may be partially rehydrated, or treated for the following purposes:
(a) For additional preservation or stabilization (for example, by moderate heat treatment, sulphuring, the addition of sorbic acid or potassium sorbate),
(b) To improve or maintain their appearance (for example, by the addition of vegetable oil or small quantities of glucose syrup),
Provided that they retain the character of dried fruit or dried nuts.â€.
â€»Pasteurization: slow heat treatment at 60 degree Celsius. 
â€»Osmotic Dehydration: The product made by osmotic dehydration is classified in 20.08.   
</t>
  </si>
  <si>
    <t xml:space="preserve">Mixed nuts</t>
  </si>
  <si>
    <t xml:space="preserve">Ingredients : Cashew Nuts 35%(08.01), Macadamia Nuts 35%(08.02), Peanuts 30%(12.02) and Salt</t>
  </si>
  <si>
    <t xml:space="preserve">0813.50.00          </t>
  </si>
  <si>
    <t xml:space="preserve">1, 3(b), 6</t>
  </si>
  <si>
    <t xml:space="preserve">Possible Classification: 0813.50.00, 1202.42.00
Step of Consideration: Cashew nuts is classified at 08.01. Macadamia nuts is classified at 08.02. However Peanuts is classified at 12.02. This product is mixture product. Each ingredient has equal character. The term of Heading 08.13 says â€œmixtures of nuts or dried fruits of this Chapterâ€. Therefore, this product is a mixture of 70%(35% + 35%) of 08.13 and 30% of 12.02. According to the GIR 3 (b), this product is classified at 08.13.
Result: 0813.50.00
</t>
  </si>
  <si>
    <t xml:space="preserve">Matooke (Coing banana)</t>
  </si>
  <si>
    <t xml:space="preserve">Possible Classification: 0803.10.00
Step of Consideration: This product is matooke in Uganda called plantain in general.
Result: 0803.10.00
</t>
  </si>
  <si>
    <t xml:space="preserve">Azam wheat flour bread grade </t>
  </si>
  <si>
    <t xml:space="preserve">Patent flour containing 70% -80% straight flour</t>
  </si>
  <si>
    <t xml:space="preserve">Possible Classification:1101.00.00
Step of Consideration: In general, the starch content of wheat flour is more than 70%. This product is super fine fortified wheat flour. This is not prepared flour, groats, meals or starches of heading 19.01. This is also not corn flakes or other products of heading 19.04. In the case of wheat flour classified in chapter 11, starch content is more than 45% and ash content is less than 2.5%. The rate of passage through a sieve with an aperture of 315 micrometers is more than 80%.
Result: 1101.00.00
</t>
  </si>
  <si>
    <t xml:space="preserve">Chapter note 1 (b) and (c) says this chapter (chapter 11) does not cover (b) prepared flours, groats, meals or starches of heading 19.01 and (c) corn flakes or other products of heading 19.04. Chapter note 2 (A) says Products from the milling of the cereals listed in the table below fall in this chapter if they have, by weight on the dry product: (a) a starch content (determined by the modified Ewers polari-metric method) exceeding that indicated in Column (2); and (b) an ash content (after deduction of any added minerals) not exceeding that indicated in Column (3). Otherwise, they fall in heading 23.02. However, germ of cereals, whole, rolled, flaked or ground, is always classified in heading 11.04.
Chapter note 2 (B) says products falling in this Chapter under the above provisions shall be classified in heading 11.01 or 11.02 if the percentage passing through a woven metal wire cloth sieve with the aperture indicated in column (4) or (5) is not less, by weight, than that shown against the cereal concerned. Otherwise, they fall in heading 11.03. or 11.04. 
The frontline officer must confirm the above criteria through the information provided by the importer or the clearing agent.       
</t>
  </si>
  <si>
    <t xml:space="preserve">Maize flour</t>
  </si>
  <si>
    <t xml:space="preserve">a starch content exceeding 45% and an ash content not exceeding 2%. The rate of passage through a sieve with aperture is not less 90%.</t>
  </si>
  <si>
    <t xml:space="preserve">1102.20.00</t>
  </si>
  <si>
    <t xml:space="preserve">Possible Classification: 1102.20.00
Step of Consideration: This product is maize flour.
Result: 1102.20.00
</t>
  </si>
  <si>
    <t xml:space="preserve">Note 2 to Chapter 11 says â€œ(A) Products from the milling of the cereals listed in the table below fall in this Chapter if they have, by weight on the dry product: (a) a starch content (determined by the modified Ewers polarimetric method) exceeding that indicated in Column (2); and (b) an ash content (after deduction of any added minerals) not exceeding that indicated in Column (3). Otherwise, they fall in heading 23.02. However, germ of cereals, whole, rolled, flaked or ground, is always classified in heading 11.04.
(B) Products falling in this Chapter under the above provisions shall be classified in heading 11.01 or 11.02 if the percentage passing through a woven metal wire cloth sieve with the aperture indicated in Column (4) or (5) is not less, by weight, than that shown against the cereal concerned. Otherwise, they fall in heading11.03 or 11.04
</t>
  </si>
  <si>
    <t xml:space="preserve">Mustard seeds (100%)</t>
  </si>
  <si>
    <t xml:space="preserve">1207.50.00           </t>
  </si>
  <si>
    <t xml:space="preserve">1 and Note 1 to Chapter 12.</t>
  </si>
  <si>
    <t xml:space="preserve">Possible Classification: 1207.50.00
Step of Consideration: Mustard is oil seed. Note 1 to Chapter 12 says Heading 12.07 applies to mustard seeds.
Result: 1207.50.00
</t>
  </si>
  <si>
    <t xml:space="preserve">â€»Mustard powder is classified in 21.03.</t>
  </si>
  <si>
    <t xml:space="preserve">Blue Band margarine</t>
  </si>
  <si>
    <t xml:space="preserve">Containing small amounts of milk cream, vitamins and minerals </t>
  </si>
  <si>
    <t xml:space="preserve">1517.10.00</t>
  </si>
  <si>
    <t xml:space="preserve">Possible Classification:1517.10.00, 1517.90.00
Result1517.10.00
</t>
  </si>
  <si>
    <t xml:space="preserve">E-note says Margarine (other than liquid margarine), which is a plastic mass, generally yellowish, obtained from fats or oils of animal or vegetable origin or from a mixture of these fats or oils. It is an emulsion of the water-in-oil type, generally made to resemble butter in appearance, consistency, color, etc.ã€€ã€€</t>
  </si>
  <si>
    <t xml:space="preserve">Taking Sample in the middle (Pure Sunflower Oil)</t>
  </si>
  <si>
    <t xml:space="preserve">Sunflowerã€€oil is non-volatile oil compressed from the seeds of sunflower (Helianthus annuus)
Sunflower oil is a monounsaturated (MUFA)/polyunsaturated (PUFA) mixture of mostly oleic acid (omega-9)-linoleic acid (omega-6) group of oils .</t>
  </si>
  <si>
    <t xml:space="preserve">Possible Classification:1512.19.00
Step of Consideration: This product is sunflower oil and in a retail package.
Result: 1512.19.00
</t>
  </si>
  <si>
    <t xml:space="preserve">Corned Beef</t>
  </si>
  <si>
    <t xml:space="preserve">It means a meat which is stuffed with meat, or it is packed without adding or adding edible fats and oils, seasoning, spices, etc., without loosening or loosening after boiling and ripening the meat.</t>
  </si>
  <si>
    <t xml:space="preserve">1602.50.00</t>
  </si>
  <si>
    <t xml:space="preserve">Possible Classification: 1602.50.00
Step of Consideration: This product is canned corned beef. The heading and subheading are 16.02 and 1602.50.
Result: 1602.50.00
</t>
  </si>
  <si>
    <t xml:space="preserve">Canned sardines with tomato sauce</t>
  </si>
  <si>
    <t xml:space="preserve">Possible Classification: 1604.13.00
Step of Consideration: This product is canned sardines prepared and preserved. This is coed with tomato sauce but the main product is sardines.
Result: 1604.13.00
</t>
  </si>
  <si>
    <t xml:space="preserve">Toffee</t>
  </si>
  <si>
    <t xml:space="preserve">Chocolate-coated Sweets, Sugar, added milk</t>
  </si>
  <si>
    <t xml:space="preserve">Possible Classification:1806.90.00
Step of Consideration: This product is chocolate-coated candies. E-note to 17.04 says this chapter covers most of the sugar preparations which are marketed in a solid or semi-solid form, generally suitable for immediate consumption and collectively referred to as sweetmeats, confectionary or candies.
Result: 1806.90.00
</t>
  </si>
  <si>
    <t xml:space="preserve">Muscovado Sugar</t>
  </si>
  <si>
    <t xml:space="preserve">Unrefined Cane Sugar with molasses not removed, 
and has a sticky, wet, sandy texture with a rich, complex flavor. 
Used in marinades, and savory dishes.
</t>
  </si>
  <si>
    <t xml:space="preserve">Possible Classification: 1701.13.90(EAC-CET), 1701.14.90(EAC-CET)
Step of Consideration: This product is unrefined cane sugar. This product has molasses.
Result: 1701.13.90(EAC-CET)
</t>
  </si>
  <si>
    <t xml:space="preserve">Subheading notes 2 to chapter 17 says subheading 1701.13 covers only cane sugar obtained without centrifugation, whose content of sucrose by weight, in the dry state, corresponds to a polarimeter reading of 69 degree or more but less than 93 degree. 
The front line officer needs to confirm the figure of this product meets this condition.ã€€ã€€
</t>
  </si>
  <si>
    <t xml:space="preserve">Confectioners Sugar </t>
  </si>
  <si>
    <t xml:space="preserve">powdered sugar with small amount of cornstarch typically blended in,
ideal for making icing and frosting, as well as decorating baked goods.
</t>
  </si>
  <si>
    <t xml:space="preserve">Possible Classification: 1701.14.90, 1701.91.00, 1701.99.90
Step of Consideration: This product is made of sugar and a small amount of cornstarch. The cornstarch is coloring sugar.
Result: 1701.91.00
</t>
  </si>
  <si>
    <t xml:space="preserve">White chocolate</t>
  </si>
  <si>
    <t xml:space="preserve">This product does not contain cocoa</t>
  </si>
  <si>
    <t xml:space="preserve">Possible Classification: 1704.90.00
Step of Consideration: This product is white chocolate bar not containing cocoa.
Result: 1704.90.00
</t>
  </si>
  <si>
    <t xml:space="preserve">Old World Drinking Chocolate</t>
  </si>
  <si>
    <t xml:space="preserve">54% cocoa powder,
Sugar, flavor &amp; Mineral</t>
  </si>
  <si>
    <t xml:space="preserve">Possible Classification:1806.90.00
This product consists of 54% of cocoa powder, sugar, flavor and mineral. E-note to 18.06 says chocolate is composed essentially of cocoa paste and sugar or other sweetening matter, usually with the addition of flavoring and cocoa butter; in some cases, cocoa powder and vegetable oil may be substituted for cocoa paste.
Result:1806.90.00
</t>
  </si>
  <si>
    <t xml:space="preserve">Snickers</t>
  </si>
  <si>
    <t xml:space="preserve">Snickers is a brand name chocolate bar made by the American company. Consisting of nougat topped with caramel and peanuts, enrobed in milk chocolate</t>
  </si>
  <si>
    <t xml:space="preserve">1806.31.00</t>
  </si>
  <si>
    <t xml:space="preserve">Possible Classification: 1806.31.00
Step of Consideration: This product is a chocolate bar filled with nougat coated with chocolate.
Result: 1806.31.00
</t>
  </si>
  <si>
    <t xml:space="preserve">The Explanatory Note to Subheading 1806.31 says â€œFor the purpose of this subheading, the term â€œfilledâ€ covers blocks, slabs or bars consisting of a centre composed of, e.g., cream, crusted sugar, desiccated coconut, fruit, fruit paste, liqueurs, marzipan, nuts, nougat, caramel or combinations of these products, enrobed with chocolate. Solid blocks, slabs or bars of chocolate containing, for example, cereal, fruit or nuts (whether or not in pieces), embedded throughout the chocolate, are not regarded as â€œfilledâ€.â€ã€€ã€€ã€€</t>
  </si>
  <si>
    <t xml:space="preserve">Glucagon Energy Rich Biscuit</t>
  </si>
  <si>
    <t xml:space="preserve">59% Wheat Flour, 
Sugar, Refined Palm Oil,
 Edible C. Salt,
 Acidify Regulators </t>
  </si>
  <si>
    <t xml:space="preserve">Possible Classification: 1905.31.00
This product contains 59% wheat flour, and sugar, refined palm oil, edible common salt, and acidify regulators. 
Result:1905.31.00
</t>
  </si>
  <si>
    <t xml:space="preserve">E-note says Sweet biscuits, which are fine bakersâ€™ wares with long-keeping qualities and a base of flour, sugar or other sweetening matter and fat, whether or not containing added salt, almonds, hazelnuts, flavoring, chocolate, coffee etc. The water content of the finished product must be 12% or less by weight and the maximum fat content 35% by weight. The front line officer must verify the contents of water and fat to make sure of the fulfillment of the above condition.ã€€ã€€ã€€</t>
  </si>
  <si>
    <t xml:space="preserve">Chapatti </t>
  </si>
  <si>
    <t xml:space="preserve">Ingredient: Wheat flour,
Salt, Oil, water, baking powder</t>
  </si>
  <si>
    <t xml:space="preserve">Possible Classification: 1905.90.90(EAC-CET)
Step of Consideration: Chapatti is made using a soft dough comprising whole wheat flour, salt and water. Chapatti is toasted on both sides of the dough. 
Result: 1905.90.90(EAC-CET)
</t>
  </si>
  <si>
    <t xml:space="preserve">E-note to 19.05 says the heading includes the following products: (14) pizza (pre-coed or coed), consisting of a pizza base (dough) covered with various other ingredients such as cheese, tomato, oil, meat, anchovies. However, uncoed pizza is classified in heading 19.01.ã€€ã€€ã€€ã€€ã€€ã€€ã€€ã€€ã€€ã€€ã€€ã€€ã€€ã€€ã€€</t>
  </si>
  <si>
    <t xml:space="preserve">Bread</t>
  </si>
  <si>
    <t xml:space="preserve">Ingredient: wheat flour, baking powder, water, salt, oil etc.</t>
  </si>
  <si>
    <t xml:space="preserve">Possible Classification:1905.90.90 (EAC-CET)
Step of Consideration: This product is ordinary bread. E-note to 19.05 says the heading includes the following products: (1) ordinary bread, often containing only cereal flours, leavens and salt.
Result: 1905.90.90 (EAC-CET)ã€€ã€€ã€€
</t>
  </si>
  <si>
    <t xml:space="preserve">Corn Flakes </t>
  </si>
  <si>
    <t xml:space="preserve">Milled corn, Sugar, High fructose corn syrup, malt flavoring, Vitamin B6, B2, B12, C and folic acid.</t>
  </si>
  <si>
    <t xml:space="preserve">1904.10.00</t>
  </si>
  <si>
    <t xml:space="preserve">Possible Classification: 1904.10.00
Step of Consideration: This product (corn flakes) is obtained by the roasting of maize (corn).
Result: 1904.10.00
</t>
  </si>
  <si>
    <t xml:space="preserve">Pop Corns</t>
  </si>
  <si>
    <t xml:space="preserve">Ingredients: Popping corn, palm oil, less than 2%: Salt, Potassium chloride, Natural and artificial flavor, butter and color added </t>
  </si>
  <si>
    <t xml:space="preserve">Possible Classification: 1904.10.00
Step of Consideration: This product is prepared by swelling corn with palm oil and salt with no sugar and cocoa.
Result: 1904.10.00
</t>
  </si>
  <si>
    <t xml:space="preserve">Noodle Soup</t>
  </si>
  <si>
    <t xml:space="preserve">1902.30.00         </t>
  </si>
  <si>
    <t xml:space="preserve">Possible Classification: 1902.30.00
Step of Consideration: This product is a noodle soup packed in a form of retail sale. This is consumable after pouring hot water.
Result: 1902.30.00
</t>
  </si>
  <si>
    <t xml:space="preserve">The Explanatory note to Heading 19.02 states â€œThe dough are then formed (e.g., by extrusion and cutting, by rolling and cutting, by pressing, by moulding or by agglomeration in rotating drums) into specific predetermined shapes (such as tubes, strips, filaments, cockleshells, beads, granules, stars, elbow-bends, letters). In this process a small quantity of oil is sometimes added. These forms often give rise to the names of the finished products (e.g., macaroni, tagliatelle, spaghetti, noodles).â€. Pasta means a product prepared in a certain form.</t>
  </si>
  <si>
    <t xml:space="preserve">Musli</t>
  </si>
  <si>
    <t xml:space="preserve">Musli is a breakfast and brunch dish based on raw rolled oats and other ingredients like grains, fresh or dried fruits, seeds and nuts, that may be mixed with cow's milk, soy milk, almond milk, other plant milks, yogurt or fruit juice. </t>
  </si>
  <si>
    <t xml:space="preserve">Possible Classification: 1904.20.00
Step of Consideration: This product is prepared food obtained from mixtures of unroasted cereal flakes, dried fruits and nuts, etc.
Result: 1904.20.00
</t>
  </si>
  <si>
    <t xml:space="preserve">The Explanatory Note to Heading 19.04 (B) says â€œThis group includes prepared foods obtained from unroasted cereal flakes or from mixtures of unroasted cereal flakes and roasted cereal flakes or swelled cereals. These products (often called â€œMusliâ€) may contain dried fruit, nuts, sugar, honey, etc. They are generally put up as breakfast foods.â€.</t>
  </si>
  <si>
    <t xml:space="preserve">Frozen Chinese dumpling</t>
  </si>
  <si>
    <t xml:space="preserve">Chinese dumpling consists of minced meat and finely chopped vegetables wrapped into a piece of dough skin.
Ingredients: minced pork meat 34%, chinese chive 10%, cabbage 8%, mushroom 6%, garlic 6% and seasoning 6%, without sugar
Dough skin: flour 20.3%, water 9% and seasoning 0.7%</t>
  </si>
  <si>
    <t xml:space="preserve">Possible Classification: 1902.20.00
Step of Consideration: This product is frozen chinese dumpling. According to the Explanatory Note to Heading 19.02, stuffed pasta includes the pasta completely wrapped, e.g. ravioli. Therefore, the dough skin made of flour and filled with meat and vegetables is classified into pasta to heading 19.02. This heading also includes frozen pasta.
Result: 1902.20.00
</t>
  </si>
  <si>
    <t xml:space="preserve">Note 2 to Chapter 16 says â€œFood preparations fall in this Chapter provided that they contain more than 20% by weight of sausage, meat, meat offal, blood, fish or crustaceans, molluscs or other aquatic invertebrates, or any combination thereof. In cases where the preparation contains two or more of the products mentioned above, it is classified in the heading of Chapter 16 corresponding to the component or components which predominate by weight. These provisions do not apply to the stuffed products of heading 19.02 or to the preparations of heading 21.03 or 21.04â€.ã€€ã€€</t>
  </si>
  <si>
    <t xml:space="preserve">Al Mudhish Tomato Paste</t>
  </si>
  <si>
    <t xml:space="preserve">99% Natural Tomato Paste and 1% Salt 
No Artificial Flavors 
No Preservatives 
No Color Added</t>
  </si>
  <si>
    <t xml:space="preserve">1 and 2(b)</t>
  </si>
  <si>
    <t xml:space="preserve">Possible Classification: 2103.20.00, 2103.90, 2002.90
Step of Consideration: What it is made of.
What chapter note 21 says regarding tomatetchup, especially degree of processing of ketchup.
E-Note to 20.02 mentions that 20.02 includes homogenized prepared or preserved tomatoes (e.g. tomato puree, paste or concentrate) and tomato juice of which the dry weight content is 7% more.
Result:2002.90.00 
</t>
  </si>
  <si>
    <t xml:space="preserve">In case the ingredient is different from the above tomato paste, the classification may not be same as 2002.90.
The front line officer should carefully verify the ingredient of the presented tomato paste.ã€€ã€€ã€€
</t>
  </si>
  <si>
    <t xml:space="preserve">Green Olive</t>
  </si>
  <si>
    <t xml:space="preserve">Boiled in hot water
And soaked in brine with slight amount of olive oil added</t>
  </si>
  <si>
    <t xml:space="preserve">2005.70.00</t>
  </si>
  <si>
    <t xml:space="preserve">Possible Classification: 0711.20, 2005.70.00
Step of Consideration: This product is boiled olive in hot water. This product is immediately consumed.
Result: 2005.70.00
</t>
  </si>
  <si>
    <t xml:space="preserve">E-note of 07.11says â€œthe heading excludes goods which in addition to having been provisionally preserved in brine, have also been specially treated (e.g. by soda solution, by lactic fermentation); these fall in Chapter 20 (for example, olives, sauerkraut, gherkins and green beans).â€.ã€€</t>
  </si>
  <si>
    <t xml:space="preserve">Pringles (Potato Chips)</t>
  </si>
  <si>
    <t xml:space="preserve">Ingredients: Potato, vegetable oil (Sunflower, Corn, and or Canola Oil) and salt.
No preservatives</t>
  </si>
  <si>
    <t xml:space="preserve">2005.20.00</t>
  </si>
  <si>
    <t xml:space="preserve">Possible Classification: 2005.20.00
Step of Consideration: This product (Potato Chips) is prepared by vegetable oil and salt. It is not preserved by anything.
Result: 2005.20.00
</t>
  </si>
  <si>
    <t xml:space="preserve">Honey coated Cashew Nuts 50g</t>
  </si>
  <si>
    <t xml:space="preserve">Ingredients: Cashew Nuts 86%, Sugar 9 % and Honey 5%
</t>
  </si>
  <si>
    <t xml:space="preserve">2008.19.00          </t>
  </si>
  <si>
    <t xml:space="preserve">Possible Classification: 2008.19.00
Step of Consideration: This product is cashew nuts coated with honey and sugar. Therefore, this product is classified at 2008.19.00
Result: 2008.19.00
</t>
  </si>
  <si>
    <t xml:space="preserve">Bottle of whole green olives in brine</t>
  </si>
  <si>
    <t xml:space="preserve">Ingredients: green olives, brine (water, salt), acidity regulators, citric acid, lactic acid</t>
  </si>
  <si>
    <t xml:space="preserve">Possible Classification: 2005.70.00
Step of Consideration: This product is a bottle of olives prepared or preserved by acetic acid.
Result: 2005.70.00
</t>
  </si>
  <si>
    <t xml:space="preserve">Canned fruit cocktail</t>
  </si>
  <si>
    <t xml:space="preserve">This product is canned mixed fruit in syrup</t>
  </si>
  <si>
    <t xml:space="preserve">2008.97.00</t>
  </si>
  <si>
    <t xml:space="preserve">Possible Classification: 2008.97.00
Step of Consideration: This product is canned fruit cocktail.
Result: 2008.97.00
</t>
  </si>
  <si>
    <t xml:space="preserve">Canned vegetable curry</t>
  </si>
  <si>
    <t xml:space="preserve">mixtures of carrot, peas, potato and beans</t>
  </si>
  <si>
    <t xml:space="preserve">Possible Classification: 2005.99.00
Step of Consideration: This product is a mixed vegetables curry can.
Result: 2005.99.00
</t>
  </si>
  <si>
    <t xml:space="preserve">The Explanatory Note to Heading 20.05 says â€œThese products, whole, in pieces or crushed, may be preserved in water, in tomato sauce or with other ingredients ready for immediate consumption. They may also be homogenised or mixed together (salads).â€
</t>
  </si>
  <si>
    <t xml:space="preserve">Canned sweet corn (Zea mays var. saccharata)</t>
  </si>
  <si>
    <t xml:space="preserve">Possible Classification: 2005.80.00
Step of Consideration: This product is canned sweet corn prepared or prepared otherwise than by vinegar or acetic acid.
Result: 2005.80.00
</t>
  </si>
  <si>
    <t xml:space="preserve">Note 2 to Chapter 10 says â€œHeading 10.05 does not cover sweet corn (Chapter 7)â€.</t>
  </si>
  <si>
    <t xml:space="preserve">Chapa Baking Powder</t>
  </si>
  <si>
    <t xml:space="preserve">Cereal filter, Phosphates of 
Sodium Bicarbonate of Soda
 Permitted Flavoring </t>
  </si>
  <si>
    <t xml:space="preserve">Possible Classification: 2102.30.00
Step of Consideration: This product is baking powers.
Result: 2102.30.00
</t>
  </si>
  <si>
    <t xml:space="preserve">E-note of 21.02 (C) says the â€œprepared baking powdersâ€ classified in this heading consist of mixtures of chemical products (e.g. sodium bicarbonate, tartaric acid, ammonium carbonate, phosphates), with or without added starch. Under suitable conditions they evolve carbon dioxide and are therefore used in baking for leavening dough. They are usually sold in retail packing (sachet, tins, etc.) under various names (baking powder, Alsatian leaven, etc.).ã€€ã€€ã€€ã€€</t>
  </si>
  <si>
    <t xml:space="preserve">Nescafe Classic</t>
  </si>
  <si>
    <t xml:space="preserve">100% Coffee Powder, Vitamins &amp; Minerals</t>
  </si>
  <si>
    <t xml:space="preserve">2101.11.00</t>
  </si>
  <si>
    <t xml:space="preserve">Possible Classification:2101.11.00, 2101.12.00
Step of Consideration:
This product is regarded as extracts of the coffee.
Result:2101.11.00
</t>
  </si>
  <si>
    <t xml:space="preserve">Nescafe has different Nescafe brands. Some brands have different ingredients. 
The front line officer should carefully verify the ingredient of the presented Nescafe brand coffee because some brands contain starches or other carbohydrates. In those cases, some of them may be classified as 2101.12.00.
</t>
  </si>
  <si>
    <t xml:space="preserve">Mango juice powder  </t>
  </si>
  <si>
    <t xml:space="preserve">Ingredients: Citric acid, Sugar, Dextrose, E950, E951, E952 (non-nutritive sweeteners) Approved Flavouring agents, Vitamin C, Approved colourants E110, E124, Contains phenylalanine.</t>
  </si>
  <si>
    <t xml:space="preserve">Possible Classification: 2106.90.20
Step of Consideration: This product is a mango flavored power juice. This is not contain any fruits, nuts and other edible parts of plants.ã€€ã€€
Result: 2106.90.20
</t>
  </si>
  <si>
    <t xml:space="preserve">The Explanatory Note to Heading 21.06 says
â€œ(17) Preparations in the form of granules or powders consisting of sugar, flavouring or colouring matter (e.g., plant extracts or certain fruits or plants such as orange, blackcurrant, etc.), antioxidants (e.g., ascorbic acid or citric acid or both), preserving agents, etc., of a kind used for making beverages. However, preparations which have the character of sugar fall in heading 17.01 or 17.02, as the case may be.ã€€ã€€
</t>
  </si>
  <si>
    <t xml:space="preserve">Coing alcohol</t>
  </si>
  <si>
    <t xml:space="preserve">Ingredients: water, salt, edible alcohol, spices, shaoxing wine, food additives</t>
  </si>
  <si>
    <t xml:space="preserve">Possible Classification: 2103.90.00
Step of Consideration: This product is alcohol for coing generally used for Chinese food.
Result: 2103.90.00
</t>
  </si>
  <si>
    <t xml:space="preserve">The Note of Chapter 22 says â€œ(a) Products of this Chapter (other than those of heading 22.09) prepared for culinary purposes and thereby rendered unsuitable for consumption as beverages (generally heading 21.03)â€.
</t>
  </si>
  <si>
    <t xml:space="preserve">Tomato ketchup</t>
  </si>
  <si>
    <t xml:space="preserve">2103.20.00</t>
  </si>
  <si>
    <t xml:space="preserve">Possible Classification: 2103.20.00
Step of Consideration: This product is tomatetchup.
Result: 2103.20.00
</t>
  </si>
  <si>
    <t xml:space="preserve">Chocolate ice cream</t>
  </si>
  <si>
    <t xml:space="preserve">Possible Classification: 2105.00.00
Step of Consideration: This product is chocolate ice cream. The heading 21.05 says â€œIce cream and other edible ice, whether or not containing cocoaâ€.
Result: 2105.00.00
</t>
  </si>
  <si>
    <t xml:space="preserve">General Remark to Chapter 18 says â€œThis chapter covers all types of cocoa, included cocoa beans, cocoa butter, fat and oil and food preparations containing cocoa (any proportion). However, this chapter does not cover: (f) ice cream and other edible ice, whether or not containing cocoaâ€.
</t>
  </si>
  <si>
    <t xml:space="preserve">20 Litters filtered mineral water in repetitive use plastic tank</t>
  </si>
  <si>
    <t xml:space="preserve">2201.10.00</t>
  </si>
  <si>
    <t xml:space="preserve">1 and 5(b)</t>
  </si>
  <si>
    <t xml:space="preserve">Possible Classification:2202.10.00
Step of Consideration: According to the description of this product, this product is classified into two different subheadings because of water in repetitive use plastic tank. Filtered mineral water is classified in 2201.10.00 and plastic tank is classified in 3923.30.00.
Result: 2201.10.00 (Filtered mineral water) and 3923.30.00(plastic tank)
</t>
  </si>
  <si>
    <t xml:space="preserve">GIR 5(b) says â€œSubject to the provision of Rule 5(a) above, packing materials and packing containers presented with the goods herein shall be classified with the goods if they are of a kind normally used for packing such goods. However, this provision is not binding when such packing materials or packing containers are clearly suitable for repetitive use.â€ã€€ã€€ã€€ã€€</t>
  </si>
  <si>
    <t xml:space="preserve">500 ml Filtered mineral water
</t>
  </si>
  <si>
    <t xml:space="preserve">Possible Classification:2201.10.00
Step of Consideration: According to the description of this product, this product is classified as filtered mineral water (2201.10.00). The disposable bottle is classified with filtered mineral water.
Result:2201.10.00
</t>
  </si>
  <si>
    <t xml:space="preserve">Remarks GIR 5(b) says â€œSubject to the provision of Rule 5(a) above, packing materials and packing containers presented with the goods herein shall be classified with the goods if they are of a kind normally used for packing such goods. However, this provision is not binding when such packing materials or packing containers are clearly suitable for repetitive use.â€ã€€ã€€ã€€
</t>
  </si>
  <si>
    <t xml:space="preserve">Bavaria Malt (Beer</t>
  </si>
  <si>
    <t xml:space="preserve">0.0% Alcohol or 
Non-alcoholic 
</t>
  </si>
  <si>
    <t xml:space="preserve">1 and Chapter note 3 to Chapter 22</t>
  </si>
  <si>
    <t xml:space="preserve">Possible Classification:2202.90.00
Step of Consideration: This product is beverages of an alcoholic strength by volume 0.0% vol.
Result:2202.90.00
</t>
  </si>
  <si>
    <t xml:space="preserve">Note 3 to Chapter 22 says â€œFor the purposes of heading 22.02, the term â€˜non-alcoholic beveragesâ€™ means beverages of an alcoholic strength by volume not exceeding 0.5% vol. Alcoholic beverages are classified in headings 22.03 to 22.06 or heading 22.08 as appropriateâ€.
As a result of amendment of HS 2017, 2202.91, the subheading of Non-alcoholic beer was newly added.
</t>
  </si>
  <si>
    <t xml:space="preserve">Tusker Larger</t>
  </si>
  <si>
    <t xml:space="preserve">5% Alcohol
Made of malt, barley, hops, and water added
</t>
  </si>
  <si>
    <t xml:space="preserve">Possible Classification:2203.00.10, 2203.00.90
Step of Consideration: According to the description of this product, this product is beer.
Result: 2203.00.90(EAC-CET)
</t>
  </si>
  <si>
    <t xml:space="preserve">The classification of this product in WCO HS is 2203.00. EAC-CET has more two digits classification. According to EAC-CET 2203.00.90 is appropriate because this beer is not stout and porter (2203.00.10).ã€€ã€€</t>
  </si>
  <si>
    <t xml:space="preserve">Soft Drink</t>
  </si>
  <si>
    <t xml:space="preserve">Coca Cola for Diabetics</t>
  </si>
  <si>
    <t xml:space="preserve">Possible Classification:2202.90.00
Step of Consideration: This product is soft drink know as diet coca cola. According to the term of heading 22.03, this product is classified in 2202.90.00.
Result: 2202.90.00.
</t>
  </si>
  <si>
    <t xml:space="preserve">Bavaria Malt (Beer)</t>
  </si>
  <si>
    <t xml:space="preserve">8.6% Alcohol or Alcoholic</t>
  </si>
  <si>
    <t xml:space="preserve">Possible Classification:2203.00.10
Step of Consideration: According to the description of this product, this product is beer.
Result: 2203.00.90(EAC-CET)
</t>
  </si>
  <si>
    <t xml:space="preserve">Jack Danielâ€™s</t>
  </si>
  <si>
    <t xml:space="preserve">Whiskey 48% Alcohol</t>
  </si>
  <si>
    <t xml:space="preserve">2208.30.00</t>
  </si>
  <si>
    <t xml:space="preserve">Possible Classification:2208.30.00
Step of Consideration: According to the description of this product, this product is whisky and its alcoholic strength by volume is 48%. 
Result: 2208.30.00
</t>
  </si>
  <si>
    <t xml:space="preserve">Chicken Feed</t>
  </si>
  <si>
    <t xml:space="preserve">Made of Alfalfa, Corn, Field peas, Wheat, and Oats or Barley less than 15% of total diet together.</t>
  </si>
  <si>
    <t xml:space="preserve">2309.90.10</t>
  </si>
  <si>
    <t xml:space="preserve">Possible Classification:2308.00.00, 2309.90.10(EAC-CET)
Step of Consideration: This product is made of vegetables and well processed in a retail sale. This product is used in the manufacture of poultry feeds.
Result: 2309.90.10(EAC-CET)
</t>
  </si>
  <si>
    <t xml:space="preserve">King size Cigarettes  </t>
  </si>
  <si>
    <t xml:space="preserve">Filtered Cigarettes, 
The length of cigarette is 83 mm in length including the filter tip
</t>
  </si>
  <si>
    <t xml:space="preserve">2402.20.90</t>
  </si>
  <si>
    <t xml:space="preserve">Possible Classification: 2402.20.10(EAC-CET), 2402.20.90(EAC-CET)
Step of Consideration: This product is cigarette of 83 mm length including the filter tip.
Result: 2402.20.90(EAC-CET
</t>
  </si>
  <si>
    <t xml:space="preserve">Hand Wrap Tobacco</t>
  </si>
  <si>
    <t xml:space="preserve">Brand Name : DRUM</t>
  </si>
  <si>
    <t xml:space="preserve">2403.19.00</t>
  </si>
  <si>
    <t xml:space="preserve">This product consists separately packed flavored tobacco cut in 0.3mm to 1.0mm and rolled papers. This â€œDRUMâ€ made in Netherland is a set of 50 gram tobacco and 50 sheets of rolled papers. </t>
  </si>
  <si>
    <t xml:space="preserve">Possible Classification: 2403.19.00
Step of Consideration: This product is hand wrap tobacco.
The heading and subheading are 24.03 and 2403.19. According to GIR 3(b), the essential character of this product is tabacco.
Result: 2403.19.00
</t>
  </si>
  <si>
    <t xml:space="preserve">Baryte or Barite</t>
  </si>
  <si>
    <t xml:space="preserve">Baryte or Barite is mineral consisting of barium sulfate , it is  white in colorless barite and celestine form solid solution, used as a weighting agent for drilling fluid in oil and gas exploration.
Chemical Composition:
The Barite group consist of Barite , celestine, anglesite and anhydrite 
Natural Barium sulfate comprised of Barium, Sulfate , Oxygen ( BaSO4)   
</t>
  </si>
  <si>
    <t xml:space="preserve">2511.10.00</t>
  </si>
  <si>
    <t xml:space="preserve">Possible Classification: 2511.10, 2833.27, 28.36
Step of Consideration: 
Result: 2511.10.00
</t>
  </si>
  <si>
    <t xml:space="preserve">Customs clearance officer needs to clarify whether this product is natural barite sulfate or chemical composition.
In case of natural barite sulfate, the classification is 2511.10.00. In case of chemical composition, the classification is 2833.27.ã€€ã€€
</t>
  </si>
  <si>
    <t xml:space="preserve">Bentonite -powder</t>
  </si>
  <si>
    <t xml:space="preserve">Bentonite -powder is an absorbent aluminium phyllosilicate clay consisting mostly of montmorillonite. The main uses of bentonite are for drilling mud, binder, Purification, Absorbent and Groundwater barrier etc. Bentonite usually forms from weathering of volcanic ash, most often in presence of water  
Chemical Composition:
There are various types of Bentonite such as Potassium (K), Sodium (Na) , Calcium (Ca) and Aluminum (Al).</t>
  </si>
  <si>
    <t xml:space="preserve">2508.10.00</t>
  </si>
  <si>
    <t xml:space="preserve">Sodium chloride  alsnown as salt or halite, is an ionic compound with the chemical formula NaCl.  Sodium chloride is the salt most responsible for the salinity of seawater and of the extracellular fluid of many multicellular organisms. In the form of edible or table salt it is commonly used as a condiment and food preservative. Large quantities of sodium chloride are used in many industrial processes</t>
  </si>
  <si>
    <t xml:space="preserve">Chemical Composition
Sodium chloride, alsnown as salt or halite, is an ionic compound with the chemical formula NaCl, representing a 1:1 ratio of sodium and chloride ions.
</t>
  </si>
  <si>
    <t xml:space="preserve">Possible Classification: 2501.00.00
Step of Consideration
Result: 2501.00.00
</t>
  </si>
  <si>
    <t xml:space="preserve">Base oil</t>
  </si>
  <si>
    <t xml:space="preserve">Lubrication grade oils initially produced from refining crude oil (mineral base oil) or through chemical synthesis (synthetic base oil). Base oil is typically defined as oil with a boiling point range between 287 and 565 â„ƒ, consisting of hydrocarbons with 18 to 40 carbon atoms.</t>
  </si>
  <si>
    <t xml:space="preserve">2710.19.10        </t>
  </si>
  <si>
    <t xml:space="preserve">1, 6</t>
  </si>
  <si>
    <t xml:space="preserve">Possible Classification: 2710.19.10
Step of Consideration: 
Result: 2710.19.10
</t>
  </si>
  <si>
    <t xml:space="preserve">Light Aromatic naphtha</t>
  </si>
  <si>
    <t xml:space="preserve">Light Aromatic naphtha is flammable liquid hydrocarbon mixture. Mixture labelled naphtha have been produced from natural gas condensates, petroleum distillates and distillation of coal tar and peat.
Chemical composition.  
Light Aromatic Naphtha is the fraction boiling between 30c0 and 90 C0 200 C0 consist of molecules with 6- 12 carbon atoms. 
</t>
  </si>
  <si>
    <t xml:space="preserve">2707.40.00</t>
  </si>
  <si>
    <t xml:space="preserve">Possible Classification: 
Step of Consideration: 
Result: 2707.40.00
</t>
  </si>
  <si>
    <t xml:space="preserve">Customs Clearance officer needs to identify if it is light aromatic naphtha or not because Emulsion breaker is another chemical composition.  </t>
  </si>
  <si>
    <t xml:space="preserve">Liquefied petroleum gas  (LPG or LP gas)</t>
  </si>
  <si>
    <t xml:space="preserve">Liquefied petroleum gas  (LPG or LP gas), also referred to as simply propane or butane, are flammable mixtures of hydrocarbon gases used as fuel in heating appliances, coing equipment, and vehicles.
Chemical Composition
Liquefied Petroleum Gas or LPG (also called Autogas) consists mainly of propane, propylene, butane, and butylene in various mixtures. It is produced as a by-product of natural gas processing and petroleum refining.
</t>
  </si>
  <si>
    <t xml:space="preserve">2711.11.00</t>
  </si>
  <si>
    <t xml:space="preserve">Possible Classification: 2711.13.00, 2711.19.00
Step of Consideration: 
Result: 2711.11.00</t>
  </si>
  <si>
    <t xml:space="preserve">Sodium hydroxide (NaOH)</t>
  </si>
  <si>
    <t xml:space="preserve">Sodium hydroxide (NaOH), also known as lye and caustic soda, is an inorganic compound. It is a white solid and highly caustic metallic base and alkali of sodium which is available in pellets, flakes, granules, and as prepared solutions at different concentrations. Sodium hydroxide is used in many industries, mostly as a strong chemical base in the manufacture of pulp and paper, textiles, drinking water, soaps and detergents and as a drain cleaner.
Chemical Composition)
Sodium hydroxide is completely ionic, containing sodium ions and hydroxide ions. The hydroxide ion makes sodium hydroxide a strong base which reacts with acids to form water and the corresponding salts, e.g., with hydrochloric acid, sodium chloride is formed:
NaOH( aq) + HCl(aq) â†’ NaCl(aq) + H2O( l)
</t>
  </si>
  <si>
    <t xml:space="preserve">2815.12.00</t>
  </si>
  <si>
    <t xml:space="preserve">Possible Classification: 2815.12.00
Step of Consideration
Result: 2815.12.00</t>
  </si>
  <si>
    <t xml:space="preserve">Calcium carbonate (CaCO3)</t>
  </si>
  <si>
    <t xml:space="preserve">Calcium carbonate is a chemical compound with the formula CaCO3. It is a common substance found in rocks as the minerals calcite and aragonite (most notably as limestone, which contains both of those minerals) and is the main component of pearls and the shells of marine organisms, snails, and eggs. Calcium carbonate is the active ingredient in agricultural lime and is created when calcium ions in hard water react with carbonate ions to create limescale. It is medicinally used as a calcium supplement or as an antacid, but excessive consumption can be hazardous.
Chemical composition
Calcium Carbonate is the carbonic salt of calcium (CaCO3
</t>
  </si>
  <si>
    <t xml:space="preserve">2836.50.00</t>
  </si>
  <si>
    <t xml:space="preserve">Possible Classification: 2836.50.00
Step of Consideration: 
Result: 2836.50.00</t>
  </si>
  <si>
    <t xml:space="preserve">Aluminium Sulphates
</t>
  </si>
  <si>
    <t xml:space="preserve">Chemical Composition)
Aluminium sulfate is a chemical compound with the formula Al2(SO4)3
</t>
  </si>
  <si>
    <t xml:space="preserve">2833.22.00</t>
  </si>
  <si>
    <t xml:space="preserve">Possible Classification: 2833.22.00
Step of Consideration
Result: 2833.22.00</t>
  </si>
  <si>
    <t xml:space="preserve">Caustic Soda (Sodium Hydroxide)</t>
  </si>
  <si>
    <t xml:space="preserve"> Sodium Hydroxide alsnown as lye and caustic soda is an inorganic compound it is white solid ionic compound and highly caustic base and alkali soluble in water. used in many industries in the manufacture of pulp and paper, textile, drilling and detergents.  
Chemical composition;
Sodium Hydroxide is completely ionic, containing Sodium hydroxide ions ( NaOH).
</t>
  </si>
  <si>
    <t xml:space="preserve">2815.11.00</t>
  </si>
  <si>
    <t xml:space="preserve">Possible Classification: 2815.11.00
Step of Consideration: 
Result: 2815.11.00</t>
  </si>
  <si>
    <t xml:space="preserve">Sillicate- II  (Sodium Silicate)</t>
  </si>
  <si>
    <t xml:space="preserve">Sillicate- II  (Sodium Silicate) is Sodium metal-silicate ,it is available in aqueous solution and in solid form, used in adhesion, drilling fluid , detergents auxiliary and water treatment.
Chemical Composition;
There are different types of Silicate -II </t>
  </si>
  <si>
    <t xml:space="preserve">2839.11.00</t>
  </si>
  <si>
    <t xml:space="preserve">Possible Classification: 2839.11, 2839.19
Step of Consideration: 
Result: 2839.11.00</t>
  </si>
  <si>
    <t xml:space="preserve">Customs clearance officer needs to identify the chemical composition whether this is sodium monosilicate, sodium metasilicate, sodium polysilicate or potassium silicate. In case of monosilicate and polysilicate, the classification is 2839.19. In case of metasilicate, the classification is 2839.11. 
In case of potassium silicate, the classification is 2839.90.</t>
  </si>
  <si>
    <t xml:space="preserve">Chlorine</t>
  </si>
  <si>
    <t xml:space="preserve">Chlorine is a chemical element with symbol Cl and atomic number 17.  Chlorine is a yellow-green gas at room temperature. It is an extremely reactive element and a strong oxidizing.  Because of its great reactivity, all chlorine in the Earth's crust is in the form of ionic chloride compounds, which includes table salt.
Chemical Composition
Cl</t>
  </si>
  <si>
    <t xml:space="preserve">Carbon dioxide (chemical formula CO2)</t>
  </si>
  <si>
    <t xml:space="preserve">Carbon dioxide (chemical formula CO2) is a colorless and odorless gas that is vital to life on Earth. This naturally occurring chemical compound is made up of a carbon atom covalently double bonded to two oxygen atoms. Natural sources include volcanoes, hot springs and geysers, and it is freed from carbonate rocks by dissolution in water and acids. Because carbon dioxide is soluble in water, it occurs naturally in groundwater, rivers and lakes, in ice caps and glaciers and also in seawater. It is present in deposits of petroleum and natural gas. Carbon dioxide is used by the food industry, the oil industry, and the chemical industry.
Chemical Composition
This naturally occurring chemical compound is made up of a carbon atom covalently double bonded to two oxygen atoms.  CO2
</t>
  </si>
  <si>
    <t xml:space="preserve">2811.21.00</t>
  </si>
  <si>
    <t xml:space="preserve">Possible Classification: 2811.21.00
Step of Consideration
Result: 2811.21.00
</t>
  </si>
  <si>
    <t xml:space="preserve">Chloramphenicol 
</t>
  </si>
  <si>
    <t xml:space="preserve">An antibiotic useful in the treatment of bacterial infections.  Antibiotics are substances secreted by living micro-organisms which have the effect of killing other micro-organisms or inhibiting their growth.</t>
  </si>
  <si>
    <t xml:space="preserve">2941.40.00</t>
  </si>
  <si>
    <t xml:space="preserve">Possible Classification: 2941.40.00
Step of consideration:
Result: 2941.40.00
</t>
  </si>
  <si>
    <t xml:space="preserve">Artificial sweetener for hot beverages consisting of sodium saccharin put up for retail sale.  </t>
  </si>
  <si>
    <t xml:space="preserve">2925.11.00   </t>
  </si>
  <si>
    <t xml:space="preserve">Possible Classification: 2925.11.00
Step of Consideration: 
Result: 2925.11.00
</t>
  </si>
  <si>
    <t xml:space="preserve">PW â€“ Polycol</t>
  </si>
  <si>
    <t xml:space="preserve">PW â€“ Polycol is the drilling fluid found in various ether propylene glycol or ethylene glycol  and polyurethane 
- Propylene glycol is viscous colorless liquid and serve as highly affection drilling additive for controlling water sensitive shale and improve fluid properties
- Ethylene glycol is colorless liquid and widely used as antifreeze, glycol as gas hydrate inhibitor ( cloud point glycol).
Chemical composition: 
- Propylene glycol is organic compound with chemical formula C3H3 O3
</t>
  </si>
  <si>
    <t xml:space="preserve">2905.31.00</t>
  </si>
  <si>
    <t xml:space="preserve">Possible Classification: 2905.31 â€“ 2905.32,3909.50
Step of Consideration: 
Result: 2905.31.00
</t>
  </si>
  <si>
    <t xml:space="preserve">The result may be propylene glycol 2905.31, ethylene glycol 2905.32, polyurethane 3909.50.00  </t>
  </si>
  <si>
    <t xml:space="preserve">PWTBA- II: oil soluble agent called 2- Butoxyethanol</t>
  </si>
  <si>
    <t xml:space="preserve">PWTBA- II: is oil soluble agent called 2- Butoxyethanol is a glycol ether with modest surfactant properties (and it can be used as a mutual solvent) Glycol ethers are solvent that dissolve both water soluble and Hydrophobic substance.
Glycol ethers consist of two components, an alcohol and ether. 
Chemical Composition:
Is an organic compound with the chemical formula Bu OC2 H4 OH(Bu=CH3 CH 2 .CH2  it is colorless liquid C4 H10 O3  . Used as a solvent for cellulose Nitrate and as a fabric softener.
</t>
  </si>
  <si>
    <t xml:space="preserve">2909.43.00</t>
  </si>
  <si>
    <t xml:space="preserve">Possible Classification: 2909.41, 2909.43
Step of Consideration: 
Result: 2909.43.00
</t>
  </si>
  <si>
    <t xml:space="preserve">Human Rabies Immunoglobulin</t>
  </si>
  <si>
    <t xml:space="preserve">A solution for injection from plasma that contains human protein, 40-180g/l of which at least 95% is IgG.  It is administered only once at the beginning of anti rabies prophylaxis, to previously unvaccinated persons to provide immediate antibiotics until the body can respond to the vaccine by actively producing antibodies of its own.</t>
  </si>
  <si>
    <t xml:space="preserve">3002.20.00</t>
  </si>
  <si>
    <t xml:space="preserve">Possible Classification: 3002.20.00
Step of consideration:
Result: 3002.20.00
</t>
  </si>
  <si>
    <t xml:space="preserve">Adhesive Dressings</t>
  </si>
  <si>
    <t xml:space="preserve">These include articles such as wadding, gauze, bandages and the like, of textile, paper, plastic, etc., impregnated or coated with pharmaceutical substances (counter-irritant, antiseptic, etc.) for medical, surgical, dental or veterinary purposes</t>
  </si>
  <si>
    <t xml:space="preserve">Possible Classification: 3005.10.00
Step of Consideration: 
Result: 3005.10.00
</t>
  </si>
  <si>
    <t xml:space="preserve">Eye drop lubricant for dry eyes</t>
  </si>
  <si>
    <t xml:space="preserve">Eye drop lubricant for dry eyes in a lubricating vehicle designed to match the electrolyte balance of minearls found in natural tears</t>
  </si>
  <si>
    <t xml:space="preserve">3004.90.00   </t>
  </si>
  <si>
    <t xml:space="preserve">Possible Classification: 3004.90.00
Step of Consideration: 
Result: 3004.90.00
</t>
  </si>
  <si>
    <t xml:space="preserve">Throat lozenges</t>
  </si>
  <si>
    <t xml:space="preserve">Throat lozenges for soothin sore throught that have the active ingredient of dichlorobenzyl alcohol and amylmetacresol.  The active ingredients have antiseptic, fungicidal,
And antiviral effects in concentrations sufficient to provide therapeutic or prophylacctic effect against mouth and throat infections.</t>
  </si>
  <si>
    <t xml:space="preserve">Amoxicillin
</t>
  </si>
  <si>
    <t xml:space="preserve">Is a type of antibiotics, also called antibacterials, are a type of antimicrobial drug used in the treatment and prevention of bacterial infections. They may either kill or inhibit the growth of bacteria.
Chemical composition
Amoxicillin Anhydrous is the anhydrous form of a broad-spectrum, semisynthetic amino penicillin antibiotic with bactericidal activity.  Amoxicillin anhydrous is a Penicillin-class Antibacterial. The chemical classification of amoxicillin anhydrous is Penicillin.
</t>
  </si>
  <si>
    <t xml:space="preserve">Possible Classification: 3004.10.00
Step of Consideration: Most specific description
Result: 3004.10.00
</t>
  </si>
  <si>
    <t xml:space="preserve">Paracetamol tablets
</t>
  </si>
  <si>
    <t xml:space="preserve">Also known as acetaminophen or APAP, is a medication used to treat pain and fever.
Chemical Composition
Paracetamol consists of a benzene ring core, substituted by one hydroxyl group and the nitrogen atom of an amide group in the para (1,4) pattern. It has the following Chemical Abstracts Service names: N-(4-Hydroxyphenyl) acetamide; and 4,-hydroxyacetanilide.
</t>
  </si>
  <si>
    <t xml:space="preserve">Possible Classification: 3004.90.00
Step of Consideration: 
Result: 3004.90.00
</t>
  </si>
  <si>
    <t xml:space="preserve">Vaccines for human medicine</t>
  </si>
  <si>
    <t xml:space="preserve">
A substance used to stimulate the production of antibodies and provide immunity against one or several diseases, prepared from the causative agent of a disease, its products, or a synthetic substitute, treated to act as an antigen without inducing the disease.
Chemical Composition)
The most typical vaccines are prophylactic preparations of microbial origin containing either viruses or bacteria suspended in saline conditions, oil or other media.
</t>
  </si>
  <si>
    <t xml:space="preserve">Possible Classification:3002.20.00, 3002.90.00
Step of Consideration: Most specific description
Result: 3002.20.00
</t>
  </si>
  <si>
    <t xml:space="preserve">Potassium Chloride 
</t>
  </si>
  <si>
    <t xml:space="preserve">A metal halide salt composed of potassium and chloride.  It is odorless and has a white appearance.  It dissolves readily in water and its solutions have a salt like taste.  It is used as a fertilizer, in medicine, scientific applications and food processing.
</t>
  </si>
  <si>
    <t xml:space="preserve">3104.20.00</t>
  </si>
  <si>
    <t xml:space="preserve">Possible Classification: 3104.20.00
Step of Consideration: 
Result: 3104.20.00
</t>
  </si>
  <si>
    <t xml:space="preserve">Paints</t>
  </si>
  <si>
    <t xml:space="preserve"> are dispersions of insoluble colouring matter (chiefly mineral or organic pigments) or metallic flakes or powders in a vehicle consisting of a binder dispersed or dissolved in a non-aqueous medium.
Chemical Composition
ï¬ pigment(s) - prime pigments to impart colour and opacity
ï¬ binder (resin) - a polymer, often referred to as resin, forming a matrix to hold the pigment in place
ï¬ extender - larger pigment particles added to improve adhesion, strengthen the film and save binder
ï¬ solvent (sometimes called a thinner) - either an organic solvent or water is used to reduce the viscosity of the paint for better application.  Water-borne paints are replacing some paints that use volatile organic compounds such as the hydrocarbons which are harmful to the atmosphere.
ï¬ additives - used to modify the properties of the liquid paint or dry film
</t>
  </si>
  <si>
    <t xml:space="preserve">Possible Classification: 3208.90.00
Step of Consideration: 
Result: 3208.90.00
</t>
  </si>
  <si>
    <t xml:space="preserve">Lip make up</t>
  </si>
  <si>
    <t xml:space="preserve">A cosmetic preparation containing pigments, oils, waxes and emollients that apply colour, texture and protection of the lips</t>
  </si>
  <si>
    <t xml:space="preserve">3304.10.00</t>
  </si>
  <si>
    <t xml:space="preserve">Possible Classification: 3304.10.00
Step of Consideration: 
Result: 3304.10.00
</t>
  </si>
  <si>
    <t xml:space="preserve">Wet wipes used for skin cleaning in particular for removing make-up and mascara</t>
  </si>
  <si>
    <t xml:space="preserve">They are made of non woven material impregnanted with water, chemicals and perfume and are put up fir retail sale in packaking of plastics.</t>
  </si>
  <si>
    <t xml:space="preserve">3307.90.00  </t>
  </si>
  <si>
    <t xml:space="preserve">Possible Classification: 3307.90.00
Step of Consideration: 
Result: 3307.90.00
</t>
  </si>
  <si>
    <t xml:space="preserve">Body lotion
</t>
  </si>
  <si>
    <t xml:space="preserve">Low viscosity Skin care preparations intended for application to unbren skin applied to moisturize or soften the skin.
Chemical Composition
It comprises of an aqueous and oily phase as well as an emulgent such as cetearyl alcohol to hold the emulsion together.
</t>
  </si>
  <si>
    <t xml:space="preserve">Possible Classification: 3304.99.00
Step of Consideration
Result: 3304.99.00
</t>
  </si>
  <si>
    <t xml:space="preserve">Household bleach in liquid form</t>
  </si>
  <si>
    <t xml:space="preserve">Household bleach in liquid form intended to be used for whitening and brightening of laundry and for stain removal, cleaning, sanitising and germ killing of kitchen and bathroom surfacess, toilets and drains.Prioir to its use, it should be diluted in water.  The label indicates sodium hypochlorite as an active ingredient.</t>
  </si>
  <si>
    <t xml:space="preserve">Possible Classification: 3402.20.00
Step of Consideration: 
Result: 3402.20.00
</t>
  </si>
  <si>
    <t xml:space="preserve">Foam soap</t>
  </si>
  <si>
    <t xml:space="preserve">Foam soap are preparations for washing the skin in which the active component consists of synthetic organic surface active agents provided they are in the form of liquid or cream and not put up for retail sale.
Chemical Composition
alkaline salt (inorganic or organic) e.g. sodium hydroxide formed from a fatty acid or mixture of fatty acids
</t>
  </si>
  <si>
    <t xml:space="preserve">3401.20.90</t>
  </si>
  <si>
    <t xml:space="preserve">Step of Consideration
Result: 3401.20.90</t>
  </si>
  <si>
    <t xml:space="preserve">Candles
</t>
  </si>
  <si>
    <t xml:space="preserve">A candle is an ignitable wick embedded in wax or another flammable solid substance such as tallow, stearin , paraffin or other waxes that provides light, and in some cases, a fragrance. It can also be used to provide heat, or used as a method of keeping time.Chemical Composition
Hydrocarbon makeup, a combination of hydrogen and carbon which is a solid at room temperature and liquid when heated, known as thermoplasticity. Paraffin wax's general chemical formula is CnH2n+2 with n being a varying number of carbon atoms.
</t>
  </si>
  <si>
    <t xml:space="preserve">Possible Classification: 3406.00.00
Step of Consideration: 
Result: 3406.00.00</t>
  </si>
  <si>
    <t xml:space="preserve">Soap for Toilet use</t>
  </si>
  <si>
    <t xml:space="preserve">Product of an alkaline salt like sodium hydroxide formed from a fatty acid or a mixture of fatty acids containing at least eight carbon atoms that are soluble in water, frequently colored and perfumed and for washing the skin.
Chemical Composition: alkaline salt (inorganic or organic) e.g. sodium hydroxide formed from a fatty acid or mixture of fatty acids</t>
  </si>
  <si>
    <t xml:space="preserve">3401.11.00</t>
  </si>
  <si>
    <t xml:space="preserve">Possible Classification:3401.11.00, 3401.19.00, 3401.20.90
Step of Consideration: Most specific description
Result: 3401.11.00</t>
  </si>
  <si>
    <t xml:space="preserve">Laundry soap</t>
  </si>
  <si>
    <t xml:space="preserve">Preparations for washing in which the active component consists wholly or partly of synthetic organic-surface agents (which may contain soap in any proportion), in the form of liquid or cream not put up for retail sale.
Chemical Composition: alkaline salt (inorganic or organic) e.g. sodium hydroxide formed from a fatty acid or mixture of fatty acids</t>
  </si>
  <si>
    <t xml:space="preserve">Possible Classification:3401.11.00
Step of Consideration: Most specific description
Result: 3401.19.00</t>
  </si>
  <si>
    <t xml:space="preserve">Washing preparations</t>
  </si>
  <si>
    <t xml:space="preserve">Washing preparations containing organic surface active agents as chemical compounds not chemically defined which contain one or more hydrophilic or hydrophobic functional group in such a proportion that when mixed with water at a concentration of 0.5% at 20c and left to stand for an hour at the same temperature, a stable emulsion without separation.
Chemical Composition
Enzymes and surfactants like sodium dodecylbenzenesulfonaten that help to break down protein based stains.</t>
  </si>
  <si>
    <t xml:space="preserve">3402.20.00</t>
  </si>
  <si>
    <t xml:space="preserve">Possible Classification:3402.20.00
Step of Consideration: Most specific description
Result: 3402.20.00</t>
  </si>
  <si>
    <t xml:space="preserve">Shower gel</t>
  </si>
  <si>
    <t xml:space="preserve">Preparations for washing the skin in which the active component consists of synthetic organic surface active agents provided they are in the form of liquid or cream and not put up for retail sale.
Chemical Composition
It is an emulsion of water and detergent base derived from petroleum
</t>
  </si>
  <si>
    <t xml:space="preserve">Possible Classification:3401.30.00, 3402.90
Step of Consideration: Most specific Description
Result: 3401.30.00</t>
  </si>
  <si>
    <t xml:space="preserve">Anti- corrosion additive</t>
  </si>
  <si>
    <t xml:space="preserve">This could be a chemical compound that when added to a liquid or gas decreases the corrosion rate of a material</t>
  </si>
  <si>
    <t xml:space="preserve">Possible Classification: 3403.10.00
Step of Consideration: 
Result: 3811.90.00</t>
  </si>
  <si>
    <t xml:space="preserve">Adhesives</t>
  </si>
  <si>
    <t xml:space="preserve">Adhesives may be used interchangeably with glue, cement, mucilage, or paste, and is any substance applied to one surface, or both surfaces, of two separate items that binds them together and resists their separation.
Chemical Composition
Polymer: This is the main polymer that form and produce the adhesive.
Fillers: Are chemicals compounds which vary primarily the mechanical properties of adhesives, the fillers most used in the adhesives we can find silica, clay, aluminium powder.
Pigments: These are the chemical compounds that give the color to the adhesive, thanks to the pigments we can use the same adhesive and with the same properties with different colors such as a gray or black.
Additives: These are chemical compounds that vary the chemical properties of the adhesives, fire retardants, emulsifiers, rheology promoters, solvents, dispersants, and plasticizers are considered as an additive in adhesives.
</t>
  </si>
  <si>
    <t xml:space="preserve">Possible Classification: 3506.91.00
Step of Consideration
Result: 3506.91.00
Applied GIR:1, 6</t>
  </si>
  <si>
    <t xml:space="preserve">Test strips with reagents</t>
  </si>
  <si>
    <t xml:space="preserve">Test strips with reagents, presented in a plstic cylindrical bottle containing 10 strips designed for a single use and for use with Ã³ne touchâ€™ blood glucose meter</t>
  </si>
  <si>
    <t xml:space="preserve">Possible Classification: 3822.00.00
Step of Consideration: 
Result: 3822.00.00</t>
  </si>
  <si>
    <t xml:space="preserve">Antibacterial paper tissues</t>
  </si>
  <si>
    <t xml:space="preserve">Antibacterial paper tissues impregnated with denatured alcohol, water, isopropyl, perfume, etc. that are put up for retail sale in sealed packages.</t>
  </si>
  <si>
    <t xml:space="preserve">3808.94.90  </t>
  </si>
  <si>
    <t xml:space="preserve">Possible Classification: 3808.94.90
Step of Consideration: 
With respect to various ingredients, alcohols such as ethanol and propanol are not used for skin care purposes, they can be used as solvents or as a disinfectant.
Result: 3808.94.90</t>
  </si>
  <si>
    <t xml:space="preserve">Iinsect killer sprayer and spray</t>
  </si>
  <si>
    <t xml:space="preserve">KIK spray is insect killer (roaches, ants) is insect killer sprayer and spray Supermethrin low toxicity of reagent systemic insecticide breathing agents.
Chemical Composition:
The KIK spray is composed of Imiprothrin 0.1%, w/w Supermethrin 0.1% w/w and inert ingredients 99.8% w/w 
</t>
  </si>
  <si>
    <t xml:space="preserve">3808.91.31</t>
  </si>
  <si>
    <t xml:space="preserve">Possible Classification: 3808.91.31
Step of Consideration: 
Result: 3808.91.31
</t>
  </si>
  <si>
    <t xml:space="preserve">Dettol liquid Antiseptic</t>
  </si>
  <si>
    <t xml:space="preserve">Disinfectant is an organic surface preparation with active cation, having antiseptic, disinfectant, bactericidal or germicidal properties. It destroys or irreversibly inactivates undesirable bacteria, viruses or other micro-organisms. Antiseptic disinfectants are generally applied on inanimate objects. According to the product information on the labels appended to the bottle, the active ingredient is Chloroxylenol (4.8%). The information further indicates that the product may be used for various purposes such as First Aid, bathing and as a domestic cleaning preparation, for laundry, against bacteria &amp; Fungi and Viruses, and in lavatories.</t>
  </si>
  <si>
    <t xml:space="preserve">Possible Classification: 3808.94.90
Step of Consideration: 
Result: 3808.94.90
</t>
  </si>
  <si>
    <t xml:space="preserve">TOX (kill flying and crawling insect)</t>
  </si>
  <si>
    <t xml:space="preserve">TOX (kill flying and crawling insect) is tinplate can aerosol anti- flying and crawling insect killer sprayer and spray cypermethrin low toxicity of reagent systemic insecticide breathing agents.
Chemical composition:
Tox Spray is consisting of cypermethrin low toxicity of reagent.  
</t>
  </si>
  <si>
    <t xml:space="preserve">3809.91.00</t>
  </si>
  <si>
    <t xml:space="preserve">Possible Classification: 3809.91.00
Step of Consideration: 
Result: 3809.91.00</t>
  </si>
  <si>
    <t xml:space="preserve">Plastic trucking /conduits of polymers of ethylene</t>
  </si>
  <si>
    <t xml:space="preserve">A tube or duct for enclosing electric wires or cable. Trunks may be used to interconnect switches, such as major, minor, public and private switches, to form networks.</t>
  </si>
  <si>
    <t xml:space="preserve">3917.21.00</t>
  </si>
  <si>
    <t xml:space="preserve">Possible Classification: 3917.21.00
Step of Consideration: 
Result: 3917.21.00</t>
  </si>
  <si>
    <t xml:space="preserve">Cleaning equipment set</t>
  </si>
  <si>
    <t xml:space="preserve">Cleaning equipment set comprisig of mop and plastic bucket on four small swivel castors with a plastic wringer as the upper part for squeezing excess water out of the mop.  </t>
  </si>
  <si>
    <t xml:space="preserve">Possible Classification: 3924.90.00
Step of Consideration: 
Result: 3924.90.00
</t>
  </si>
  <si>
    <t xml:space="preserve">Portable toilet</t>
  </si>
  <si>
    <t xml:space="preserve">A self contained outhouse toilet manufactured of moulded plastics and ofetn used as a temporary toilet for construction sites and large social gatherings</t>
  </si>
  <si>
    <t xml:space="preserve">Possible Classification: 3922.90.00
Step of Consideration: 
Result : 3922.90.00
</t>
  </si>
  <si>
    <t xml:space="preserve">KPAM (Potassium Polyacrylamide)</t>
  </si>
  <si>
    <t xml:space="preserve">KPAM (Potassium Polyacrylamide) is a white or light yellow powder. It is copolymerized by many unsaturated monomers and retards shale hydration and dispersion. 
The polyacrylamide polymer is a potassium and ammonium base (PAM NH4 / KPAM instead of Sodium Base.
Chemical composition:
The KPAM is Composed of Potassium, Ammonium, and polyacrylamide.</t>
  </si>
  <si>
    <t xml:space="preserve">3906.90.00  </t>
  </si>
  <si>
    <t xml:space="preserve">Possible Classification: 3105.40, 3906.90
Step of Consideration: 
Result: 3906.90.00  
</t>
  </si>
  <si>
    <t xml:space="preserve">PAC- RL (Polyanionic Cellulose)</t>
  </si>
  <si>
    <t xml:space="preserve">PAC- RL is Polyanionic Cellulose 
Is polyanionic Cellulose, or (PAC) is a safe thickening agent .PAC is a water soluble anionic polymer.
Chemical composition:
Polymers, cellulose, acetone, sodium, (CH2OCH200Na) </t>
  </si>
  <si>
    <t xml:space="preserve">3912.12.00   </t>
  </si>
  <si>
    <t xml:space="preserve">Possible Classification: 3912.12.00
Step of Consideration: 
Result: 3912.12.00   
</t>
  </si>
  <si>
    <t xml:space="preserve">Pet preforms</t>
  </si>
  <si>
    <t xml:space="preserve">Bottle preforms of plastics being intermediate products having tubular shape, with one closed end and one open end threaded to secure a screw type closure, the portion below the threaded end being intended to be expanded to a desired size and shape.</t>
  </si>
  <si>
    <t xml:space="preserve">1, 2(a), 6</t>
  </si>
  <si>
    <t xml:space="preserve">Possible Classification: 3923.90.90
Step of Consideration: 
Result: 3923.90.90
</t>
  </si>
  <si>
    <t xml:space="preserve">Surgical gloves</t>
  </si>
  <si>
    <t xml:space="preserve">These are thin, highly tear-resistant articles manufactured by immersion, of a kind worn by surgeons. They are generally presented in sterile packs. Each is presented an individual pack.</t>
  </si>
  <si>
    <t xml:space="preserve">4015.11.00</t>
  </si>
  <si>
    <t xml:space="preserve">Possible Classification: 4015.11.00
Step of Consideration: 
Result: 4015.11.00
</t>
  </si>
  <si>
    <t xml:space="preserve">Computer carrying case</t>
  </si>
  <si>
    <t xml:space="preserve">Computer carrying case with an outer surface of sheeting of plastics or textile materials, designed for power bo and notebo computers.
This is applicable to cases that have been imported without the corresponding laptop Computers.</t>
  </si>
  <si>
    <t xml:space="preserve">4202.92.00</t>
  </si>
  <si>
    <t xml:space="preserve">Possible Classification: 4202.92.00
Step of Consideration: 
Result: 4202.92.00
</t>
  </si>
  <si>
    <t xml:space="preserve">Pallet.</t>
  </si>
  <si>
    <t xml:space="preserve">
This is a flat transport structure that supports goods in a stable fashion while being lifted by a forklift, pallet jack, or other jacking device. A pallet is the foundation of a unit load design, which can be as simple as placing the goods on a pallet, and securing them with straps or stretch-wrapped plastic film.</t>
  </si>
  <si>
    <t xml:space="preserve">4415.20.00</t>
  </si>
  <si>
    <t xml:space="preserve">Possible Classification: 4415.20.00
Step of Consideration: 
Result: 4415.20.00
</t>
  </si>
  <si>
    <t xml:space="preserve">Fluting Paper of semi-chemical fluting paper</t>
  </si>
  <si>
    <t xml:space="preserve">Paper obtained from the act of incising or making grooves. Fluted paper is the middle liner of corrugated board, which can be supplied individually as a type of protective packaging. It provides protection by filling empty spaces in the outer case and providing a cushioning effect for the primary product. </t>
  </si>
  <si>
    <t xml:space="preserve">4805.11.00</t>
  </si>
  <si>
    <t xml:space="preserve">Possible Classification: 4805.11.00
Step of Consideration: 
Result: 4805.11.00
</t>
  </si>
  <si>
    <t xml:space="preserve">Silk-worm gut</t>
  </si>
  <si>
    <t xml:space="preserve">Silk-worm gut is obtained by extracting and stretching the silk glands of silk-worms killed by immersion in diluted acetic acid at the stage when they are ready to spin their cocoons. Silk-worm gut is less flexible and glossier than horsehair, and rarely exceeds 50 cm in length.</t>
  </si>
  <si>
    <t xml:space="preserve">Possible Classification: 
Step of Consideration:
Result:5006.00.00
</t>
  </si>
  <si>
    <t xml:space="preserve">Floss Silk </t>
  </si>
  <si>
    <t xml:space="preserve">This product is floss silk or frisons.
This is the term applied to the coarse threads forming the outer covering of the cocoon; these are first removed with small brushes and then cut away to leave that part of the cocoon which can be reeled. They are marketed as tangles balls or bundles of threads.</t>
  </si>
  <si>
    <t xml:space="preserve">Possible Classification: 5003.00.00
Step of Consideration:
Result: 5003.00.00
</t>
  </si>
  <si>
    <t xml:space="preserve">E-note to the heading 50.03 states â€œThis heading covers silk waste of all kinds, in the crude unworked state or at its various stages of processing prior to its conversation into yarn. It includes (B) Waste obtained during the reeling process, in particular: 1) Frisons (flosssilk). This is the term applied to the coarse threads forming the outer covering of the cocoon; these are first removed with small brushes and then cut away to leave that part of the cocoon which can be reeled. They are marketed as tangles balls or bundles of threads.â€.ã€€</t>
  </si>
  <si>
    <t xml:space="preserve">Waste- Old mattress hair and wool </t>
  </si>
  <si>
    <t xml:space="preserve">Some of these wastes may be impregnated with oil from the machines or mixed with dust or other impurities (natural impurities of vegetable origin, for example). These wastes, according to type and quality, may be used for spinning, for studding, etc. 
Their classification here is not affected by carbonization, bleaching, dyeing, etc.
</t>
  </si>
  <si>
    <t xml:space="preserve">5103.20.00</t>
  </si>
  <si>
    <t xml:space="preserve">Possible Classification: 
Step of Consideration:
Result: 5103.20.00
</t>
  </si>
  <si>
    <t xml:space="preserve">Waste of wool
Old mattress hair and wool</t>
  </si>
  <si>
    <t xml:space="preserve">Possible Classification: 5103.20.00
Step of Consideration:
Result: 5103.20.00
</t>
  </si>
  <si>
    <t xml:space="preserve">E-note to the heading 51.03 sates â€œThe principal wastes included here are (4) Waste, such as old mattress hair and wool.â€.</t>
  </si>
  <si>
    <t xml:space="preserve">Tow and waste of hemp</t>
  </si>
  <si>
    <t xml:space="preserve">This product includes waste obtained during scotching or combing processes, waste yarns obtained during spinning, weaving, etc., operations, and garneted stock obtained from rags, scrap rope or cordage, etc. The tow and waste are classified here whether suitable for spinning into yarns, (whether or not in the form of slivers or rovings) or suitable only for use as caulking material, for padding or stuffing, paper-making, etc. </t>
  </si>
  <si>
    <t xml:space="preserve">5302.90.00</t>
  </si>
  <si>
    <t xml:space="preserve">Possible Classification: 
Step of Consideration:
Result: 5302.90.00
</t>
  </si>
  <si>
    <t xml:space="preserve">High tenacity yarn of polyesters</t>
  </si>
  <si>
    <t xml:space="preserve">This yarn is textured on surface.
This product is not for retail use.
High tenacity: hard to be teared
Texturing: the process to make filament yarn of synthetic fibre be carded crimped by heat setting.</t>
  </si>
  <si>
    <t xml:space="preserve">5402.20.00</t>
  </si>
  <si>
    <t xml:space="preserve">Possible Classification: 5402.20.00
Step of Consideration:
Result: 5402.20.00
</t>
  </si>
  <si>
    <t xml:space="preserve">Noil is â€œthe short fiber left over from combing wool or spinning silk and used as a decorative additive for many spinning projects, like rovings and yarns.[1][2] Silk noil is also called "raw silk", although that is a misnomer. As noil is a relatively short fiber, fabric made from noil is weaker and considered less valuableâ€.
Gimped is â€œWrapped or wound tightly with a second length of yarn or wire in a tight spiral, often by means of a gimping machine, leaving the core yarn straight and protected (gimped yarn). Also, generally, wrapped or twisted with string or wire (gimped buttons)â€.
</t>
  </si>
  <si>
    <t xml:space="preserve">Net for protection against insects, of nylon (man made) textile materials 
(Net only, others are not regarded.)</t>
  </si>
  <si>
    <t xml:space="preserve">This product is made of yarn and the open mesh is obtained by knotting.</t>
  </si>
  <si>
    <t xml:space="preserve">5608.19.90</t>
  </si>
  <si>
    <t xml:space="preserve">Possible Classification: 5608.19.90, 5608.90.00
Step of Consideration: This product is net for protection against insects made of nylon.
Result: 5608.19.90
</t>
  </si>
  <si>
    <t xml:space="preserve">In case the material is natural fibre, such as cotton. The classification is 5608.90.00. Clearance officer needs to clarify the material.</t>
  </si>
  <si>
    <t xml:space="preserve">Door mats of coconut fibre</t>
  </si>
  <si>
    <t xml:space="preserve">This product is essentially composed of rigid tufts, of coconut fibre, simply looped under the warp threads of the ground fabric; It is produced in small sizes appropriate of it intended uses</t>
  </si>
  <si>
    <t xml:space="preserve">5702.20.00</t>
  </si>
  <si>
    <t xml:space="preserve">Possible Classification: 
Step of Consideration:
Result: 5702.20.00
</t>
  </si>
  <si>
    <t xml:space="preserve">Tufted carpet
This carpet is made of polyester</t>
  </si>
  <si>
    <t xml:space="preserve">5703.30.00</t>
  </si>
  <si>
    <t xml:space="preserve">Possible Classification: 
Step of Consideration:
Result: 5703.30.00</t>
  </si>
  <si>
    <t xml:space="preserve">Pile bonded carpet</t>
  </si>
  <si>
    <t xml:space="preserve">Possible Classification: 5705.00.00
Step of Consideration:
Result: 5705.00.00
</t>
  </si>
  <si>
    <t xml:space="preserve">E-note to heading 57.05 states â€œThe heading includes : (1) Bonded pile carpets, where the pile use surface is bonded either to a substrate or directly to an adhesive which forms the substrate. The bonding may be achieved by adhesion or heat or a combination of both or by ultrasonic welding. The pile can be bonded either to a single backing surface or between two backing surfaces, in the latter case for separation into two carpets.â€.</t>
  </si>
  <si>
    <t xml:space="preserve">Label of non-woven textile material</t>
  </si>
  <si>
    <t xml:space="preserve">This product is utilitarian label bearing individual inscriptions or motifs. Such label includes, especially, commercial labels bearing the trade name or trade mark of the manufacturer or the nature of the constituent textile (â€œsilkâ€, â€œviscose rayonâ€, etc.) and labels used by private individuals (boarding school pupils, solders, etc.) to identify their personal property; the latter variety sometimes bear initials or figures or comprise sometimes a framed space take a hand-written inscription.</t>
  </si>
  <si>
    <t xml:space="preserve">5807.90.00</t>
  </si>
  <si>
    <t xml:space="preserve">Possible Classification: 5807.90.00
Step of Consideration: This is a label of non-woven textile.
Result: 5807.90.00</t>
  </si>
  <si>
    <t xml:space="preserve">Linoleum</t>
  </si>
  <si>
    <t xml:space="preserve">5904.10.00</t>
  </si>
  <si>
    <t xml:space="preserve">Possible Classification: 5904.10.00
Step of Consideration:
Result: 5904.10.00
</t>
  </si>
  <si>
    <t xml:space="preserve">E-Note (1) to heading 59.04 states â€œLinoleum consists of a textile backing (usually jute canvas but sometimes cotton etc.) coated on one side with a compact paste composed of oxidized linseed oil, resins and gums and fillers (usually ground cork, but sometimes sawdust or wood flour); in most cases coloured pigments are also added to the paste. It may be plain or patterned; in the latter case the patterns may be obtained by printing or, in the case of inlaid linoleums, by the use of different coloured pastes.â€.
</t>
  </si>
  <si>
    <t xml:space="preserve">Womenâ€™s Knitted Pyjama of cotton</t>
  </si>
  <si>
    <t xml:space="preserve">6108.31.00</t>
  </si>
  <si>
    <t xml:space="preserve">Possible Classification: 
Step of Consideration:
Result: 6108.31.00
</t>
  </si>
  <si>
    <t xml:space="preserve">Menâ€™s briefs of cotton, knitted</t>
  </si>
  <si>
    <t xml:space="preserve">This product is menâ€™s brief made of cotton.
This product is knitted.
</t>
  </si>
  <si>
    <t xml:space="preserve">6107.11.00</t>
  </si>
  <si>
    <t xml:space="preserve">Santa Claus costume (Waistcoat)</t>
  </si>
  <si>
    <t xml:space="preserve">The jacket is actually a waistcoat.
It is knitted and made of synthetic fibre.
The physical characteristics of the suitâ€™s jacket and pants indicate that they are substantial, durable items manufactured to survive multiple wearings and cleanings over several Christmas seasons. 
Items worn for specific and perhaps infrequent purposes may constitute wearing apparel.</t>
  </si>
  <si>
    <t xml:space="preserve">6110.30.00</t>
  </si>
  <si>
    <t xml:space="preserve">Possible Classification: 6110.30.00, 6103.33.00, 9505.10.00
Step of Consideration
</t>
  </si>
  <si>
    <t xml:space="preserve">Note 1 (e to Chapter 95 states â€œThis Chapter does not cover Fancy dress of textiles, of Chapter 61 or 62â€.</t>
  </si>
  <si>
    <t xml:space="preserve">Santa Claus costume (Pants)</t>
  </si>
  <si>
    <t xml:space="preserve">
The pants are knitted and made of synthetic fibre.
The physical characteristics of the suitâ€™s jacket and pants indicate that they are substantial, durable items manufactured to survive multiple wearings and cleanings over several Christmas seasons. 
Items worn for specific and perhaps infrequent purposes may constitute wearing apparel.</t>
  </si>
  <si>
    <t xml:space="preserve">6103.43.00</t>
  </si>
  <si>
    <t xml:space="preserve">Possible Classification: 6103.43.00, 9505.10.00
Step of Consideration:
Result: 6103.43.00
</t>
  </si>
  <si>
    <t xml:space="preserve">Note 1 (e to Chapter 95 states â€œThis Chapter does not cover Fancy dress of textiles, of Chapter 61 or 62â€.
</t>
  </si>
  <si>
    <t xml:space="preserve">Poloshirts for both of men and women</t>
  </si>
  <si>
    <t xml:space="preserve">This poloshirts is knitted and made of cotton.</t>
  </si>
  <si>
    <t xml:space="preserve">6106.10.00</t>
  </si>
  <si>
    <t xml:space="preserve">Possible Classification: 6106.10.00
Step of Consideration:
Result: 6106.10.00
</t>
  </si>
  <si>
    <t xml:space="preserve">Note 9 to Chapter 61 states â€œGarments which cannot be identified as either menâ€™s or boysâ€™ garments or as womenâ€™s or girlsâ€™ garments are to be classified in the headings covering womenâ€™s or girlsâ€™ garments.â€.
</t>
  </si>
  <si>
    <t xml:space="preserve">Hand-made lace bracelet
</t>
  </si>
  <si>
    <t xml:space="preserve">This product is a bracelet of tatting lace.</t>
  </si>
  <si>
    <t xml:space="preserve">6117.80.00</t>
  </si>
  <si>
    <t xml:space="preserve">Possible Classification: 6117.80.00
Step of Consideration:
Result: 6117.80.00
</t>
  </si>
  <si>
    <t xml:space="preserve">Grenadine Tie made of Silk
</t>
  </si>
  <si>
    <t xml:space="preserve">Grenadine is a weave characterised by its light, open, gauze-like feel, and is produced on jacquard looms. It is now woven with silk for use in ties.</t>
  </si>
  <si>
    <t xml:space="preserve">6215.10.00</t>
  </si>
  <si>
    <t xml:space="preserve">Possible Classification: 6215.10.00
Step of Consideration:
Result: 6215.10.00
</t>
  </si>
  <si>
    <t xml:space="preserve">Table centre   </t>
  </si>
  <si>
    <t xml:space="preserve">This product is table centre made of cotton textile.
The material of the product is not knitted textile.
</t>
  </si>
  <si>
    <t xml:space="preserve">6302.51.00</t>
  </si>
  <si>
    <t xml:space="preserve">Possible Classification: 
Step of Consideration:
Result: 6302.51.00
</t>
  </si>
  <si>
    <t xml:space="preserve">Bag for the packing of rice of polyethylene </t>
  </si>
  <si>
    <t xml:space="preserve">6305.33.00</t>
  </si>
  <si>
    <t xml:space="preserve">Possible Classification: 6305.33.00
Step of Consideration:
Result: 6305.33.00
</t>
  </si>
  <si>
    <t xml:space="preserve">Rag of silk</t>
  </si>
  <si>
    <t xml:space="preserve">(This is not rug.)
This product is not sorted.</t>
  </si>
  <si>
    <t xml:space="preserve">Possible Classification: 6310.90.00
Step of Consideration:
Result: 6310.90.00
</t>
  </si>
  <si>
    <t xml:space="preserve">Flags made of textile material</t>
  </si>
  <si>
    <t xml:space="preserve">6307.90.00</t>
  </si>
  <si>
    <t xml:space="preserve">Possible Classification: 6307.90.00
Step of Consideration:
Result: 6307.90.00
</t>
  </si>
  <si>
    <t xml:space="preserve">The Explanatory Note to heading 63.07 states â€œThis heading covers made up articles of any textile material which are not included more specifically in other headings of Section XI or elsewhere in the Nomenclature. It includes, in particular (4) Flags, pennants and banners, including bunting for entertainments, galas or other purposes.â€.
Note 1(f) to Chapter 95 says â€œTextile flags or bunting, or sails for boats, sailboards or land craft, of Chapter 63.â€.
</t>
  </si>
  <si>
    <t xml:space="preserve">Leggings knitted fabrics</t>
  </si>
  <si>
    <t xml:space="preserve">Polyester 95%, Polyurethane 5%, knitted
This article is designed to cover the whole or part of the leg and in some cases part of the foot (e.g., the ankle and instep). It differs from socks and stockings, however, in that it does not cover the entire foot.</t>
  </si>
  <si>
    <t xml:space="preserve">Possible Classification: 
Step of Consideration:
Result: 6114.30.00
</t>
  </si>
  <si>
    <t xml:space="preserve">Clogs</t>
  </si>
  <si>
    <t xml:space="preserve">This footwear is clogs made of rubber.
The uppers are produced in one piece and attached to the base by riveting.</t>
  </si>
  <si>
    <t xml:space="preserve">6402.99.00</t>
  </si>
  <si>
    <t xml:space="preserve">Possible Classification: 6402.99.00
Step of Consideration:
Result: 6402.99.00
</t>
  </si>
  <si>
    <t xml:space="preserve">Court shoes</t>
  </si>
  <si>
    <t xml:space="preserve">Possible Classification: 6404.20.00
Step of Consideration: This products are court shoes of various kinds of materials. The outer soles made of composition leather and rubber and uppers made of a textile material and leather. The constituent material of the upper is a textile material and that of the outer sole is composition leather.
Result:6404.20.00
</t>
  </si>
  <si>
    <t xml:space="preserve">Note 4 to Chapter 64 says â€œ(a) the material of the upper shall be taken to be the constituent material having the greatest external surface areaâ€¦ (b) the constituent material of the outer sole shall be taken to be the material having the greatest surface area in contact with the groundâ€¦â€ã€€ã€€ã€€ã€€ã€€</t>
  </si>
  <si>
    <t xml:space="preserve">Flip flops (sandals)</t>
  </si>
  <si>
    <t xml:space="preserve">The outer soles are made of rubber and the uppers are made of plastics.</t>
  </si>
  <si>
    <t xml:space="preserve">Possible Classification:6402.20.00 
Step of Consideration: These products are flip flops made of rubber and plastics. The upper straps are assembled to the sole by means of plugs.
Result: 6402.20.00
</t>
  </si>
  <si>
    <t xml:space="preserve">Leggings</t>
  </si>
  <si>
    <t xml:space="preserve">Polyester 95%, Polyurethane 5%, knitted</t>
  </si>
  <si>
    <t xml:space="preserve">Possible Classification: 6114.30.00
Step of Consideration: These products are leggings. 
Result: 6114.30.00
</t>
  </si>
  <si>
    <t xml:space="preserve">Leather hat</t>
  </si>
  <si>
    <t xml:space="preserve">Possible Classification: 
Step of Consideration:
Result: 6506.99.00
</t>
  </si>
  <si>
    <t xml:space="preserve">Cap</t>
  </si>
  <si>
    <t xml:space="preserve">This is a cap made of cotton textile.</t>
  </si>
  <si>
    <t xml:space="preserve">Possible Classification: 
Step of Consideration:
Result: 6505.00.00
</t>
  </si>
  <si>
    <t xml:space="preserve">Swimming cap</t>
  </si>
  <si>
    <t xml:space="preserve">This product is swimming cap made of silicon</t>
  </si>
  <si>
    <t xml:space="preserve">Possible Classification: 6506.91.00
Step of Consideration:
Result: 6506.91.00
</t>
  </si>
  <si>
    <t xml:space="preserve">Walking-stick umbrella</t>
  </si>
  <si>
    <t xml:space="preserve">This product is umbrella also to be used as walking stick</t>
  </si>
  <si>
    <t xml:space="preserve">6601.99.00</t>
  </si>
  <si>
    <t xml:space="preserve">Possible Classification: 6601.99.00
Step of Consideration:
Result: 6601.99.00
</t>
  </si>
  <si>
    <t xml:space="preserve">Trimming Feather</t>
  </si>
  <si>
    <t xml:space="preserve">This product is duck feather used for shuttle of badminton. These feathers are washed and trimmed in a certain length</t>
  </si>
  <si>
    <t xml:space="preserve">Possible Classification: 
Step of Consideration:
Result: 6701.00.00</t>
  </si>
  <si>
    <t xml:space="preserve">Wigs, made of human hair</t>
  </si>
  <si>
    <t xml:space="preserve">6704.20.00</t>
  </si>
  <si>
    <t xml:space="preserve">Possible Classification: 
Step of Consideration:
Result: 6704.20.00</t>
  </si>
  <si>
    <t xml:space="preserve">Artificial eyelashes    
</t>
  </si>
  <si>
    <t xml:space="preserve">This product is artificial eyelashes. The material of this eyelashes are synthetic textile materials</t>
  </si>
  <si>
    <t xml:space="preserve">6704.19.00</t>
  </si>
  <si>
    <t xml:space="preserve">Possible Classification: 6704.19.00 
Step of Consideration:
Result: 6704.19.00 </t>
  </si>
  <si>
    <t xml:space="preserve">Round shape board of marble</t>
  </si>
  <si>
    <t xml:space="preserve">This product is made of marble. This is cut in a round shape</t>
  </si>
  <si>
    <t xml:space="preserve">Possible Classification: 6802.91.00 
Step of Consideration:
Result: 6802.91.00</t>
  </si>
  <si>
    <t xml:space="preserve">In principle, the marble boards are rectangle but some of them are not rectangle, such as round shape.</t>
  </si>
  <si>
    <t xml:space="preserve">Ceramic fibres   </t>
  </si>
  <si>
    <t xml:space="preserve">Ceramic fibre is a class of â€œalumino-silicatesâ€.   It is formed by fusing a blend of alumina and silica, in varying proportions, sometimes with the addition of small amounts of other oxides such as zirconia, chromia or boric oxide, and by blowing or extruding the melt into a mass of fibres.</t>
  </si>
  <si>
    <t xml:space="preserve">6806.10.00</t>
  </si>
  <si>
    <t xml:space="preserve">Possible Classification: 6806.10.00 
Step of Consideration:
Result: 6806.10.00</t>
  </si>
  <si>
    <t xml:space="preserve">Ceramic fibre sheet   </t>
  </si>
  <si>
    <t xml:space="preserve">This product is ceramic fibre in a form of sheet. Ceramic fibers are used as insulation materials, because of their ability to withstand high temperatures, and are used primarily for lining furnaces and kilns.</t>
  </si>
  <si>
    <t xml:space="preserve">E-Note to heading 68.06 states â€œSlag wool and rock wool (e.g. of granite, basalt, limestone or dolomite) are obtained by melting one or more of these constituents and converting a stream of the resulting liquid into fibres, usually by centrifugal action and stream or air blast. This heading also includes a class of â€œalumino-silicatesâ€ known as â€œceramic fibresâ€. They are formed by fusing a blend of alumina and silica, in varying proportions, sometimes with the blowing or extruding the melt into a mass of fibres.â€.</t>
  </si>
  <si>
    <t xml:space="preserve">Concrete block</t>
  </si>
  <si>
    <t xml:space="preserve">6810.19.00</t>
  </si>
  <si>
    <t xml:space="preserve">Possible Classification: 6810.19.00
Step of Consideration:
Result: 6810.19.00</t>
  </si>
  <si>
    <t xml:space="preserve">E-Note to heading 68.10 states â€œThe heading includes, inter alia, blocks bricks, tiles; ceiling or wall mesh or lath (consisting of a wire framework combined with a predominating proportion of concrete); flagstones; beams; hollow flooring slabs and other constructional goods; pillars, posts, boundary stones; curbstones; piping; stair treads; railings; baths, sinks, water closet pans (bowls), troughs, vats, reservoirs; fountain basins; tombstones; standards, poles; railway sleepers; hovertrain guide-track sections; door or window frames; mantelpieces, window sills, door steps; friezes, cornices; vases, flower-pots, architectural or garden ornaments; statues, statuettes, animal figures; ornamental goods.â€.</t>
  </si>
  <si>
    <t xml:space="preserve">Break pad for vehicle </t>
  </si>
  <si>
    <t xml:space="preserve">This product does not contain asbestos.</t>
  </si>
  <si>
    <t xml:space="preserve">6813.81.00</t>
  </si>
  <si>
    <t xml:space="preserve">Possible Classification: 6813.81.00, 8708.30.00
Step of Consideration:
Result: 6810.19.00</t>
  </si>
  <si>
    <t xml:space="preserve">Perforated ceramic bricks                           </t>
  </si>
  <si>
    <t xml:space="preserve">This product is a constructional slab used particularly for flooring, ceilings, etc. in combination with structural steelwork, and support or filler tiles (i.e., ceramic fittings designed to support the blocks while encasing the girders).</t>
  </si>
  <si>
    <t xml:space="preserve">6904.10.00</t>
  </si>
  <si>
    <t xml:space="preserve">Possible Classification: 6904.10.00
Step of Consideration:
Result: 6904.10.00</t>
  </si>
  <si>
    <t xml:space="preserve">Ceramic ashtray</t>
  </si>
  <si>
    <t xml:space="preserve">Possible Classification: 6912.00.00
Step of Consideration:
Result: 6912.00.00</t>
  </si>
  <si>
    <t xml:space="preserve">E-Note to heading 69.12 states â€œThe headings therefore include: ï¼ˆï¼£ï¼‰Other household articles such as ashtrays, hot water bottles and matchbox holders. â€.</t>
  </si>
  <si>
    <t xml:space="preserve">Front glass of vehicle 
</t>
  </si>
  <si>
    <t xml:space="preserve">This front glass of vehicle is a typical front glass of vehicle.
This glass is coloured.
</t>
  </si>
  <si>
    <t xml:space="preserve">7005.21.00</t>
  </si>
  <si>
    <t xml:space="preserve">Possible Classification: 7005.21.00, 7007.11.00, 7007.21.00
Step of Consideration:
Result: 7005.21.00</t>
  </si>
  <si>
    <t xml:space="preserve">E-Note to heading 70.05 states â€œGlass of this heading is frequently used in window and doors, motor cars, ships, aircrafts, etc., for the manufacture of mirrors, table and desk tops, shelves, display cases, etc., and in the manufacture of safety glass of heading 70.07.â€.</t>
  </si>
  <si>
    <t xml:space="preserve">Injection needle of platinum and iridium alloy </t>
  </si>
  <si>
    <t xml:space="preserve">primary product</t>
  </si>
  <si>
    <t xml:space="preserve">7110.19.00</t>
  </si>
  <si>
    <t xml:space="preserve">Possible Classification:
Step of Consideration:
Result: 7110.19.00</t>
  </si>
  <si>
    <t xml:space="preserve">Heavy metal scrap    
</t>
  </si>
  <si>
    <t xml:space="preserve">This product is constituted by steel plate, H-shape steel, rail, body of train, hull of vessel, construction machine etc. after cutting them by compressed cutter. The weight per piece is more than 1 kg less than 1,000 kg.
(Reference) The size of the scrap is approximately as follows: Height : 1 mm to 500 mm
Width : 300 mm to 500 mm
Length : 300 mm to 1,200 mm
</t>
  </si>
  <si>
    <t xml:space="preserve">Possible Classification:
Step of Consideration:
Result: 7204.49.00</t>
  </si>
  <si>
    <t xml:space="preserve">Wire rod, straitened in 12 meters.</t>
  </si>
  <si>
    <t xml:space="preserve">7214.20.00</t>
  </si>
  <si>
    <t xml:space="preserve">Possible Classification:
Step of Consideration:
Result: 7214.20.00</t>
  </si>
  <si>
    <t xml:space="preserve">Keyring of base metal </t>
  </si>
  <si>
    <t xml:space="preserve">7326.90.90</t>
  </si>
  <si>
    <t xml:space="preserve">Possible Classification:
Step of Consideration:
Result: 7326.90.90</t>
  </si>
  <si>
    <t xml:space="preserve">Ribbon fencing wire </t>
  </si>
  <si>
    <t xml:space="preserve">Twisted hoop flat wire. This ribbon fencing wire is often used under the name of â€œtorsadesâ€. It consists of narrow hoop, strip or flat wire which may be lightly twisted. </t>
  </si>
  <si>
    <t xml:space="preserve">Possible Classification:
Step of Consideration:
Result: 7313.00.00</t>
  </si>
  <si>
    <t xml:space="preserve">Sunlight Oven</t>
  </si>
  <si>
    <t xml:space="preserve">7321.19.00</t>
  </si>
  <si>
    <t xml:space="preserve">Possible Classification:
Step of Consideration:
Result: 7321.19.00</t>
  </si>
  <si>
    <t xml:space="preserve">Roller driving chain for motor vehicle            </t>
  </si>
  <si>
    <t xml:space="preserve">This chain is made of steel.</t>
  </si>
  <si>
    <t xml:space="preserve">7315.11.00</t>
  </si>
  <si>
    <t xml:space="preserve">Possible Classification:
Step of Consideration:
Result: 7315.11.00</t>
  </si>
  <si>
    <t xml:space="preserve">Gas cylinder</t>
  </si>
  <si>
    <t xml:space="preserve">Possible Classification: 7311.00.00
Step of Consideration: These products are containers for compressed gas, of iron. These containers are clearly suitable for repetitive use.
Result: 7311.00.00</t>
  </si>
  <si>
    <t xml:space="preserve">Hair cutter</t>
  </si>
  <si>
    <t xml:space="preserve">Possible Classification:
Step of Consideration:
Result: 8214.90.00</t>
  </si>
  <si>
    <t xml:space="preserve">Shoehorn                 </t>
  </si>
  <si>
    <t xml:space="preserve">This article is made of aluminium.</t>
  </si>
  <si>
    <t xml:space="preserve">Possible Classification: 8205.51.00, 7615.10.00
Step of Consideration:
Result: 8205.51.00</t>
  </si>
  <si>
    <t xml:space="preserve">E-Note to heading 76.15 states â€œThis heading covers the same types of articles as are described in the Explanatory Notes to headings 73.23 and 73.24, particularly the kitchen utensils, sanitary and toilet articles described therein.â€.                    E-Note to heading 73.23 states â€œThe heading excludes: (d) Household articles having the character of tools, e.g. shovels of all kinds; cork-screws; cheese graters, etc.; larding needles; can openers; nut-crackers; bottle openers; curling irons, pressing irons; fire-tongs; egg whisks; waffling irons; coffee-mills, pepper-mills; mincers; juice extractors, vegetable pressers, vegetable mashers (Chapter 82).â€.</t>
  </si>
  <si>
    <t xml:space="preserve">Screw driver set          </t>
  </si>
  <si>
    <t xml:space="preserve">All in a set are screw drivers only. </t>
  </si>
  <si>
    <t xml:space="preserve">Possible Classification: 8205.40.00
Step of Consideration:
Result: 8205.40.00</t>
  </si>
  <si>
    <t xml:space="preserve">Coffee mills</t>
  </si>
  <si>
    <t xml:space="preserve">Possible Classification:
Step of Consideration:
Result: 8210.00.00</t>
  </si>
  <si>
    <t xml:space="preserve">E-Note to heading 73.23 states â€œThe heading excludes: (d) Household articles having the character of tools, e.g. shovels of all kinds; cork-screws; cheese graters, etc.; larding needles; can openers; nut-crackers; bottle openers; curling irons, pressing irons; fire-tongs; egg whisks; waffling irons; coffee-mills, pepper-mills; mincers; juice extractors, vegetable pressers, vegetable mashers (Chapter 82).â€.</t>
  </si>
  <si>
    <t xml:space="preserve">Army knife</t>
  </si>
  <si>
    <t xml:space="preserve">Possible Classification:
Step of Consideration:
Result: 8211.93.00</t>
  </si>
  <si>
    <t xml:space="preserve">Pencil sharpener</t>
  </si>
  <si>
    <t xml:space="preserve">Possible Classification: 8214.10.00
Step of Consideration:
Result: 8214.10.00</t>
  </si>
  <si>
    <t xml:space="preserve">E-Note to heading 84.72 states â€œThis heading includes, inter alia: (7) Pencil-sharpening machines including hand-operated machines. The heading excludes non-mechanical pencil sharpeners; these fall in heading 82.14.â€.</t>
  </si>
  <si>
    <t xml:space="preserve">Iron</t>
  </si>
  <si>
    <t xml:space="preserve">Possible Classification: 7323.99.00, 8205.51.00
Step of Consideration: This product is an iron using charcoal for households. The Explanatory Note to Heading 82.05 says â€œ(E) Other hand tools (including glazierâ€™s diamonds) cover: (1) Household articles (including the articles with cutting blades, not including that with machinery) that assume the character of tools, not elsewhere classified into Heading 73.23: For example, iron (using gas, paraffin or charcoal, other than electrical iron (85.16).â€
Result: 8205.51.00</t>
  </si>
  <si>
    <t xml:space="preserve">The Explanatory Note to Heading 73.23 states â€œThis heading does not cover: (d) Household articles that assume the character of tools: For exampleâ€¦iron (Chapter 82).â€ </t>
  </si>
  <si>
    <t xml:space="preserve">Electric door lock with lever</t>
  </si>
  <si>
    <t xml:space="preserve">Possible Classification:
Step of Consideration:
Result: 8301.50.00</t>
  </si>
  <si>
    <t xml:space="preserve">Vehicle door handle of base metal</t>
  </si>
  <si>
    <t xml:space="preserve">Possible Classification:
Step of Consideration:
Result: 8302.30.00</t>
  </si>
  <si>
    <t xml:space="preserve">Letter corner</t>
  </si>
  <si>
    <t xml:space="preserve">Possible Classification: 8305.90.00
Step of Consideration:
Result: 8305.90.00</t>
  </si>
  <si>
    <t xml:space="preserve">Sign plate</t>
  </si>
  <si>
    <t xml:space="preserve">Possible Classification: 8310.00.00
Step of Consideration:
Result: 8310.00.00</t>
  </si>
  <si>
    <t xml:space="preserve">Air conditioner</t>
  </si>
  <si>
    <t xml:space="preserve">Possible Classification: 8415.10.00, 8415.90.00
Step of Consideration: This product is a wall-type air conditioner.
Result: 8415.10.00</t>
  </si>
  <si>
    <t xml:space="preserve">Ceiling fan</t>
  </si>
  <si>
    <t xml:space="preserve">Output of motor:</t>
  </si>
  <si>
    <t xml:space="preserve">Possible Classification: 8414.51.00
Step of Consideration: This product is a ceiling fan.
Result: 8414.51.00</t>
  </si>
  <si>
    <t xml:space="preserve">The frontline officer needs to clarify the manual to verify the power of the motor. The manual is provided by the importer or the clearing agent.</t>
  </si>
  <si>
    <t xml:space="preserve">Desktop computer </t>
  </si>
  <si>
    <t xml:space="preserve">(Computer(CPU), Keyboard, and Display)</t>
  </si>
  <si>
    <t xml:space="preserve">1, 6 and Chapter note and subheading note</t>
  </si>
  <si>
    <t xml:space="preserve">Possible Classification: 8471.49.00
Step of Consideration:This product is a desktop computer system.
Result: 8471.49.00</t>
  </si>
  <si>
    <t xml:space="preserve">Multipurpose color printing machine </t>
  </si>
  <si>
    <t xml:space="preserve">Photocopy, Printer, Scanner</t>
  </si>
  <si>
    <t xml:space="preserve">Possible Classification: 8443.31.00
Step of Consideration: This product is a multipurpose printer capable to a network.ã€€
Result: 8443.31.00
</t>
  </si>
  <si>
    <t xml:space="preserve">Binding machine</t>
  </si>
  <si>
    <t xml:space="preserve">Possible Classification: 8440.10.00
Step of Consideration: This is bo binding machine.
Result: 8440.10.00
</t>
  </si>
  <si>
    <t xml:space="preserve">Multipurpose printer </t>
  </si>
  <si>
    <t xml:space="preserve">(Model: SHARP AR 1808S)</t>
  </si>
  <si>
    <t xml:space="preserve">Possible Classification: 8443.31.00
Step of Consideration: This product is a multipurpose printer capable to a network.
Result: 8443.31.00
</t>
  </si>
  <si>
    <t xml:space="preserve">Electric floor fan with self-contained motor</t>
  </si>
  <si>
    <t xml:space="preserve">Output of motor</t>
  </si>
  <si>
    <t xml:space="preserve">Possible Classification: 8414.51.00
Step of Consideration: This product is a floor fan for domestic use.
Result: 8414.51.00
</t>
  </si>
  <si>
    <t xml:space="preserve">The front line officer needs to clarify the manual to verify the power of the motor. The manual is provided by the importer or the clearing agent.</t>
  </si>
  <si>
    <t xml:space="preserve">Construction machine
Crane, self-propelled by caterpillars 
</t>
  </si>
  <si>
    <t xml:space="preserve">Possible Classification: 8426.49.00
Step of Consideration: This is a construction machine, a self-propelled crane.
Result: 8426.49.00
</t>
  </si>
  <si>
    <t xml:space="preserve">Gasket for motorcycle engine</t>
  </si>
  <si>
    <t xml:space="preserve">
Made of aluminum</t>
  </si>
  <si>
    <t xml:space="preserve">Possible Classification: 8409.91.00, 8714.10.00
Step of Consideration: This product is a gasket for motorcycle engine. This product is suitable for use solely or principally with motorcycle engine, not with motorcycle itself.
Result: 8409.91.00
</t>
  </si>
  <si>
    <t xml:space="preserve">Note 2 to Section XVI says â€œ(a) Parts which are goods included in any of the headings of Chapter 84 or 85 (other than headings 84.09, 84.31, 84.48, 84.66, 84.73, 84.87, 85.03, 85.22, 85.29, 85.38 and 85.48) are in all cases to be classified in their respective headings;â€
Note 3 to Section XVII says â€œReferences in Chapters 86 to 88 to â€œpartsâ€ or â€œaccessoriesâ€ do not apply to parts or accessories which are not suitable for use solely or principally with the articles of those Chaptersâ€.
</t>
  </si>
  <si>
    <t xml:space="preserve">Set of gaskets for retail sales</t>
  </si>
  <si>
    <t xml:space="preserve">
Gaskets for engine, piston, clutch and muffler of motorcycle.
Made of aluminum, copper, iron and composite</t>
  </si>
  <si>
    <t xml:space="preserve">1, 3(b),6</t>
  </si>
  <si>
    <t xml:space="preserve">Possible Classification: 8484.90.00, 8714.10.00
Step of Consideration: This product is a set of gaskets made of various materials. These gaskets are used for a motorcycle. However, according to Note 2 to Section XVII, gaskets are not â€œpartsâ€ or â€œaccessoriesâ€ referenced to Chapter 87. The Heading 84.84 says â€œsets or assortments of gaskets and similar joints, dissimilar in composition, put up in pouches, envelopes or similar packingsâ€.
Result: 8484.90.00
</t>
  </si>
  <si>
    <t xml:space="preserve">Note 2 to Section XVII says â€œThe expressions â€œpartsâ€ and â€œparts and accessoriesâ€ do not apply to the following articles, whether or not they are identifiable as for the goods of this Section: (a) Joints, washers or the like of any material (classified according to their constituent material or in heading 84.84) or other articles of vulcanised rubber other than hard rubber (heading 40.16)â€. Therefore, the Explanatory Note to Section XVII says gasket is also included in the articles of Note 2 Section XVII. </t>
  </si>
  <si>
    <t xml:space="preserve">Mouse</t>
  </si>
  <si>
    <t xml:space="preserve">Possible Classification: 8471.60.00
Step of Consideration: This product is a mouse to connect a computer to input position data. According to the Explanatory Note to Heading 84.71, mouse is called â€œX-Y co-ordinate input devicesâ€ which is the unit of automatic processing machine.
Result: 8471.60.00</t>
  </si>
  <si>
    <t xml:space="preserve">Note 5 to Chapter 84 says â€œ (C) However, keyboards, X-Y co-ordinate input devices and disk storage units which satisfy the conditions of paragraphs (C) (ii) and (C) (iii) above, are in all cases to be classified as units of heading 84.71â€. 
</t>
  </si>
  <si>
    <t xml:space="preserve">Asphalt Finisher</t>
  </si>
  <si>
    <t xml:space="preserve">1 6 and Explanatory Note to Heading 84.19</t>
  </si>
  <si>
    <t xml:space="preserve">Possible Classification: 8479.10.00
Step of Consideration: This product is an asphalt finisher. The Explanatory Note to Heading 84.19 says â€œspray asphalt paving material Machine for tugging (84.79)â€.
Result: 8479.10.00
</t>
  </si>
  <si>
    <t xml:space="preserve">The Explanatory Note to Heading 84.19 says â€œthe heading covers machinery and plant designed to submit materials (solid, liquid or gaseous) to a heating or cooling process in order to cause a simple change of temperature, or to cause a transformation of the materials resulting principally from the temperature change (e.g. heating, coing, roasting, distilling, rectifying, sterilizing, pasteurizing, steaming, drying, evaporating, vaporising, condensing or cooling processes). But the heading excludes machinery and plant in which the heating or cooling, even if essential, is merely a secondary function designed to facilitate the main mechanical function of the machine or plant, e.g. machines for coating biscuits, etc., with chocolate, and conches (heading 84.38), washing machines (heading 84.50 or 84.51), machines for spreading and tamping bituminous road-surfacing materials (heading 84.79). â€.ã€€ã€€</t>
  </si>
  <si>
    <t xml:space="preserve">Actuator with overcap</t>
  </si>
  <si>
    <t xml:space="preserve">
A plastic article to be attached to a pressure can (aerosol can) for spraying cosmetics, insecticides etc. It consists of an actuator and an overcap covering it</t>
  </si>
  <si>
    <t xml:space="preserve">Possible Classification: 8424.90.00
Step of Consideration: This product is a part of mechanical appliance for spraying liquids. This product is classified in the heading 84.24. As this product is a part, the subheading is 8424.90.
Result: 8424.90.00
</t>
  </si>
  <si>
    <t xml:space="preserve">Rough terrain crane</t>
  </si>
  <si>
    <t xml:space="preserve">Possible Classification: 8426.41.00
Step of Consideration: This product is a works truck with a crane. This product is classified in a heading 84.26. As this product has tyres, the subheading is 8426.41.
Result: 8426.41.00
</t>
  </si>
  <si>
    <t xml:space="preserve">Fuel dispenser</t>
  </si>
  <si>
    <t xml:space="preserve">Possible Classification: 8413.11.00
Step of Consideration: This product is a fuel dispenser at a petro station that is used to measure and pump petro into vehicles. This product is also composed of a measuring device. However, its essential character is a pump.
Result: 8413.11.00
</t>
  </si>
  <si>
    <t xml:space="preserve">Sprayer</t>
  </si>
  <si>
    <t xml:space="preserve">
This product is to spray pesticide.  It consists of pump handle with pump, hose, plastic tank and carrying strap.</t>
  </si>
  <si>
    <t xml:space="preserve">Possible Classification: 8424.82.00
Step of Consideration: This product is a hand-operated sprayer to spray pesticide for agriculture.
Result: 8424.82.00
</t>
  </si>
  <si>
    <t xml:space="preserve">The Explanatory Note to Heading 84.24 says â€œ (D) steam injector, spraying liquids or powders
These are used for spraying pesticide or disinfectant as agricultural, horticultural or household use. This heading covers mechanical appliances for dispersing, spraying liquids or powders which are carrying on the back, portable (including piston pump), foot operated and whether or not containing reservoir.â€
</t>
  </si>
  <si>
    <t xml:space="preserve">Maize milling machine </t>
  </si>
  <si>
    <t xml:space="preserve">Possible Classification: 8437.80.00
Step of Consideration: This product is a maize milling machine.
Result: 8437.80.00
</t>
  </si>
  <si>
    <t xml:space="preserve">Road roller</t>
  </si>
  <si>
    <t xml:space="preserve">Possible Classification: 8429.40.00
Step of Consideration: This product is a road roller.
Result: 84.29.40.00
</t>
  </si>
  <si>
    <t xml:space="preserve">Ink-jet printer used for printing and copying on papers</t>
  </si>
  <si>
    <t xml:space="preserve">Possible Classification: 8443.31.00
Step of Consideration: This product is an ink-jet printer used for both printing and copying on papers.
Result: 8443.31.00
</t>
  </si>
  <si>
    <t xml:space="preserve">Fully-automatic washing machine</t>
  </si>
  <si>
    <t xml:space="preserve">dry linen capacity is 8kg</t>
  </si>
  <si>
    <t xml:space="preserve">Possible Classification: 8450.11.90,8509.80.00
Step of Consideration: This product is an assembled fully-automatic washing machine, dry linen capacity not exceeding 10 kg. The Explanatory Note to Heading 85.09 says â€œThe heading does not cover: (d) Centrifugal clothes-dryers (heading 84.21) and household washing machines (heading 84.50).â€
Result: 8450.11.90
</t>
  </si>
  <si>
    <t xml:space="preserve">Fork-lift truck </t>
  </si>
  <si>
    <t xml:space="preserve">
self-propelled truck powered by an electric motor</t>
  </si>
  <si>
    <t xml:space="preserve">Possible Classification: 8427.10.00, 8709.11.00
Step of Consideration: This product is a fork-lift truck self-propelled and powered by an electric motor. The Explanatory Note to heading 87.09 says â€œThe heading excludes: (b) fork-lift trucks and other trucks fitted with lifting or handling equipment (heading 84.27).â€
Result: 8427.10.00
</t>
  </si>
  <si>
    <t xml:space="preserve">Table for pedal sewing machines</t>
  </si>
  <si>
    <t xml:space="preserve">Possible Classification: 8452.90.00
Step of Consideration: This product is a table for pedal sewing machines.
Result: 8452.90.00
</t>
  </si>
  <si>
    <t xml:space="preserve">Note 1 to Chapter 94 says â€œThis Chapter does not cover : (e) Furniture specially designed for sewing machines (heading 84.52);â€
The Explanatory Note to Heading 84.52 says â€œ(B) Furniture specially designed for sewing machines, bases and covers: For example, stands used as tables or cabinets, parts thereof (shelves or holders), bases and covers are classified into this Chapter. Even if these articles are solely declared. 
</t>
  </si>
  <si>
    <t xml:space="preserve">Pencil sharpening machine</t>
  </si>
  <si>
    <t xml:space="preserve">Possible Classification: 8214.10.00, 8472.90.00
Step of Consideration:
Result: 8472.90.00
</t>
  </si>
  <si>
    <t xml:space="preserve">PC LCD (Liquid Crystal Display) Monitor</t>
  </si>
  <si>
    <t xml:space="preserve">Possible Classification: 8528.52.00
Step of Consideration: This product is a PC LCD monitor.
Result: 8528.52.00
</t>
  </si>
  <si>
    <t xml:space="preserve">Vacuum Cleaner</t>
  </si>
  <si>
    <t xml:space="preserve">Output of motor : below 1,500 w
Receptacle capacity : small</t>
  </si>
  <si>
    <t xml:space="preserve">Possible Classification:8508.11.00
Step of Consideration: This product is vacuum cleaner.
Result: 8508.11.00
</t>
  </si>
  <si>
    <t xml:space="preserve">Sound mixer</t>
  </si>
  <si>
    <t xml:space="preserve">Possible Classification: 8543.70.00, 9207.90.00, 
Step of Consideration: This product is a sound mixer. E-note of 85.43 says â€œThe heading includes, inter alia: (4) Mixing units, used in sound recording for combining the output from two or more microphones; they are sometimes combined with an amplifier. Audio mixers and equalisers are also included under this heading. But mixing units specialized for cinematography are excluded (heading 90.10)â€.
Result: 8543.70.00
</t>
  </si>
  <si>
    <t xml:space="preserve">Car battery</t>
  </si>
  <si>
    <t xml:space="preserve">8507.10.00         </t>
  </si>
  <si>
    <t xml:space="preserve">Possible Classification: 8507.10.00
Step of Consideration: This product is a car battery to start piston engines.
Result: 8507.10.00
</t>
  </si>
  <si>
    <t xml:space="preserve">According to Note 2 to Section XVII, the expressions â€œpartsâ€ and â€œparts and accessoriesâ€ do not apply to electrical machinery or equipment (Chapter 85).</t>
  </si>
  <si>
    <t xml:space="preserve">Dry Battery</t>
  </si>
  <si>
    <t xml:space="preserve">Possible Classification: 8506.10.00
Step of Consideration: This product is a carbon zinc battery. This product is regarded as manganese dioxide battery.
Result: 8506.10.00
</t>
  </si>
  <si>
    <t xml:space="preserve">Wikipedia says â€œA zincâ€“carbon battery is a dry cell battery that delivers a potential of 1.5 volts between a zinc metal electrode and a carbon rod from an electrochemical reaction between zinc and manganese dioxide mediated by a suitable electrolyte. It is usually conveniently packaged in a zinc can which also serves as the anode with a negative potential, while the inert carbon rod is the positive cathode. General purpose batteries may use an aqueous paste of ammonium chloride as electrolyte, possibly mixed with some zinc chloride solution.â€.</t>
  </si>
  <si>
    <t xml:space="preserve">Button Battery/Cell</t>
  </si>
  <si>
    <t xml:space="preserve">Possible Classification: 8506.10.00
Step of Consideration: This product is a button battery. This product uses lithium. The Subheading Explanatory Note to 8506.10, 8506.30 and 8506.40 states â€œClassification in these subheadings is determined by the composition of the cathode (depolarizing electrode). However, primary cells with cathode of manganese dioxide and anode of lithium are classified in subheading 8506.50 as lithium primary cells (see the Explanatory Note to that subheading below).â€. The Subheading Note to 8506.50 states â€œClassification in this subheading is determined by the composition of the anode.â€. The heading and the subheading are 85.06 and 8506.50.
Result: 8506.50.00
</t>
  </si>
  <si>
    <t xml:space="preserve">Telephone for cellular networks
</t>
  </si>
  <si>
    <t xml:space="preserve">Possible Classification: 8517.12.00
Step of Consideration: This product is telephone for cellular networks.
Result: 8517.12.00
</t>
  </si>
  <si>
    <t xml:space="preserve">Mobile Wi-Fi router</t>
  </si>
  <si>
    <t xml:space="preserve">It is a type of modem that allows a laptop, a personal computer or a router to receive Internet access via a mobile broadband connection instead of using telephone or cable television lines. A mobile Internet user can connect using a wireless modem to a wireless Internet Service Provider (ISP) to get Internet access. It is for the reception, conversion and transmission or regeneration of voice, images or other date.</t>
  </si>
  <si>
    <t xml:space="preserve">Possible Classification: 8517.62.00
Step of Consideration: This product is a radiator for internal combustion engines in motor cars.
Result: 8517.62.00
</t>
  </si>
  <si>
    <t xml:space="preserve">The Explanatory Note (â…¡) to Heading 85.17 says â€œ(G) Other communication apparatus. This group includes apparatus which allows for the connection to a wired or wireless communication network or the transmission or reception of speech or other sounds, images or other date within such a network. 
This group includes:
(3) Routers, bridges, hubs, repeaters and channel to channel adaptors.
</t>
  </si>
  <si>
    <t xml:space="preserve">Sparking plug for a motorcycle</t>
  </si>
  <si>
    <t xml:space="preserve">Possible Classification: 8511.10.00
Step of Consideration: This product is a sparking plug for a motorcycle.
Result: 8511.10.00
</t>
  </si>
  <si>
    <t xml:space="preserve">Note 2 to Section XVII says â€œThe expression â€œpartsâ€ and â€œparts and accessoriesâ€ do not apply to the following articles, whether or not they are identifiable as for the goods of this Section: (f) Electrical machinery or equipment (Chapter 85);â€
</t>
  </si>
  <si>
    <t xml:space="preserve">Tail light combined with back light and brake light parts for the motor vehicle, TOYOTA HIACE</t>
  </si>
  <si>
    <t xml:space="preserve">Brake light is activated when the driver applies the vehicle's brakes. Reversing light is activated when the vehicle's rearward motion. Tail light is active when the headlights are on. The function of these three lights are combined in HIACE.</t>
  </si>
  <si>
    <t xml:space="preserve">Possible Classification: 8512.20.00, 8708.99.00
Step of Consideration: This products are tail light parts for the motor vehicle. The Explanatory Note to heading 85.12 says â€œThis heading covers the electrical lighting or signaling equipment of a kind of used on bicycles and vehicles. This heading covers following articles: (5) Brake light, direction indicator light, tail light and other kinds of these lights.â€
Result: 8512.20.00
</t>
  </si>
  <si>
    <t xml:space="preserve">Note 2 to Section 17 says â€œThe expressions â€œpartsâ€ and â€œparts and accessoriesâ€ do not apply to the following articles, whether or not they are identifiable as for the goods of this Section: (f) Electrical machinery or equipment (Chapter 85).â€</t>
  </si>
  <si>
    <t xml:space="preserve">Digital Single Lens Reflex camera</t>
  </si>
  <si>
    <t xml:space="preserve">Possible Classification: 8525.80.00
Step of Consideration: This product is a digital camera.
Result: 8525.80.00
</t>
  </si>
  <si>
    <t xml:space="preserve">Note 1 to Chapter 90 says â€œThis Chapter does not cover: (h) television cameras, digital cameras and video camera recorders (heading 85.25)
</t>
  </si>
  <si>
    <t xml:space="preserve">Chassis for truck with tires</t>
  </si>
  <si>
    <t xml:space="preserve">1, 6 and E-note to heading 87.08</t>
  </si>
  <si>
    <t xml:space="preserve">Possible Classification: 8708.99.00
Step of Consideration: This product is a chassis for truck with tires. E-note to heading 87.08 says â€œParts and accessories of this heading include : (A) Assembled motor vehicle chassis-frames (whether or not fitted with wheels but without engines) and parts thereof (side-members, braces, cross-members; suspension mountings; supports and brackets for the coachwork, engine, running-boards, battery or fuel tanks, etc.).â€.
Result: 8708.99.00
</t>
  </si>
  <si>
    <t xml:space="preserve">Knuckle guards for motorcycle</t>
  </si>
  <si>
    <t xml:space="preserve">Possible Classification: 8714.10.00
Step of Consideration: These products are knuckle guards for motorcycle to protect knuckles from window, dust or rain. These products are parts or accessories which are suitable for use solely or principally with a motorcycle.
Result: 8714.10.00
</t>
  </si>
  <si>
    <t xml:space="preserve">Note 3 to Section XVII says â€œReferences in Chapters 86 to 88 to â€œpartsâ€ or â€œaccessoriesâ€ do not apply to parts or accessories which are not suitable for use solely or principally with the articles of those Chaptersâ€.
These products fulfill the Explanatory Noteï¼ˆâ…¢ï¼‰to Section XVII from (a) to (c). In addition, knuckle guards are not included in the product list of Note 2 to Section XVII.
</t>
  </si>
  <si>
    <t xml:space="preserve">Floor mat for motor car</t>
  </si>
  <si>
    <t xml:space="preserve">
made of polymers of vinyl chloride resin</t>
  </si>
  <si>
    <t xml:space="preserve">Possible Classification: 8708.29.00
Step of Consideration: This product is a car floor mat laying in a cab. This is a part or accessory which is suitable for use solely or principally with a motor car. Therefore, this product is classified into Heading 87.08.
Result: 8708.29.00
</t>
  </si>
  <si>
    <t xml:space="preserve">Note 3 to Section XVII says â€œReferences in Chapters 86 to 88 to â€œpartsâ€ or â€œaccessoriesâ€ do not apply to parts or accessories which are not suitable for use solely or principally with the articles of those Chaptersâ€.
The Heading to 39.18 says â€œFloor coverings of plastics, whether or not self-adhesive, in rolls or in the form of tiles.â€ This mat made of plastics but is not in the roll nor in the form.
</t>
  </si>
  <si>
    <t xml:space="preserve">Three-wheeled motorcycle</t>
  </si>
  <si>
    <t xml:space="preserve">
This motorcycle is used for the transport of goods. Its cylinder capacity is 200cc. It is not equipped with reversing and differential gear or steering gear.</t>
  </si>
  <si>
    <t xml:space="preserve">Possible Classification: 8711.20.90
Step of Consideration: This product is motorcycle with three-wheeler with an engine of a cylinder capacity 200cc.
Result: 8711.20.90
</t>
  </si>
  <si>
    <t xml:space="preserve">The Explanatory Note to Heading 87.11 says â€œThis heading covers three wheeled vehicles (e.g. delivery three wheeled vehicles) unless they have the character of motor vehicles (87.03 or 87.04). 
The Explanatory Note to Heading 87.04 says â€œThis heading covers the lightweight three wheeled vehicles bellow.
-The product which has the engine and wheels for motorcycles and both reversing and differential gear, or steering gear, which are the characters of mechanical structure of general motor vehicles. 
</t>
  </si>
  <si>
    <t xml:space="preserve">Three-wheeled motorcycle for the transport of goods</t>
  </si>
  <si>
    <t xml:space="preserve">
It has spark-ignition internal combustion piston engine with a cylinder capacity 1500cc. Gross vehicle weight is 1330kg. It has a cab like a motor car and a carrier like pickup truck. It is equipped with reversing and differential gear or steering gear.</t>
  </si>
  <si>
    <t xml:space="preserve">Possible Classification: 8704.31.90
Step of Consideration: This product is a three-wheeled motorcycle for the transport of goods with the character of motor vehicles. It has spark-ignition internal combustion piston engine and its gross weight is not exceeding 5 tonnes.
Result: 8704.31.90
</t>
  </si>
  <si>
    <t xml:space="preserve">The Explanatory Note to Heading 87.04 says â€œThis heading also covers the lightweight three-wheeled vehicles, such as:
-those fitted with motorcycle engine and wheels, etc. which, by virtue of their mechanical structure, process the characteristics of conventional motor cars, that is motor car type steering system or both reverse gear and differential;â€ã€€ã€€ã€€
</t>
  </si>
  <si>
    <t xml:space="preserve">Radiator for internal combustion engines in motor cars</t>
  </si>
  <si>
    <t xml:space="preserve">The car radiator is responsible for preventing the car engine from overheating. When the engine is in use, it produces a lot of friction and heat, and the radiator uses coolants teep the engine running at a healthy temperature. The radiator is placed inside bumper, back of the front side number-plate.</t>
  </si>
  <si>
    <t xml:space="preserve">Possible Classification: 8708.91.00
Step of Consideration: This product is a radiator for internal combustion engines in motor cars.
Result: 8708.91.00
</t>
  </si>
  <si>
    <t xml:space="preserve">Safety seat belt</t>
  </si>
  <si>
    <t xml:space="preserve">Possible Classification: 8708.21.00
Step of Consideration: This product is seat belt for motor vehicles.
</t>
  </si>
  <si>
    <t xml:space="preserve">Rubber boat with engine
</t>
  </si>
  <si>
    <t xml:space="preserve">Possible Classification: 8903.10.00
Step of Consideration: This product is a vessel for pleasure. The outside of this boat is made of rubber and it is inflatable. This boat is also equipped with outboard motor(84.07).
Result: 8903.10.00
</t>
  </si>
  <si>
    <t xml:space="preserve">The Explanatory Note to Heading 84.07 says â€œThe heading includes â€œâ€outboard motorsâ€ for the propulsion of small boats, consisting of a motor of this heading, a propeller and a steering device, the whole constituting a single, indivisible unit. These motors, designed to be attached to the outside of the hull of the boat, are detachable, that is they can be attached and removed easily and are adjustable, the unit turning on the point of attachment.â€
</t>
  </si>
  <si>
    <t xml:space="preserve">Night Viewing Device</t>
  </si>
  <si>
    <t xml:space="preserve">This is an image intensifier built in between the objective lens and the eyepiece. Since this image intensifier multiplies the weak light entering the objective lens by 30,000 to 50,000 times Even at night or in a dark field of view you can see the object magnified with the naked eye.</t>
  </si>
  <si>
    <t xml:space="preserve">Possible Classification: 9005.80.00
Step of Consideration: This product is a monocular. Explanatory Note (5) to 90.05 says â€œAstronomical telescopes fitted with photo-multipliers or image converter tubes. In this type of telescope the energy of the incident light is used to free electrons from a photoelectric surface placed where the eyepiece would otherwise be. The electrons may be multiplied and measured to show the amount of light originally received by the telescope, or may be focused (e.g. by magnetic lenses) to form an image on a photographic plate or fluorescent screen.â€. This product is similar with this type of astronomical telescopes.
Result: 9005.80.00
</t>
  </si>
  <si>
    <t xml:space="preserve">Artificial teeth</t>
  </si>
  <si>
    <t xml:space="preserve">Possible Classification: 9021.21.00
Step of Consideration: This product is artificial teeth. The heading and the subheading are 90.21 and 9021.21.
Result: 9021.21.00
</t>
  </si>
  <si>
    <t xml:space="preserve">Stethoscope</t>
  </si>
  <si>
    <t xml:space="preserve">Possible Classification: 9018.90.00
Step of Consideration: This product is a stethoscope. 
Result: 9018.90.00
</t>
  </si>
  <si>
    <t xml:space="preserve">The Explanatory Note to Heading 90.18 says â€œThis Heading covers a wide range of instruments and appliances professionally used by doctors, dentists, veterinaries and midwives, whether or not used for diagnosis, prevention, treatment or operationâ€¦(B) Instruments and appliances for diagnosis: (1) Stethoscope</t>
  </si>
  <si>
    <t xml:space="preserve">Pocket Watch with automatic winding with case made of not gold</t>
  </si>
  <si>
    <t xml:space="preserve">Possible Classification: 9102.99.00
Step of Consideration: This product is a pocket watch.
It has a case made of not gold. It is operated automatic winding.
Result: 9102.99.00
</t>
  </si>
  <si>
    <t xml:space="preserve">Wall Clocks</t>
  </si>
  <si>
    <t xml:space="preserve">Possible Classification: 9105.21.00
Step of Consideration: This product is a wall clock. This product works by battery.
Result: 9105.21.00
</t>
  </si>
  <si>
    <t xml:space="preserve">Table clock, the bells and hammer do not work.</t>
  </si>
  <si>
    <t xml:space="preserve">Those are just decollation. This clock is electrically operated</t>
  </si>
  <si>
    <t xml:space="preserve">Possible Classification: 9102.19.00, 9105.19.00, 9105.91.00
Step of Consideration: This product is not alarm clock but table clock because the bells and hammer are for decollation. This clock is electrically operated by battery.
Result:9105.91.00
</t>
  </si>
  <si>
    <t xml:space="preserve">Bullet for shotgun 
</t>
  </si>
  <si>
    <t xml:space="preserve">1, 6 and E-note to heading 93.06</t>
  </si>
  <si>
    <t xml:space="preserve">Possible Classification: 9306.21.00, 9306.90.00
Step of Consideration: 
This product is bullets for shotgun.
E-note of heading 93.06 states â€œthis heading includes (A) Ammunition, e.g.: (2) Cartridges of all types: blank (including blank cartridges for riveting tools or for starting compression ignition internal combustion piston engines), bulleted, tracer, incendiary, armour piercing, ball and shot cartridges for sporting guns, etc.â€.
Result: 9306.21.00</t>
  </si>
  <si>
    <t xml:space="preserve">AK-47</t>
  </si>
  <si>
    <t xml:space="preserve">Possible Classification: 9303.20.21, 9303.90.00
Step of Consideration: This is a target-shooting shotgun.
Result:9303.20.21</t>
  </si>
  <si>
    <t xml:space="preserve">Ceiling Light Fan</t>
  </si>
  <si>
    <t xml:space="preserve">1, 6 and 3(c)</t>
  </si>
  <si>
    <t xml:space="preserve">Possible Classification: 9405.10.00, 8414.51.00
Step of Consideration: This product is a ceiling light fan. A fan and lighting fittings are equipped. Both light and fan has essential character.
Result: 9405.10.00
</t>
  </si>
  <si>
    <t xml:space="preserve">Sofa bed</t>
  </si>
  <si>
    <t xml:space="preserve">9401.40.00 </t>
  </si>
  <si>
    <t xml:space="preserve">Possible Classification: 9401.40.00
Step of Consideration: This product is a sofa bed. The Heading to 94.01 says â€œwhether or not convertible into bedsâ€.
Result: 9401.40.00
</t>
  </si>
  <si>
    <t xml:space="preserve">Kerosene lamp </t>
  </si>
  <si>
    <t xml:space="preserve">Possible Classification: 9405.50.00
Step of Consideration: This product is a Kerosene lamp.
Result: 9405.50.000
</t>
  </si>
  <si>
    <t xml:space="preserve">The Explanatory Note to Heading 94.05 says â€œï¼ˆâ… ï¼‰Lamps and lighting fittings, not elsewhere specified or
Included.
This heading covers lamps and lighting fittings consist of several materials (other than those of Chapter 71, note 1), using the light source such as candle, oil, petro, paraffin (or kerosene), gas acetylene or electricity
</t>
  </si>
  <si>
    <t xml:space="preserve">Solar street light </t>
  </si>
  <si>
    <t xml:space="preserve">9405.40.00         </t>
  </si>
  <si>
    <t xml:space="preserve">1,3(b),6</t>
  </si>
  <si>
    <t xml:space="preserve">Possible Classification: 9405.40.00
Step of Consideration: This product is a solar street light that a solar panel (8541.40.00) charges a rechargeable battery to raise power to light a street. The street light has essential character.
Result: 9405.40.000
</t>
  </si>
  <si>
    <t xml:space="preserve">Rear seats for TOYOTA HIACE</t>
  </si>
  <si>
    <t xml:space="preserve">Possible Classification: 9401.20.00
Step of Consideration: These products are rear seats for motor vehicles. These are seats of a kind used for motor vehicles.
Result: 9401.20.00
</t>
  </si>
  <si>
    <t xml:space="preserve">Game controller for PSP</t>
  </si>
  <si>
    <t xml:space="preserve">1, 6 and E-Note to heading 95.04</t>
  </si>
  <si>
    <t xml:space="preserve">Possible Classification: 9504.50.00
Step of Consideration: This product is a game controller for Play Station. 
E-Note to heading 95.04 states that â€œThis heading includes: (2) Video game consoles and machines as defined in Subheading Note 1 to this Chapter. Video game consoles and machines whose objective characteristics and principal function are such that they are intended for entertainment purposes (game-playing) remain classified in this heading, whether or not they fulfil the conditions of Note 5 (A) to Chapter 84 regarding automatic data processing machines. The heading also includes parts and accessories of video game consoles and machines (for example cases, game cartridges, game controllers, steering wheels), provided they fulfil the condition of Note 3 to this Chapter.â€.
Result: 9504.50.00
</t>
  </si>
  <si>
    <t xml:space="preserve">Toy Xylophone</t>
  </si>
  <si>
    <t xml:space="preserve">1, 6 and Note 1 (c) to Chapter 92 and E-Note (D) (xii) to heading 95.03.</t>
  </si>
  <si>
    <t xml:space="preserve">Possible Classification: 9206.00.00, 9503.00.00
Step of Consideration: This product is toy xylophone. Note 1 (c) to Chapter 92 states â€œThis Chapter does not cover (c) Toy instruments or apparatus (heading 95.03)â€. E-Note to heading 95.03 states â€œ(D) Other toys. These include : (xii) Toy musical instruments (pianos, trumpets, drums, gramophones, mouth organs, accordions, xylophones, musical boxes, etc.)â€.
Result: 9503.00.00
</t>
  </si>
  <si>
    <t xml:space="preserve">Drone</t>
  </si>
  <si>
    <t xml:space="preserve">Possible Classification: 9503.00.00
Step of Consideration: This product is a drone for children as a toy.
Result:9503.00.00
</t>
  </si>
  <si>
    <t xml:space="preserve">Furby doll</t>
  </si>
  <si>
    <t xml:space="preserve">Possible Classification: 9503.00.00
Step of Consideration: This product is famous as a Furby Doll. 
Result: 9503.00.00
</t>
  </si>
  <si>
    <t xml:space="preserve">Fishing rod
</t>
  </si>
  <si>
    <t xml:space="preserve">1, 6 and 3(b)</t>
  </si>
  <si>
    <t xml:space="preserve">Possible Classification: 9507.10, 9507.30
Step of Consideration: This product is a fishing rod with reels. The purpose of this product is to hunt a fish. The fishing rod has an essential character.
Result: 9507.10.00
</t>
  </si>
  <si>
    <t xml:space="preserve">Snow powder spray can</t>
  </si>
  <si>
    <t xml:space="preserve">
It says â€œthis item is ideal for celebration occasions such as Christmas, wedding, birthday, parties, etc.â€</t>
  </si>
  <si>
    <t xml:space="preserve">9505.90.00         </t>
  </si>
  <si>
    <t xml:space="preserve">Possible Classification: 9505.90.00
Step of Consideration: This product is a snow powder spray for variety of entertainment occasions.
Result: 9505.90.000
</t>
  </si>
  <si>
    <t xml:space="preserve">Carpet Sweeper</t>
  </si>
  <si>
    <t xml:space="preserve">9603.90.00     </t>
  </si>
  <si>
    <t xml:space="preserve">Possible Classification: 9603.90.00
Step of Consideration: This product is a carpet sweeper without motor.
Result: 9603.90.00
</t>
  </si>
  <si>
    <t xml:space="preserve">The Explanatory Note to Heading 96.03 says â€œ(c) Hand-Operated Mechanical Floor Sweepers, Not Motorised
There are simple articles, usually consisting of a wheeled housing containing one or more cylindrical brushes operated by the movement of the wheels, propelled manually by means of a handle and used in particular for cleaning carpets. The heading excludes motorized sweepers(heading 84.79).â€.
</t>
  </si>
  <si>
    <t xml:space="preserve">Sanitary cloth towel(pads)</t>
  </si>
  <si>
    <t xml:space="preserve">Possible Classification: 9619.00.10
Step of Consideration: This product is a sanitary cloth napkin. According to Terms to Heading 96.19, this heading includes any material of napkins.
Result: 9619.00.10
</t>
  </si>
  <si>
    <t xml:space="preserve">The Note to Section â…ª says â€œ1. This Section does not cover (u) Article of Chapter 96 (â€¦napkins)â€.
The Explanatory Note to Heading 96.19 says â€œThis heading also covers the sanitary towels made from only textile fibers which is reusable after washingâ€.
</t>
  </si>
  <si>
    <t xml:space="preserve">Vacuum flask for food or soup</t>
  </si>
  <si>
    <t xml:space="preserve">9617.00.00 </t>
  </si>
  <si>
    <t xml:space="preserve">Possible Classification: 9617.00.00
Step of Consideration: This product is a vacuum flask for food or soup.
Result: 9617.00.00
</t>
  </si>
  <si>
    <t xml:space="preserve">The Explanatory Note to Heading 96.17 says â€œThis heading covers completed products of vacuum flasks and similar articles. These products covers vacuum flasks and bottles which preserve liquid and food or other materials under regular temperature for a while.</t>
  </si>
  <si>
    <t xml:space="preserve">Brush for wheels of a motor vehicle</t>
  </si>
  <si>
    <t xml:space="preserve">
This brush is not constitute parts of motor vehicles, made of man-made filaments</t>
  </si>
  <si>
    <t xml:space="preserve">Possible Classification: 9603.90.00
Step of Consideration: This product is a brush for wheels of a motor vehicle.
Result: 9603.90.00
</t>
  </si>
  <si>
    <t xml:space="preserve">Fresh swine (pork) mince suitable for human consumption</t>
  </si>
  <si>
    <t xml:space="preserve">Possible Classification: 0203.19.00
Step of Consideration: This product is fresh minced swine. According to General Note to Chapter 2, this Chapter covers minced meat suitable for human consumption.
Result: 0203.19.00
</t>
  </si>
  <si>
    <t xml:space="preserve">General Note to Chapter 2 says â€œThis Chapter applies to meat in carcasses (i.e., the body of an animal with or without the head), half-carcasses (resulting from the lengthwise splitting of a carcass), quarters, pieces, etc., to meat offal, and to flours and meals of meat or meat offal, of all animals (except fish and crustaceans, molluscs and other aquatic invertebrates â€“ Chapter 3), suitable for human consumptionâ€.</t>
  </si>
  <si>
    <t xml:space="preserve">Fresh minced meat suitable for human consumption</t>
  </si>
  <si>
    <t xml:space="preserve">50 % of pork and 50 % of beef</t>
  </si>
  <si>
    <t xml:space="preserve">Possible Classification: 0203.19.00
Step of Consideration: This product is fresh minced meat of 50% of pork (swine) and 50% of beef. This product is classifiable under two headings, mixtures of pork and beef, classification shall be according to GIR 3(b). However the weight of pork and beef is equal amounts, this product cannot be classified by reference to 3(b). It shall be classified under the heading which occurs last in numerical order among those which equally merit consideration (GIR 3(c)).
Result: 0203.19.00
</t>
  </si>
  <si>
    <t xml:space="preserve">GIR 3(c) When goods cannot be classified by reference to 3 (a) or 3 (b), they shall be classified under the heading which occurs last in numerical order among those which equally merit consideration</t>
  </si>
  <si>
    <t xml:space="preserve">Butter</t>
  </si>
  <si>
    <t xml:space="preserve">Possible Classification: 0405.10.00
Step of Consideration: This product is a butter.
Result: 0405.10.00
</t>
  </si>
  <si>
    <t xml:space="preserve">Chilled stomach of bovine animal</t>
  </si>
  <si>
    <t xml:space="preserve">Possible Classification: 0504.00.00
Step of Consideration: This product is a chilled stomach of bovine animal.
Result: 0504.00.00
</t>
  </si>
  <si>
    <t xml:space="preserve">Fresh oyster mushrooms of the genus Pleurotus</t>
  </si>
  <si>
    <t xml:space="preserve">Possible Classification: 0709.59.00
Step of Consideration: This product is fresh oyster mushrooms of the genus Pleurotus.
Result: 0709.59.00
</t>
  </si>
  <si>
    <t xml:space="preserve">Dried cow peas for sowing</t>
  </si>
  <si>
    <t xml:space="preserve">Possible Classification: 0713.35.00
Step of Consideration: This product is a dried cow pea for sowing.
Result: 0713.35.00
</t>
  </si>
  <si>
    <t xml:space="preserve">Noes to Chapter 12 says â€œHeading 12.09 does not, however, apply to the following even if for sowing: (a) Leguminous vegetables or sweet corn (Chapter 7);â€
The Explanatory Notes to Heading 07.13says â€œThis heading covers leguminous vegetables of heading 07.08 which have been dried and shelled, of a kind used for human or animal consumption (e.g., peas, chickpeas, Azuki and other beans, lentils, broad beans, horse beans, guar seeds), even if intended for sowing (whether or not rendered inedible by chemical treatment) or for other purposesâ€.ã€€ã€€
</t>
  </si>
  <si>
    <t xml:space="preserve">Garlic powder</t>
  </si>
  <si>
    <t xml:space="preserve">Possible Classification: 0712.90.00
Step of Consideration: This product is garlic powder.
Result: 0712.90.00
</t>
  </si>
  <si>
    <t xml:space="preserve">Note 3 to Chapter 7 says â€œHeading 07.12 covers all dried vegetables of the kinds falling in headings. 07.01 to 07.11.â€ã€€ã€€</t>
  </si>
  <si>
    <t xml:space="preserve">Strawberry provisionally preserved in sulphur</t>
  </si>
  <si>
    <t xml:space="preserve">Unsuitable in that state for immediate consumption</t>
  </si>
  <si>
    <t xml:space="preserve">Possible Classification: 0812.90.00
Step of Consideration: This product is strawberry provisionally preserved in sulphur, but unsuitable in that state for immediate consumption.
Result: 0812.90.00
</t>
  </si>
  <si>
    <t xml:space="preserve">Ginger</t>
  </si>
  <si>
    <t xml:space="preserve">0910.11.00</t>
  </si>
  <si>
    <t xml:space="preserve">Possible Classification: 0910.11.00
Step of Consideration: This product is a ginger neither crushed nor ground.
Result: 0910.11.00
</t>
  </si>
  <si>
    <t xml:space="preserve">Dried fruits of the genus Cpsicum, dried chili</t>
  </si>
  <si>
    <t xml:space="preserve">Possible Classification: 0904.21.00
Step of Consideration: This product is fruits of the genus Cpsicum which are dried, neither crushed nor ground.
Result: 0904.21.00
</t>
  </si>
  <si>
    <t xml:space="preserve">Black tea bags</t>
  </si>
  <si>
    <t xml:space="preserve">In immediate packings of a content not exceeding 3 kg.</t>
  </si>
  <si>
    <t xml:space="preserve">Possible Classification: 0902.30.00
Step of Consideration: This product is black tea bag in immediate packings of a content not exceeding 3 kg.
Result: 0902.30.00
</t>
  </si>
  <si>
    <t xml:space="preserve">Corn kernel for popcorn</t>
  </si>
  <si>
    <t xml:space="preserve">Possible Classification: 1005.90.00
Step of Consideration: This product is corn kernel.
Result: 1005.90.00
</t>
  </si>
  <si>
    <t xml:space="preserve"> 
Soya millet flour</t>
  </si>
  <si>
    <t xml:space="preserve">30% of soya and 70% of millet</t>
  </si>
  <si>
    <t xml:space="preserve">1,3(b), 6</t>
  </si>
  <si>
    <t xml:space="preserve">Possible Classification: 1102.90.00
Step of Consideration: This product is soya millet flour of 30% of soya and 70% of millet.
Result: 1102.90.00
</t>
  </si>
  <si>
    <t xml:space="preserve">GIR 3(b) Mixtures, composite goods consisting of different materials or made up of different components, and goods put up in sets for retail sale, which cannot be classified by reference to 3 (a), shall be classified as if they consisted of the material or component which gives them their essential character, insofar as this criterion is applicable</t>
  </si>
  <si>
    <t xml:space="preserve">Sweetcorn groats</t>
  </si>
  <si>
    <t xml:space="preserve">95% by weight passes through a woven metal wire cloth sieve with an aperture of 2mm.</t>
  </si>
  <si>
    <t xml:space="preserve">Possible Classification: 1103.19.00
Step of Consideration: This product is sweetcorn groats, 95% by weight passes through a woven metal wire cloth sieve with an aperture of 2mm.
Result: 1103.19.00
</t>
  </si>
  <si>
    <t xml:space="preserve">Soya bean flour</t>
  </si>
  <si>
    <t xml:space="preserve">non-defatted soya flour</t>
  </si>
  <si>
    <t xml:space="preserve">1208.10.00</t>
  </si>
  <si>
    <t xml:space="preserve">Possible Classification: 1208.10.00
Step of Consideration: This product is soya bean flour.
Result: 1208.10.00
</t>
  </si>
  <si>
    <t xml:space="preserve">The Explanatory Notes to heading 11.06 says â€œ(A) Flour, meal and powder of the dried leguminous vegetables of heading 07.13. This heading includes the flour, meal and powder made from peas, beans or lentils; they are mainly used for prepared soups or purees. This heading does not cover (a) Non-defatted soya flour (heading 12.08)â€¦â€ã€€</t>
  </si>
  <si>
    <t xml:space="preserve">Sugar cane</t>
  </si>
  <si>
    <t xml:space="preserve">Possible Classification: 1212.93.00
Step of Consideration: This product is sugar cane.
Result: 1212.93.00
</t>
  </si>
  <si>
    <t xml:space="preserve">Tomato seeds</t>
  </si>
  <si>
    <t xml:space="preserve">Possible Classification: 1209.91.00
Step of Consideration: This product is a packet of tomato seeds.
Result: 1209.91.00</t>
  </si>
  <si>
    <t xml:space="preserve">Hay</t>
  </si>
  <si>
    <t xml:space="preserve">Possible Classification: 1214.90.00
Step of Consideration: This product is hay.
Result: 1214.90.00</t>
  </si>
  <si>
    <t xml:space="preserve">
Vegetable oil containing 50% by weight of coconut oil and 50% by weight of olive oil (200L)</t>
  </si>
  <si>
    <t xml:space="preserve">
This product is for skin care and would be packed for retail sale after imported.</t>
  </si>
  <si>
    <t xml:space="preserve">Possible Classification: 1518.00.00
Step of Consideration: This product is vegetable oils containing 50% by weight of coconut oil and 50% by weight of olive oil (200L). This is mixtures of vegetable oils of different oils.
Result: 1508.00.00
</t>
  </si>
  <si>
    <t xml:space="preserve">Canned tuna chunks</t>
  </si>
  <si>
    <t xml:space="preserve">Ingredients: Tuna, Sunflower Oil, Salt</t>
  </si>
  <si>
    <t xml:space="preserve">1604.14.00</t>
  </si>
  <si>
    <t xml:space="preserve">Possible Classification: 1604.14.00
Step of Consideration: This product is tuna chunks preserved in oil put up in an airtight container.
Result: 1604.14.00
</t>
  </si>
  <si>
    <t xml:space="preserve">Chicken pie</t>
  </si>
  <si>
    <t xml:space="preserve">This product contains more than 20% by weight of chicken.
Chicken is the species Gallus domestics.</t>
  </si>
  <si>
    <t xml:space="preserve">1602.32.00</t>
  </si>
  <si>
    <t xml:space="preserve">Possible Classification: 1602.32.00
Step of Consideration: This product is chicken pie, and consists of dough formed of flour, sugar and baking powder, etc., filled with chicken and vegetables. According to Note 2 to Chapter 16, any food preparations fall in this Chapter provided that they contain more than 20% by weight of meat.
Result: 1602.32.00
</t>
  </si>
  <si>
    <t xml:space="preserve">Salami</t>
  </si>
  <si>
    <t xml:space="preserve">Salami is a similar product of sausage. It is the preparation consisting of pork meat or pork meat offal (including guts and stomachs), which has been chopped or minced, or blood, being merely pressed into the characteristic shape of sausages, i.e., a cylinder shape having a cross-section which is round.</t>
  </si>
  <si>
    <t xml:space="preserve">Possible Classification: 1601.00.00
Step of Consideration: This product is salami.
Result: 1601.00.00
</t>
  </si>
  <si>
    <t xml:space="preserve">Chicken biriyani (Indian spicy fried rice)</t>
  </si>
  <si>
    <t xml:space="preserve">Ingredients: rice 75%, chicken 20%, vegetable 5%
This chicken is the species Gallus domesticus</t>
  </si>
  <si>
    <t xml:space="preserve">Possible Classification: 1602.32.00
Step of Consideration: This product is chicken biriyani.
Result: 1602.32.00
</t>
  </si>
  <si>
    <t xml:space="preserve">Frozen boiled snow crabs without shell</t>
  </si>
  <si>
    <t xml:space="preserve">Possible Classification: 1605.10.00
Step of Consideration: This product is frozen boiled snow crabs without shell
Result: 1605.10.00
</t>
  </si>
  <si>
    <t xml:space="preserve">Micro-ready hamburger with chips for retail sale</t>
  </si>
  <si>
    <t xml:space="preserve">Hamburger is made of 25% by weight of beef.</t>
  </si>
  <si>
    <t xml:space="preserve">Possible Classification: 1602.50.00
Step of Consideration: This product is micro-ready hamburger with chips. Check meaning of the term â€œgoods put up in sets for retail saleâ€ in GIR 3(b) carefully under the Explanatory Notes.
Result: 1602.50.00
</t>
  </si>
  <si>
    <t xml:space="preserve">Frozen fillets of tilapia with batter</t>
  </si>
  <si>
    <t xml:space="preserve">1604.19.00</t>
  </si>
  <si>
    <t xml:space="preserve">Possible Classification: 1604.19.00
Step of Consideration: This product is frozen fillets of tilapia with batter. These fillets of tilapias are prepared by just dipping with butter. This process is not specified in Chapter 2 or 3 or heading 05.04.
Result: 1604.19.00
</t>
  </si>
  <si>
    <t xml:space="preserve">The Explanatory Note to Heading 16.04 says â€œThis heading covers following articles. (3) Fish, whole or in pieces prepared or preserved by the processes other than specified from heading 03.02 to 03.05 (For example, fish fillets covered with butter or panko)â€</t>
  </si>
  <si>
    <t xml:space="preserve">Candies</t>
  </si>
  <si>
    <t xml:space="preserve">Ingredients: sugar, glucose syrup (from wheat or corn), cream, condensed whey, butter, cane sugar syrup, salt, soy lecithin emulsifier, artificial flavor</t>
  </si>
  <si>
    <t xml:space="preserve">Possible Classification: 1704.90.00
Step of Consideration: This product is a packet of candies not containing cocoa. 
Result: 1704.90.00
</t>
  </si>
  <si>
    <t xml:space="preserve">Chewing gum</t>
  </si>
  <si>
    <t xml:space="preserve">Ingredients: Sugar, Gum Base, Wheat Glucose Syrup, Thickener, Emulsifier, Flavour, Humectant, Sweeteners, Glazing Agent, Antioxidant, Colours</t>
  </si>
  <si>
    <t xml:space="preserve">1704.10.00</t>
  </si>
  <si>
    <t xml:space="preserve">Possible Classification: 1704.10.00
Step of Consideration: This product is a chewing gum containing sugar.
Result: 1704.10.00
</t>
  </si>
  <si>
    <t xml:space="preserve">The Explanatory Notes to heading 17.04 says â€œThis heading covers most of the sugar preparations which are marketed in a solid or semi-solid form, generally suitable for immediate consumption and collectively referred to as sweetmeats, confectionery or candies. It includes, inter alia: (1) Gums containing sugar (including sweetened chewing gum and the like).â€ã€€ã€€</t>
  </si>
  <si>
    <t xml:space="preserve">Cocoa nibs
</t>
  </si>
  <si>
    <t xml:space="preserve">Cocoa nibs are bits of fermented, dried, roasted and crushed cocoa bean.</t>
  </si>
  <si>
    <t xml:space="preserve">Possible Classification: 1801.00.00
Step of Consideration: This product is cocoa nibs.
Result: 1801.00.00
</t>
  </si>
  <si>
    <t xml:space="preserve">Cereal chocolate bar</t>
  </si>
  <si>
    <t xml:space="preserve">Containing cereal, almond and raisins</t>
  </si>
  <si>
    <t xml:space="preserve">1806.32.00</t>
  </si>
  <si>
    <t xml:space="preserve">Possible Classification: 1806.32.00
Step of Consideration: This product is a cereal chocolate bar.
Result: 1806.32.00
</t>
  </si>
  <si>
    <t xml:space="preserve">Chocolate egg containing a small toy</t>
  </si>
  <si>
    <t xml:space="preserve">Possible Classification: 1806.90.00
Step of Consideration: This product is a chocolate egg containing a mall toy.
Result: 1806.90.00
</t>
  </si>
  <si>
    <t xml:space="preserve">Lemon cake</t>
  </si>
  <si>
    <t xml:space="preserve">Ingredients: Flour, Baking Powder, Lemon Juice, Sugar</t>
  </si>
  <si>
    <t xml:space="preserve">Possible Classification:1905.90.90
Step of Consideration: This product is a lemon cake, one of bakerâ€™s wares. This product is a cake, not waffle nor toasted product. 
Result: 1905.90.90
</t>
  </si>
  <si>
    <t xml:space="preserve">Possible Classification: 1905.90.90
Step of Consideration: This product is bread.
Result: 1905.90.90
</t>
  </si>
  <si>
    <t xml:space="preserve">Chocolate chip biscuits</t>
  </si>
  <si>
    <t xml:space="preserve">Possible Classification: 1905.31.00
Step of Consideration: This product is chocolate chip biscuit.
Result: 1905.31.00
</t>
  </si>
  <si>
    <t xml:space="preserve">Rolex</t>
  </si>
  <si>
    <t xml:space="preserve">Rolex is Ugandan snack rolled eggs, onions, cabbages and tomatoes with a chapatti.</t>
  </si>
  <si>
    <t xml:space="preserve">Possible Classification: 1905.90.90
Step of Consideration: This product is Ugandan rolex.
Result: 1905.90.90
</t>
  </si>
  <si>
    <t xml:space="preserve">Pasta &amp; Sauce set</t>
  </si>
  <si>
    <t xml:space="preserve">This pasta does not contain eggs.</t>
  </si>
  <si>
    <t xml:space="preserve">Possible Classification: 1902.19.00
Step of Consideration: This product is pasta and pasta sauce set consisting of uncoed pasta and a sachet of sour cream and mushroom sauce. This is intended to be used together in the preparation of a meal.
Result: 1902.19.00
</t>
  </si>
  <si>
    <t xml:space="preserve">This product meets a particular need and serve to carry out a specific activity of preparing pasta.</t>
  </si>
  <si>
    <t xml:space="preserve">Margarita pizza</t>
  </si>
  <si>
    <t xml:space="preserve">Possible Classification: 1905.90.90
Step of Consideration: This product is coed margarita pizza, consisting of a pizza base (dough) covered with cheese, tomato and basil.
Result: 1902.19.00
</t>
  </si>
  <si>
    <t xml:space="preserve">Pancake mix</t>
  </si>
  <si>
    <t xml:space="preserve">Ingredients: wheat flour, maize flour, baking powder and sugar</t>
  </si>
  <si>
    <t xml:space="preserve">Possible Classification: 1901.20.90
Step of Consideration: This product is pancake mix comprising wheat flour, maize flour, baking powder and sugar. You could co pancake easier to add only water and mix it.
Result: 1902.19.00
</t>
  </si>
  <si>
    <t xml:space="preserve">Frozen pizza doughs not precoed or coed</t>
  </si>
  <si>
    <t xml:space="preserve">Possible Classification: 1901.20.90
Step of Consideration:Step of Consideration: This product is frozen pizza doughs.
Result: 1901.20.90
</t>
  </si>
  <si>
    <t xml:space="preserve">Roasted ground-nuts coated with salt</t>
  </si>
  <si>
    <t xml:space="preserve">2008.11.00</t>
  </si>
  <si>
    <t xml:space="preserve">Possible Classification: 1202.42.00, 2008.11.00
Step of Consideration:This product is dry-roasted ground-nuts coated with salt.
Result: 2008.11.00
</t>
  </si>
  <si>
    <t xml:space="preserve">â€œRoastedâ€ does not mean heat treatment designed mainly to ensure better preservation for the purpose of de-bettering, for inactivating antinutritional factors or to facilitate their use.ã€€ã€€</t>
  </si>
  <si>
    <t xml:space="preserve">Canned mushroom of the genus Agaricus</t>
  </si>
  <si>
    <t xml:space="preserve">Ingredients: mushroom, water, salt, citric acid</t>
  </si>
  <si>
    <t xml:space="preserve">2003.10.00</t>
  </si>
  <si>
    <t xml:space="preserve">Possible Classification: 2003.10.00
Step of Consideration:This product is canned mushrooms prepared or preserved. However, this is not preserved or prepared by vinegar or acetic acid.
Result: 2003.10.00
</t>
  </si>
  <si>
    <t xml:space="preserve">Potato crisps</t>
  </si>
  <si>
    <t xml:space="preserve">Ingredients: potato, vegetable oil and salt</t>
  </si>
  <si>
    <t xml:space="preserve">Possible Classification: 2005.20.00
Step of Consideration:This product is potato crisps. Potatoes are pilled, sliced, dried, deep fried, added salt, then packed, which are processes of preparation or preservation.
Result: 2005.20.00
</t>
  </si>
  <si>
    <t xml:space="preserve">The Explanatory Notes to heading 20.05 says â€œThe term vegetables (other than vegetables prepared or preserved by vinegar or acetic acid of heading 20.01, frozen vegetables of heading 20.04 and vegetables preserved by sugar of heading 20.06) are classified in the heading when they have been prepared or preserved by processes not provided for in Chapter 7 or 11. Such products fall in the heading irrespective of the type of container in which they are put up (often in cans or other airtight containers).ã€€ã€€</t>
  </si>
  <si>
    <t xml:space="preserve">Papaya and lemon jam</t>
  </si>
  <si>
    <t xml:space="preserve">Ingredients: lemon 60%, papaya 35%, sugar 5% Jam is obtained by coing</t>
  </si>
  <si>
    <t xml:space="preserve">2007.91.00</t>
  </si>
  <si>
    <t xml:space="preserve">Possible Classification: 2007.91.00
Step of Consideration:This product is fruits jam containing 60% by weight of lemon, 35% by weight of papaya, 5% by weight of sugar.
Result: 2007.91.00
</t>
  </si>
  <si>
    <t xml:space="preserve">Frozen coed chips (added salt)</t>
  </si>
  <si>
    <t xml:space="preserve">2004.10.00</t>
  </si>
  <si>
    <t xml:space="preserve">Possible Classification: 2004.10.00
Step of Consideration:This product is frozen coed chips.
Result: 2004.10.00
</t>
  </si>
  <si>
    <t xml:space="preserve">Tomato juice</t>
  </si>
  <si>
    <t xml:space="preserve">The dry weight content of tomato is 7%</t>
  </si>
  <si>
    <t xml:space="preserve">Possible Classification: 2002.90.00
Step of Consideration:This product is tomato juice the dry weight content of which is 7%.
Result: 2002.90.00
</t>
  </si>
  <si>
    <t xml:space="preserve">Reconstituted mixtures juice</t>
  </si>
  <si>
    <t xml:space="preserve">Ingredients: pear juice, orange juice, peach puree, passion fruits juice, mango puree.</t>
  </si>
  <si>
    <t xml:space="preserve">Possible Classification: 2009.90.00
Step of Consideration:This product is reconstituted mixtures juice.
Result: 2009.90.00
</t>
  </si>
  <si>
    <t xml:space="preserve">Mayonnaise</t>
  </si>
  <si>
    <t xml:space="preserve">Mayonnaise is a thick, creamy dressing often used as a condiment. It is a stable emulsion of oil, egg yolk, and either vinegar or lemon juice, with many options for embellishment with other herbs and spices. Mayonnaise is a base for many chilled sauces and salad dressings.</t>
  </si>
  <si>
    <t xml:space="preserve">Possible Classification: 2103.90.00
Step of Consideration:This product is mayonnaise, a kind of sauces which are used to flavor certain dishes (meat, fish, salads, etc.), and made from various ingredients (eggs, vegetables, meat, fruit, starches, oil, vinegar sugar, spices, mustard, flavourings, etc.).
Result: 2103.90.00
</t>
  </si>
  <si>
    <t xml:space="preserve">The Explanatory Notes to heading 21.03 says â€œExamples of products covered by the heading are: mayonnaise, salad dressings, Bearnaise, bolognaise, soya sauces, mushroom sauce, Worcester sauce, tomatetchup and other tomato sauces.</t>
  </si>
  <si>
    <t xml:space="preserve">Multi-vitamin tablet </t>
  </si>
  <si>
    <t xml:space="preserve">Supplement contains various kinds of vitamins</t>
  </si>
  <si>
    <t xml:space="preserve">2106.90.91</t>
  </si>
  <si>
    <t xml:space="preserve">Possible Classification: 2106.90.91
Step of Consideration:This product is food supplement.
Result: 2106.90.91
</t>
  </si>
  <si>
    <t xml:space="preserve">The Explanatory Notes to heading 21.06 says â€œ(16)Preparations, often referred to as food supplements, based on exacts from plants, fruit concentrates, honey, fructose, etc. and containing added vitamins and sometimes minute quantities of iron compounds. These preparations are often put up in packagings with indications that they maintain general health or well-being. Similar preparations, however, intended for the prevention or treatment of diseases or ailments are excluded (heading 30.03 or 30.04).â€ã€€ã€€</t>
  </si>
  <si>
    <t xml:space="preserve">Instant coffee set put up together for retail sale</t>
  </si>
  <si>
    <t xml:space="preserve">Comprising
-disposable paper cup
-instant coffee powder
-plastic stick
-sugar
-creamer</t>
  </si>
  <si>
    <t xml:space="preserve">Possible Classification: 2101.11.00
Step of Consideration: This product is an instant coffee set for retail sale. This coffee set meets a particular need or serve to carry out a specific activity.
Result: 2101.11.00
</t>
  </si>
  <si>
    <t xml:space="preserve">Royco (preparations for broth)</t>
  </si>
  <si>
    <t xml:space="preserve">Possible Classification: 2104.10.00
Step of Consideration: This product is preparations for broth.
Result: 2104.10.00
</t>
  </si>
  <si>
    <t xml:space="preserve">Fanta orange
</t>
  </si>
  <si>
    <t xml:space="preserve">Ingredients: Water, Sugar, Orange Juice from Concentrate (2.1%), Food Acid, Flavour, Natural Colour, Preservative, Antioxidant</t>
  </si>
  <si>
    <t xml:space="preserve">Possible Classification: 2202.10.00
Step of Consideration: This product is fanta orange, carbonated drink. Such kinds of beverages consist of ordinary drinking water, sweetened or not, flavoured with fruit juices or essences, or compound extracts, to which citric acid or tartaric acid are sometimes added. 
Result: 2202.10.00
</t>
  </si>
  <si>
    <t xml:space="preserve">Red wine</t>
  </si>
  <si>
    <t xml:space="preserve">2204.21.00</t>
  </si>
  <si>
    <t xml:space="preserve">Possible Classification: 2204.21.00
Step of Consideration: This product is red wine in the container holding 720ml.
Result: 2204.21.00
</t>
  </si>
  <si>
    <t xml:space="preserve">Coffee gift set for retail sale comprising coffee powder, a ceramic mag and a spoon</t>
  </si>
  <si>
    <t xml:space="preserve">This coffee is instant coffee, the ceramic mag is classified as ceramic tableware in the Nomenclature and the spoon is not plated with precious metal.</t>
  </si>
  <si>
    <t xml:space="preserve">Possible Classification: 2101.11.00, 6912.00.00, 8215.99.00
Step of Consideration: This product is a coffee gift set for retail sale. However, this product is not to be classified by virtue of GIR 3(b) as a set. Because this does not meet a particular need or serve to carry out a specific activity. For goods put up together to meet the â€œparticular needâ€ or â€œspecific activityâ€ requirement and thereby be deemed a set, they must be so related as to be clearly intended for use together or in conjunction with one another for a single purpose or activity. It is to be classified according to different products.
NOTE: This product is classified into three codes, but due to system constraints, the shown answer is one HS code.
Result: 2101.11.00, 6912.00.00, 8215.99.00</t>
  </si>
  <si>
    <t xml:space="preserve">The Explanatory Notes to GIR RULE 3(b) says â€œ(X)For the purposes of this Rule, the team â€œgoods put up in sets for retail saleâ€ shall be taken to mean goods which: (a) consist of at least two different articles which are, prima facie, classifiable in different headings. Therefore, for example, six fondue forks cannot be regarded as a set within the meaning of this Rule; (b) consist of products or articles put up together to meet a particular need or carry out a specific activity; and (c) are put up in a manner suitable for sale directly to end users without repacking (e.g., in boxes or cases or on boards)â€¦The Rule does not, however, cover selections of products put up together and consistingâ€¦â€ã€€ã€€</t>
  </si>
  <si>
    <t xml:space="preserve">Set of a bottle of vodka and a bottle of white wine</t>
  </si>
  <si>
    <t xml:space="preserve">Possible Classification: 2204.21.00, 2208.60.00
Step of Consideration: This product is a set of a bottle of vodka and a bottle of white wine. The two articles are related as they both contain alcohol. Moreover, the wine and liquor may be serve together at dinner or at a party. It is possible to argue that they have been packaged together for the specific activity of "social drinking." However, they are not used in conjunction with one another so as to be suitable for a single drink or for use on a specific occasion. Hence, they are not classified as a set.
NOTE: This product is classified into two codes, but due to system constraints, the shown answer is one HS code.
Result: 2204.21.00, 2208.60.00
</t>
  </si>
  <si>
    <t xml:space="preserve">Undenatured ethyl alcohol of an alcoholic strength by volume of 99%</t>
  </si>
  <si>
    <t xml:space="preserve">2207.10.00</t>
  </si>
  <si>
    <t xml:space="preserve">Possible Classification: 2207.10.00
Step of Consideration: This product is a bottle of undenatured ethyl alcohol of an alcoholic strength by volume of 99%.
Result: 2207.10.00
</t>
  </si>
  <si>
    <t xml:space="preserve">Ugandan bell beer</t>
  </si>
  <si>
    <t xml:space="preserve">Alcoholic strength by weight 0.4%</t>
  </si>
  <si>
    <t xml:space="preserve">2202.91.00</t>
  </si>
  <si>
    <t xml:space="preserve">Possible Classification: 2202.91.00
Step of Consideration: This product is a bottle of beer of alcoholic strength by weight 0.4%.
Result: 2202.91.00
</t>
  </si>
  <si>
    <t xml:space="preserve">Maize husks </t>
  </si>
  <si>
    <t xml:space="preserve">This is maize waste which is left after milling maize to get its flour. Maize husks are used as feeds for chicken.
A starch content is not exceeding 45% and an ash content is exceeding 2%.</t>
  </si>
  <si>
    <t xml:space="preserve">2302.10.00</t>
  </si>
  <si>
    <t xml:space="preserve">Possible Classification: 2302.10.00, 2308.00.00
Step of Consideration: This product is maize waste used in animal feeding.
Result: 2302.10.00
</t>
  </si>
  <si>
    <t xml:space="preserve">Crude mineral sulphur </t>
  </si>
  <si>
    <t xml:space="preserve">Occurring in the free state, concentrated by mechanical processes to remove part of the rocky matter that is used in the production of sulfuric acid for sulfate and phosphate fertilizers, and other chemical processes.
Chemical Composition
Sulphur is a chemical element with symbol S and atomic number 16. Under normal conditions, sulfur atoms form cyclic octatomic molecules with a chemical formula S8.
</t>
  </si>
  <si>
    <t xml:space="preserve">Possible Classification: 2503.00.00
Step of Consideration
Result: 2503.00.00
</t>
  </si>
  <si>
    <t xml:space="preserve">Pumice stone</t>
  </si>
  <si>
    <t xml:space="preserve">A very light and porous volcanic rock formed when a gas-rich froth of glassy lava solidifies rapidly. A piece of pumice used as an abrasive, especially for removing hard skin.</t>
  </si>
  <si>
    <t xml:space="preserve">2513.10.00</t>
  </si>
  <si>
    <t xml:space="preserve">Possible Classification: 2513.10.00
Step of Consideration
Result: 2513.10.00
</t>
  </si>
  <si>
    <t xml:space="preserve">Quartz</t>
  </si>
  <si>
    <t xml:space="preserve">Quartz is a mineral composed of silicon and oxygen atoms in a continuous framework of SiO4 siliconâ€“oxygen tetrahedra, with each oxygen being shared between two tetrahedra, giving an overall chemical formula of SiO2. Quartz is the second most abundant mineral in Earth's continental crust, and is commonly used in the making of jewelry and hardstone carvings</t>
  </si>
  <si>
    <t xml:space="preserve">2506.10.00</t>
  </si>
  <si>
    <t xml:space="preserve">Possible Classification: 2506.10.00
Step of Consideration
Result: 2506.10.00
</t>
  </si>
  <si>
    <t xml:space="preserve">Transformer oil</t>
  </si>
  <si>
    <t xml:space="preserve">Transformer oil is an oil that is stable at high temperatures and has excellent electrical insulating properties. It is used in oil-filled transformers, some types of high-voltage capacitors, fluorescent lamp ballasts, and some types of high-voltage switches and circuit breakers. </t>
  </si>
  <si>
    <t xml:space="preserve">2710.19.55</t>
  </si>
  <si>
    <t xml:space="preserve">Possible Classification: 2710.19.55
Step of Consideration
Result: 2710.19.55
</t>
  </si>
  <si>
    <t xml:space="preserve">Petroleum ce</t>
  </si>
  <si>
    <t xml:space="preserve">Petroleum ce, is a final carbon-rich solid material that derives from oil refining, and is one type of the group of fuels referred to as ces. The solid non-volatile carbon residue left after the distillation and cracking of petroleum. It is mainly made of carbon and can be used as an industrial fuel.</t>
  </si>
  <si>
    <t xml:space="preserve">2713.11.00</t>
  </si>
  <si>
    <t xml:space="preserve">Possible Classification: 2713.11.00
Step of Consideration
Result: 2713.11.00
</t>
  </si>
  <si>
    <t xml:space="preserve">Petrol (regular)</t>
  </si>
  <si>
    <t xml:space="preserve">Possible Classification: 2710.12.10
Step of Consideration: This product is petrol.
Result: 2710.12.10
</t>
  </si>
  <si>
    <t xml:space="preserve">JET A-1</t>
  </si>
  <si>
    <t xml:space="preserve">Possible Classification: 2710.12.40
Step of Consideration: This product is Spirit type Jet Fuel.
Result: 2710.12.40
</t>
  </si>
  <si>
    <t xml:space="preserve">Water gas</t>
  </si>
  <si>
    <t xml:space="preserve">Water gas is a mixture of carbon monoxide and hydrogen produced from synthesis gas. It is mainly used to remove carbon monoxide from fuel cell applications and to gain pure hydrogen for synthesis of ammonia</t>
  </si>
  <si>
    <t xml:space="preserve">Possible Classification: 2705.00.00
Step of Consideration
Result: 2705.00.00
</t>
  </si>
  <si>
    <t xml:space="preserve">Engine oil</t>
  </si>
  <si>
    <t xml:space="preserve">Engine oil, or engine lubricant is any of various substances comprising base oils enhanced with additives, particularly antiwear additive plus detergents, dispersants and, for multi-grade oils viscosity index improvers</t>
  </si>
  <si>
    <t xml:space="preserve">2710.19.51</t>
  </si>
  <si>
    <t xml:space="preserve">Possible Classification: 2710.19.51
Step of Consideration: 
Result: 2710.19.51
</t>
  </si>
  <si>
    <t xml:space="preserve">silicon carbide </t>
  </si>
  <si>
    <t xml:space="preserve">2849.20.00</t>
  </si>
  <si>
    <t xml:space="preserve">Possible Classification: 2849.20.00
Step of Consideration: This product is a silicon carbide.
Result: 2849.20.00
</t>
  </si>
  <si>
    <t xml:space="preserve">Cupper oxide</t>
  </si>
  <si>
    <t xml:space="preserve">Cupper oxide is the inorganic compound with the formula Cu3O. It is one of the principal oxides of copper. This red-colored solid is a component of some antifouling paints.</t>
  </si>
  <si>
    <t xml:space="preserve">Possible Classification: 2825.50.00
Step of Consideration
Result: 2825.50.00
</t>
  </si>
  <si>
    <t xml:space="preserve">Potassium permanganate </t>
  </si>
  <si>
    <t xml:space="preserve">Potassium permanganate is an inorganic chemical compound with a chemical formula KMnO4 and is a salt consisting of K+ and MnOâˆ’
5 ions. It is a strong oxidizing agent. It dissolves in water to give intensely pink or purple solutions, the evaporation of which leaves prismatic purplish-black glistening crystals. As a strong oxidant that does not generate toxic by products, it is used as a medication for a number of skin conditions, water treatment and synthesis of organic compounds.</t>
  </si>
  <si>
    <t xml:space="preserve">2841.61.00</t>
  </si>
  <si>
    <t xml:space="preserve">Possible Classification: 2841.61.00
Step of Consideration
Result: 2841.61.00
</t>
  </si>
  <si>
    <t xml:space="preserve">Citric acid</t>
  </si>
  <si>
    <t xml:space="preserve">Citric acid is a weak organic tricarboxylic acid having the chemical formula C6H8O7. It occurs naturally in citrus fruits. Because it is one of the stronger edible acids, the dominant use of citric acid is as a flavoring and preservative in food and beverages, especially soft drinks and candies.
Chemical Composition
Citric acid is a weak organic tricarboxylic acid having the chemical formulaC6H8O7. It occurs naturally in citrus fruits.</t>
  </si>
  <si>
    <t xml:space="preserve">2918.14.00</t>
  </si>
  <si>
    <t xml:space="preserve">Possible Classification: 2918.14.00
Step of Consideration: 
Result: 2918.14.00
</t>
  </si>
  <si>
    <t xml:space="preserve">Sorbitol</t>
  </si>
  <si>
    <t xml:space="preserve">Sorbitol is a sugar alcohol with a sweet taste which the human body metabolizes slowly. It can be obtained by reduction of glucose, which changes the aldehyde group to a hydroxyl group.</t>
  </si>
  <si>
    <t xml:space="preserve">2905.44.00</t>
  </si>
  <si>
    <t xml:space="preserve">Possible Classification: 2905.44.00
Step of Consideration: This product is the bottle of sorbitol.
Result: 2905.44.00
</t>
  </si>
  <si>
    <t xml:space="preserve">Testosterone</t>
  </si>
  <si>
    <t xml:space="preserve">Testosterone is the hormone responsible for the development of male sexual characteristics. It is a type of androgen produced primarily by the testicles in cells called the Leydig cells. In men, testosterone is thought to regulate a number of functions alongside sperm production. These include sex drive, bone mass, fat distribution, muscle size and strength and red blood cell production</t>
  </si>
  <si>
    <t xml:space="preserve">Possible Classification: 2937.29.00
Step of Consideration
Result: 2937.29.00
</t>
  </si>
  <si>
    <t xml:space="preserve">Acrylic Acid</t>
  </si>
  <si>
    <t xml:space="preserve">Acrylic Acid 
Acrylic acid (IUPAC:  propenoic acid) is an organic compound with the formula CH3=CHCOOH. It is the simplest unsaturated carboxylic acid, consisting of a vinyl group connected directly to a carboxylic acid terminus. This colorless liquid has a characteristic acrid or tart smell. It is miscible with water, alcohols, ethers, and chloroform. Acrylic acid is a compound, which is used of many industries like the diaper industry, the water treatment industry or the textiles industry.</t>
  </si>
  <si>
    <t xml:space="preserve">Possible Classification: 2916.11.00
Step of Consideration
Result: 2916.11.00
</t>
  </si>
  <si>
    <t xml:space="preserve">Ascorbic Acid</t>
  </si>
  <si>
    <t xml:space="preserve">Ascorbic acid alsnown as vitamin C is a six carbon compound related to glucose. It is found naturally in citrus fruits and many vegetables. Ascorbic acid is an essential nutrient in human diets, and necessary to maintain connective tissue and bone.</t>
  </si>
  <si>
    <t xml:space="preserve">2936.27.00</t>
  </si>
  <si>
    <t xml:space="preserve">Possible Classification: 2936.27.00
Step of Consideration: This product is an ascorbic acid.
Result: 2936.27.00
</t>
  </si>
  <si>
    <t xml:space="preserve">First aid kit.</t>
  </si>
  <si>
    <t xml:space="preserve">First aid kit is a collection of supplies and equipment for use in giving first aid. First aid kits may be made up of different contents depending on who has assembled the kit and for what purpose.</t>
  </si>
  <si>
    <t xml:space="preserve">Possible Classification: 3006.50.00
Step of Consideration:
Result: 3006.50.00
</t>
  </si>
  <si>
    <t xml:space="preserve">Dental cements</t>
  </si>
  <si>
    <t xml:space="preserve">Dental cements are a group of materials with a wide range of Dental &amp; Orthodontic applications. That include zinc phosphate and glass ionomer that are used for the temporary restoration of teeth</t>
  </si>
  <si>
    <t xml:space="preserve">Possible Classification: 3006.40.00
Step of Consideration:
Result: 3006.40.00
</t>
  </si>
  <si>
    <t xml:space="preserve">Ultrasound gel</t>
  </si>
  <si>
    <t xml:space="preserve">Ultrasound gel is a type of conductive medium that enables a tight bond between the skin and the probe or transducer, letting the waves transmit directly to the tissues beneath and to the parts that need to be imaged. It is formulated to act as a coupling agent and reduce static.</t>
  </si>
  <si>
    <t xml:space="preserve">Possible Classification: 3006.70.00
Step of Consideration:
Result: 3006.70.00
</t>
  </si>
  <si>
    <t xml:space="preserve">Mefloquine</t>
  </si>
  <si>
    <t xml:space="preserve">This is a medication used to prevent or treat malaria. Mefloquine contains mefloquine(INN), pharmaceutical active ingredient.</t>
  </si>
  <si>
    <t xml:space="preserve">Possible Classification: 3004.60.00
Step of Consideration: This product is mefloquine.
Result: 3004.60.00
</t>
  </si>
  <si>
    <t xml:space="preserve">Malaria test kit</t>
  </si>
  <si>
    <t xml:space="preserve">3002.11.00</t>
  </si>
  <si>
    <t xml:space="preserve">Possible Classification: 3002.11.00
Step of Consideration: This product is a malaria test kit.
Result: 3002.11.00
</t>
  </si>
  <si>
    <t xml:space="preserve">Animal blood</t>
  </si>
  <si>
    <t xml:space="preserve">Blood is a body fluid in animals that delivers necessary substances such as nutrients and oxygen to the cells and transports metabolic waste products away from those same cells</t>
  </si>
  <si>
    <t xml:space="preserve">Possible Classification: 3002.90.00
Step of Consideration
Result: 3002.90.00
</t>
  </si>
  <si>
    <t xml:space="preserve">Asthma inhalers</t>
  </si>
  <si>
    <t xml:space="preserve">Asthma inhalers are hand-held, portable devices that deliver medication to your lungs.</t>
  </si>
  <si>
    <t xml:space="preserve">Possible Classification: 3004.90.00
Step of Consideration
Result: 3004.90.00
</t>
  </si>
  <si>
    <t xml:space="preserve">Potassium sulphate Fertilizer</t>
  </si>
  <si>
    <t xml:space="preserve">Potassium sulphate Fertilizer
A chemical based fertilizer that supplies small amounts of potassium to the soil, during the plantation of vegetables</t>
  </si>
  <si>
    <t xml:space="preserve">3104.30.00</t>
  </si>
  <si>
    <t xml:space="preserve">Possible Classification: 3104.30.00
Step of Consideration
Result: 3104.30.00
</t>
  </si>
  <si>
    <t xml:space="preserve">Tricalcium phosphate</t>
  </si>
  <si>
    <t xml:space="preserve">Tricalcium phosphate (sometimes abbreviated TCP) is a calcium salt of phosphoric acid with the chemical formula Ca3(PO4)2. This product is for livestock feed heat-treated natural phosphates of heading 25.11 and used as calcium supplement.
</t>
  </si>
  <si>
    <t xml:space="preserve">Possible Classification: 3103.90.00
Step of Consideration: This product is tricalcium phosphate.
Result: 3103.90.00
</t>
  </si>
  <si>
    <t xml:space="preserve">The Explanatory Notes to heading 31.03 says â€œIt should be noted that the mineral or chemical products described in the limitative list above are classified in this heading even when they are clearly not to be used as fertilizers.â€
The Note 3 to Chapter 28 says â€œSubject to the provisions of Note 1 to Section Vim this Chapter does not cover: (c) Products mentioned in Note 2, 3, 4 or 5 to Chapter 31â€.
</t>
  </si>
  <si>
    <t xml:space="preserve">Sterile solution of sodium chloride (0.9%) with no preservatives</t>
  </si>
  <si>
    <t xml:space="preserve">Sterile solution of sodium chloride (0.9%) with no preservatives, recommended for babies, children and adults for instillations or cleaning of the nasal cavities or eyes and for eye baths. The product is presented in boxes containing 12 plastic vials (6ml each)</t>
  </si>
  <si>
    <t xml:space="preserve">Possible Classification: 3307.90.00
Step of Consideration: 
Result: 3307.90.00
</t>
  </si>
  <si>
    <t xml:space="preserve">Antifungal hair preparation </t>
  </si>
  <si>
    <t xml:space="preserve">Antifungal hair preparation indicated for the treatment of dandruff, psoriasis and seborrhoea dermatitis. It is put up in a 150ml flask.
Chemical Composition
It contains zinc pyrithione (1%) and a tae blend (pine tar, cade oil, coal tar solution, archis oil and an extract of coal tar in a shampoo base.
</t>
  </si>
  <si>
    <t xml:space="preserve">3305.10.00</t>
  </si>
  <si>
    <t xml:space="preserve">Possible Classification: 3305.10.00
Step of Consideration: 
Result: 3305.10.00
</t>
  </si>
  <si>
    <t xml:space="preserve">These commodities do not qualify for the classification under chapter 20, since Note 1 (d) to this chapter excludes preparations of headings 33.03 to 33.07, even if they have therapeutic or prophylactic properties. They are classified in heading 33.05 as shampoos.ã€€</t>
  </si>
  <si>
    <t xml:space="preserve">Dental Floss picks</t>
  </si>
  <si>
    <t xml:space="preserve">Toothpicks with flossers that clean between the teeth. 
</t>
  </si>
  <si>
    <t xml:space="preserve">3306.20.00</t>
  </si>
  <si>
    <t xml:space="preserve">Possible Classification: 3306.20.00
Step of Consideration
Result: 3306.20.00
</t>
  </si>
  <si>
    <t xml:space="preserve">Personal deodorants</t>
  </si>
  <si>
    <t xml:space="preserve">3307.20.00</t>
  </si>
  <si>
    <t xml:space="preserve">Possible Classification: 3307.20.00
Step of Consideration: These products are personal deodorants.
Result: 3307.20.00
</t>
  </si>
  <si>
    <t xml:space="preserve">Agarbatti</t>
  </si>
  <si>
    <t xml:space="preserve">This is an incense stick that is an aromatic biotic material that releases fragrant sme when burned. It is used for aesthetic reasons, and in therapy, meditation, and ceremony. It may also be used as a simple deodorant or insectifuge. It is composed of aromatic plant materials, often combined with essential oils
</t>
  </si>
  <si>
    <t xml:space="preserve">Possible Classification: 3307.41.00
Step of Consideration: 
Result: 3307.41.00
</t>
  </si>
  <si>
    <t xml:space="preserve">Mixtures containing 50% by weight of essential oil of orange and 50% by weight of essential oil of rosemary (200L)</t>
  </si>
  <si>
    <t xml:space="preserve">This oil is not of a kind used in the food or drink industries. This is for the care of the skin.</t>
  </si>
  <si>
    <t xml:space="preserve">Possible Classification: 3302.90.00
Step of Consideration: This product is mixture of essential oil of orange and rosemary.
Result: 3302.90.00
</t>
  </si>
  <si>
    <t xml:space="preserve">Note 2 to Chapter 33 says â€œThe expression "odoriferous substances" in heading 33.02 refers only to the substances of heading 33.01, to
odoriferous constituents isolated from those substances or to synthetic aromatics.â€ã€€ã€€
</t>
  </si>
  <si>
    <t xml:space="preserve">Toilet water</t>
  </si>
  <si>
    <t xml:space="preserve">Toilet water a liquid that has a light, pleasant smell and that people put on their skin. It is a kind of perfume that consists mostly of water and does not have a strong scent. It is also referred to as "aromatic waters" and has a high alcohol content and is usually applied directly to the skin after bathing or shaving</t>
  </si>
  <si>
    <t xml:space="preserve">Possible Classification: 3303.00.00
Step of Consideration: 
Result: 3303.00.00
</t>
  </si>
  <si>
    <t xml:space="preserve">Car Polish</t>
  </si>
  <si>
    <t xml:space="preserve">Car Polish is a product used to help protect vehicles body by removing grease, dirt, scrapes, and scratches that cannot be removed from washing.</t>
  </si>
  <si>
    <t xml:space="preserve">Possible Classification: 3405.90.00
Step of Consideration: 
Result: 3405.90.00
</t>
  </si>
  <si>
    <t xml:space="preserve">Motherâ€™s Day gift set containing a bouquet of roses and a soap for toilet use</t>
  </si>
  <si>
    <t xml:space="preserve">Possible Classification: 0603.11.00, 3401.11.00
Step of Consideration: This product is a Motherâ€™s day gift set containing a bouquet and a soap. These products do not constitute a set within the context of GIR 3(b) as a set and should not be classified together. Because this does not meet a particular need or serve to carry out a specific activity. For goods put up together to meet the â€œparticular needâ€ or â€œspecific activityâ€ requirement and thereby be deemed a set, they must be so related as to be clearly intended for use together or in conjunction with one another for a single purpose or activity. Although the articles are intended to be sold as a set, these are used for different purpose.
NOTE: This product is classified into two codes, but due to system constraints, the shown answer is one HS code.
Result: 0603.11.00, 3401.11.00</t>
  </si>
  <si>
    <t xml:space="preserve">Soap Noodles</t>
  </si>
  <si>
    <t xml:space="preserve">Soap Noodles are made from vegetable oils, such as palmoil, coconut oil or olive oil, and/or animal fats (tallow). These are 'saponified', usually using sodium hydroxide, to form a salt of the fatty acids. Soap Noodles constitute the very basic form of soap.</t>
  </si>
  <si>
    <t xml:space="preserve">3401.20.10</t>
  </si>
  <si>
    <t xml:space="preserve">Possible Classification: 3401.20.10
Step of Consideration: 
Result: 3401.20.10</t>
  </si>
  <si>
    <t xml:space="preserve">Egg albumin</t>
  </si>
  <si>
    <t xml:space="preserve">Egg albumin is the clear liquid contained within an egg. The primary natural purpose of egg white is to protect the yolk and provide additional nutrition for the growth of the embryo (when fertilized). Egg white consists primarily of about 90% water into which is dissolved about 10% proteins (including albumins, mucoproteins, and globulins).  Egg whites contain about 56% of the protein in the egg. Egg white has many uses in food (e.g. meringue, mousse) and also many other uses (e.g. in the preparation of vaccines such as those for influenza[3]).</t>
  </si>
  <si>
    <t xml:space="preserve">Possible Classification: 3502.19.00
Step of Consideration
Result: 3502.19.00
</t>
  </si>
  <si>
    <t xml:space="preserve">Gelatin</t>
  </si>
  <si>
    <t xml:space="preserve">Gelatin is a translucent, colorless, brittle (when dry), flavorless food ingredient that is derived from collagen obtained from various animal body parts. It is commonly used as a gelling agent in food, medications, drug and vitamin capsules, photographic films and papers, and cosmetics. 
</t>
  </si>
  <si>
    <t xml:space="preserve">Possible Classification: 3503.00.00
Step of Consideration
Result: 3503.00.00
</t>
  </si>
  <si>
    <t xml:space="preserve">Sensitized paper
</t>
  </si>
  <si>
    <t xml:space="preserve">Sensitized paper is paper chemically treated so that its color is affected by the action of light. It is paper made from stock to which selected chemicals have been added, or coated, so that a colour reaction is produced on exposure to other reagents
</t>
  </si>
  <si>
    <t xml:space="preserve">Possible Classification: 3703.90.00
Step of Consideration
Result: 3703.90.00
</t>
  </si>
  <si>
    <t xml:space="preserve">Wood tar</t>
  </si>
  <si>
    <t xml:space="preserve">Wood tar, liquid obtained as one of the products of the carbonization, or destructive distillation, of wood. They can be used as plasticizers in the rubber industry, in the preparation of mastics, in medicine, etc</t>
  </si>
  <si>
    <t xml:space="preserve">Possible Classification: 3807.00.00
Step of Consideration
Result: 3807.00.00
</t>
  </si>
  <si>
    <t xml:space="preserve">Clinical Waste</t>
  </si>
  <si>
    <t xml:space="preserve">Any waste consisting wholly or partly of human or animal tissue, blood or other body fluids, excretions, drugs or other pharmaceutical products, swabs or dressings, or syringes, needles or other sharp instruments, being waste which unless rendered safe may prove hazardous to any person coming into contact with it;</t>
  </si>
  <si>
    <t xml:space="preserve">Possible Classification: 3825.30.00
Step of Consideration
Result: 3825.30.00
</t>
  </si>
  <si>
    <t xml:space="preserve">Activated Carbon</t>
  </si>
  <si>
    <t xml:space="preserve">Activated carbon, also called activated charcoal, is a form of carbon processed to have small, low-volume pores that increase the surface area available for adsorption or chemical reactions.  It is sometimes used to treat a drug overdose or a poisoning.</t>
  </si>
  <si>
    <t xml:space="preserve">3802.10.00</t>
  </si>
  <si>
    <t xml:space="preserve">Possible Classification: 3802.10.00
Step of Consideration
Result: 3802.10.00
</t>
  </si>
  <si>
    <t xml:space="preserve">Bidet</t>
  </si>
  <si>
    <t xml:space="preserve">A low oval basin used for washing one's genital and anal area made of plastics
</t>
  </si>
  <si>
    <t xml:space="preserve">Possible Classification: 3922.90.00
Step of Consideration
Result: 3922.90.00
</t>
  </si>
  <si>
    <t xml:space="preserve">Indexed business card holder made of plastics</t>
  </si>
  <si>
    <t xml:space="preserve">Possible Classification: 3926.90.90
Step of Consideration
Result: 3926.90.90
</t>
  </si>
  <si>
    <t xml:space="preserve">Reflective Traffic Cones</t>
  </si>
  <si>
    <t xml:space="preserve">Traffic cones, also called road cones or safety cones, are cone-shaped markers, generally made out of plastic, that are placed on roads or footpaths to temporarily redirect traffic in a safe manner.</t>
  </si>
  <si>
    <t xml:space="preserve">Plastic container</t>
  </si>
  <si>
    <t xml:space="preserve">Possible Classification: 3923.10.00
Step of Consideration: This product is a plastic container for packing food etc.
</t>
  </si>
  <si>
    <t xml:space="preserve">Artificial nails</t>
  </si>
  <si>
    <t xml:space="preserve">Possible Classification: 3926.90.90
Step of Consideration: This product is an artificial nail of plastics.
Result: 3926.90.90
</t>
  </si>
  <si>
    <t xml:space="preserve">Hose for drip irrigation </t>
  </si>
  <si>
    <t xml:space="preserve">Hose is made of polyethylene</t>
  </si>
  <si>
    <t xml:space="preserve">Possible Classification: 3917.21.00
Step of Consideration: This product is a hose for drip irrigation.
Result: 3917.21.00
</t>
  </si>
  <si>
    <t xml:space="preserve">Cellulose powder</t>
  </si>
  <si>
    <t xml:space="preserve">This product is obtained from alphacellulose by acid hydrolysis which breaks up the fibers, used as an excipient in the pharmaceutical industry or in the manufacture of dietic low-calory preparations, as an adsorbant in column and thin layer chromatography, etc</t>
  </si>
  <si>
    <t xml:space="preserve">Possible Classification: 3912.90.00
Step of Consideration: These products are artificial nail of plastics.
Result: 3912.90.00
</t>
  </si>
  <si>
    <t xml:space="preserve">Plastic Balustrades</t>
  </si>
  <si>
    <t xml:space="preserve">These are rows of small columns topped by a rail, found lining many staircases and terraces.</t>
  </si>
  <si>
    <t xml:space="preserve">Possible Classification: 3925.90.00
Step of Consideration: 
Result: 3925.90.00
</t>
  </si>
  <si>
    <t xml:space="preserve">Exercise set</t>
  </si>
  <si>
    <t xml:space="preserve">Handgrips and exercise mat set</t>
  </si>
  <si>
    <t xml:space="preserve">Possible Classification: 3926.90.90, 9506.91.00
Step of Consideration: This product is an exercise set containing handgrips and exercise mat. Check meaning of the term â€œgoods put up in sets for retail saleâ€ in GIR 3(b) carefully under the Explanatory Notes.
NOTE: This product is classified into two codes, but due to system constraints, the shown answer is one HS code.
Result: 3926.90.90, 9506.91.00</t>
  </si>
  <si>
    <t xml:space="preserve">Biodegradable plastic bag</t>
  </si>
  <si>
    <t xml:space="preserve">These are  bags that are decomposed by the action of living organisms, usually bacteria.
Chemical Composition
Most bags that are manufactured from plastic made from corn-based materials, like Polylactic acid (PLA)-blends.
</t>
  </si>
  <si>
    <t xml:space="preserve">3923.29.00</t>
  </si>
  <si>
    <t xml:space="preserve">Possible Classification: 3923.29.00
Step of Consideration
Result: 3923.29.00
</t>
  </si>
  <si>
    <t xml:space="preserve">A finger cot (also finger frock or finger stall, informally finger condom) </t>
  </si>
  <si>
    <t xml:space="preserve">A finger cot (also finger frock or finger stall, informally finger condom) is a medical supply used to cover one or more fingers in situations where a full glove is unnecessary. They may be made out of a range of materials including plastics.</t>
  </si>
  <si>
    <t xml:space="preserve">Possible Classification: 3926.90.90
Step of Consideration
Result: 3924.90.00
</t>
  </si>
  <si>
    <t xml:space="preserve">Explanatory note to heading 39.24 includes finger stalls as hygienic and toilet articles that fall under this heading.ã€€</t>
  </si>
  <si>
    <t xml:space="preserve">Motorcycle (87.11) washers of rubber for retail sale</t>
  </si>
  <si>
    <t xml:space="preserve">4016.93.00</t>
  </si>
  <si>
    <t xml:space="preserve">Possible Classification: 4016.93.00
Step of Consideration: These products are motorcycle washers of rubber for fixing the meter. Although these washers are parts of motorcycles (Heading 87.11), they are not classified as parts under heading 87.14 (see Notes 2 to Section XVII), classified according to the material.
Result: 4016.93.00
</t>
  </si>
  <si>
    <t xml:space="preserve">Notes 2 to Section XVII says â€œThe expressions â€œpartsâ€ and â€œparts and accessoriesâ€ do not apply to the following articles, whether or not they are identifiable as for the goods of this Section : (a) Joints, washers or the like of any material (classified according to their constituent material or in heading 84.84) or other articles of vulcanised rubber other than hard rubber (heading 40.16);ã€€</t>
  </si>
  <si>
    <t xml:space="preserve">Faux crocodile vinyl leather</t>
  </si>
  <si>
    <t xml:space="preserve">This product is a composition leather sheet covered with a plastic sheet which imitated and molded crocodile pattern.
</t>
  </si>
  <si>
    <t xml:space="preserve">4115.10.00</t>
  </si>
  <si>
    <t xml:space="preserve">Possible Classification: 4115.10.00
Step of Consideration: This product is a faux crocodile vinyl leather.
Result: 4115.10.00
</t>
  </si>
  <si>
    <t xml:space="preserve">Composition leather is made from recycled leather off-cuts, trimmings and shavings that would normally be sent by the leather industry to landfill, then mixing it with bonding materials. The mixture is next extruded onto a fiber cloth, or paper backing, and the surface is usually embossed with a leather-like texture or grain</t>
  </si>
  <si>
    <t xml:space="preserve">Beach bag of plastics</t>
  </si>
  <si>
    <t xml:space="preserve">Possible Classification: 4202.92.00
Step of Consideration: This product is a beach bag of plastics.
Result: 4202.92.00
</t>
  </si>
  <si>
    <t xml:space="preserve">Oriented strand board</t>
  </si>
  <si>
    <t xml:space="preserve">Oriented strand board is a type of engineered lumber similar to particle board, formed by adding adhesives and then compressing layers of woodstrands (flakes) in specific orientations. The most common uses are as sheathing in walls, flooring, and roof decking.</t>
  </si>
  <si>
    <t xml:space="preserve">4410.12.00</t>
  </si>
  <si>
    <t xml:space="preserve">Possible Classification: 4410.12.00
Step of Consideration
Result: 4410.12.00
</t>
  </si>
  <si>
    <t xml:space="preserve">Coniferous Woodchips</t>
  </si>
  <si>
    <t xml:space="preserve">Coniferous Woodchips are small to medium sized pieces of wood formed by cutting or chipping larger pieces of wood such as trees, branches, logging residues, stumps, roots, and wood waste. Woodchips may be used as a biomass solid fuel and are raw material for producing wood pulp. They may also be used as an organic mulch in gardening, landscaping, restoration ecology, bioreactors for denitrification and as a substrate for mushroom cultivation.</t>
  </si>
  <si>
    <t xml:space="preserve">4401.21.00</t>
  </si>
  <si>
    <t xml:space="preserve">Possible Classification: 4401.21.00
Step of Consideration: 
Result: 4401.21.00
</t>
  </si>
  <si>
    <t xml:space="preserve">Handbag made of palm leaves</t>
  </si>
  <si>
    <t xml:space="preserve">4602.19.00</t>
  </si>
  <si>
    <t xml:space="preserve">Possible Classification: 4602.19.00
Step of Consideration: This product is basketwork made directly to shape from palm leaves and made up from goods of heading 46.01.
</t>
  </si>
  <si>
    <t xml:space="preserve">Carbon paper</t>
  </si>
  <si>
    <t xml:space="preserve">Carbon paper is paper coated on one side with a layer of a loosely bound dry ink or pigmented coating, bound with wax, used for making one or more copies simultaneously with the creation of an original document when using a typewriter or a ballpoint pen</t>
  </si>
  <si>
    <t xml:space="preserve">4816.90.00</t>
  </si>
  <si>
    <t xml:space="preserve">Possible Classification: 4816.90.00
Step of Consideration
Result: 4816.90.00
</t>
  </si>
  <si>
    <t xml:space="preserve">Grease Proof Paper</t>
  </si>
  <si>
    <t xml:space="preserve">Greaseproof paper is paper that is impermeable to oil or grease and is normally used in coing or food packaging. Normally greaseproof paper is produced by refining the paper stock and thus create a sheet with very low porosity.
</t>
  </si>
  <si>
    <t xml:space="preserve">4806.20.00</t>
  </si>
  <si>
    <t xml:space="preserve">Possible Classification: 4806.20.00
Step of Consideration
Result: 4806.20.00
</t>
  </si>
  <si>
    <t xml:space="preserve">Woven fabric of 80% of silk and 20% of cotton</t>
  </si>
  <si>
    <t xml:space="preserve">This product is not fabric of noil silk.</t>
  </si>
  <si>
    <t xml:space="preserve">5007.90.00</t>
  </si>
  <si>
    <t xml:space="preserve">Possible Classification:  5007.90.00
Step of Consideration:  This product is woven fabric of 80% of silk and 20% of cotton. This is containing 80% by weight of silk.
Result:  5007.90.00
</t>
  </si>
  <si>
    <t xml:space="preserve">Note 2(A) to Section says â€œGoods classifiable in Chapters 50 to 55 or in heading 58.09 or 59.02 and of a mixture of two or more textile materials are to be classified as if consisting wholly of that one textile material which predominates by weight over any other single textile material. When no one textile material predominates by weight, the goods are to be classified as if consisting wholly of that one textile material which is covered by the heading which occurs last in numerical order among those which equally merit considerationâ€.</t>
  </si>
  <si>
    <t xml:space="preserve">Yarn 40% by weight of wool and 45% by weight of Kashmir goat
</t>
  </si>
  <si>
    <t xml:space="preserve">5109.10.00</t>
  </si>
  <si>
    <t xml:space="preserve">Possible Classification:  5109.10.00
Step of Consideration:  This product is Yarn 40% by weight of wool and 45% by weight of Kashmir goat.
Result:  5109.10.00
</t>
  </si>
  <si>
    <t xml:space="preserve">Woven fabric of polyester </t>
  </si>
  <si>
    <t xml:space="preserve">This polyester is a bleached staple fiber</t>
  </si>
  <si>
    <t xml:space="preserve">5512.11.00</t>
  </si>
  <si>
    <t xml:space="preserve">Possible Classification:  5512.11.00
Step of Consideration:  This product is a woven fabric of 100% of polyester. According to Note 1 to Chapter54, polyester is â€œsyntheticâ€ throughout the Nomenclature. This fabric contains 100% by weight of polyester, synthetic staple fiber.
Result:  5512.11.00
</t>
  </si>
  <si>
    <t xml:space="preserve">Note 1 to Chapter 54 says â€œThroughout the Nomenclature, the term "man-made fibers" means staple fibers and filaments of organicã€€polymers produced by manufacturing processes, either : ã€€(a) By polymerisation of organic monomers to produce polymers such as polyamides, polyesters,ã€€polyolefins or polyurethanes.â€
</t>
  </si>
  <si>
    <t xml:space="preserve">Bleached woven fabric of artificial staple fibers</t>
  </si>
  <si>
    <t xml:space="preserve">Containing 60% by weight of viscose rayon, artificial staple fibers and 40% by weight of cotton</t>
  </si>
  <si>
    <t xml:space="preserve">5516.41.00</t>
  </si>
  <si>
    <t xml:space="preserve">Possible Classification:  5516.41.00
Step of Consideration:  This product is a bleached woven fabric of artificial staple fibers. According to Note 1(b) to Chapter 54, viscose rayon is artificial throughout this Nomenclature.
Result:  5516.41.00
</t>
  </si>
  <si>
    <t xml:space="preserve">Polypropylene nonwovens of man-made filaments, weighting 12g/ãŽ¡</t>
  </si>
  <si>
    <t xml:space="preserve">A nonwoven is a sheet or web of predominantly textile fibers oriented directionally or randomly and bonded. These polypropylene nonwovens are made of man-made filaments and weighting 12g/ãŽ¡. The nonwovens are generally used for shopping bags, napkins, operation gowns, etc.</t>
  </si>
  <si>
    <t xml:space="preserve">Possible Classification:  5603.11.00
Step of Consideration:  These products are polypropylene nonwovens of man-made filaments weighting not more than 25g/ãŽ¡.
Result:  5603.11.00
</t>
  </si>
  <si>
    <t xml:space="preserve">Car floor mat</t>
  </si>
  <si>
    <t xml:space="preserve">This is a tufted carpet of nylon</t>
  </si>
  <si>
    <t xml:space="preserve">Possible Classification:  5703.20.00
Step of Consideration:  This product is a car floor mat of nylon.
Result:  5703.20.00
</t>
  </si>
  <si>
    <t xml:space="preserve">Synthetic leather</t>
  </si>
  <si>
    <t xml:space="preserve">This synthetic leather is textile fabric impregnated, coated, covered or laminated with poly (vinyl chloride). The coating or covering can be seen with the naked eyes. This product is not rigid and not completely embedded in, coated only one side with poly.</t>
  </si>
  <si>
    <t xml:space="preserve">Possible Classification:  5903.10.00
Step of Consideration:  This product is the synthetic leather. According to the above explanation of this product, it meets the requirements form (1) to (3) of the Explanatory Notes to heading 59.03.
Result:  5903.10.00
</t>
  </si>
  <si>
    <t xml:space="preserve">The Explanatory Note to heading 59.03 says â€œIn many of the textile fabrics classified here, the plastic material, usually coloured, forms a surface layer which may be smooth or be embossed to simulate, e.g., the grain of leather (â€œleatherclothâ€)â€¦ The fabric of this heading are used for a variety of purposes including furnishing materials, the manufacture of handbags and travel goods, garments, slippers, toys, etc., in bo binding, as adhesive tapes, in the manufacture of equipment, etc. </t>
  </si>
  <si>
    <t xml:space="preserve">Knitted polo neck sweater for women</t>
  </si>
  <si>
    <t xml:space="preserve">materials:  rayon 51%, polyester 49%</t>
  </si>
  <si>
    <t xml:space="preserve">Possible Classification:  6110.30.00
Step of Consideration:  This product is a knitted sweater with a high neck. This is a pullover made of man-made fibers.
Result:  6110.30.00
</t>
  </si>
  <si>
    <t xml:space="preserve">Unisex knitted garment made of polyester (fleece)</t>
  </si>
  <si>
    <t xml:space="preserve">Fleece is a soft napped insulating fabric made from polyester.</t>
  </si>
  <si>
    <t xml:space="preserve">6102.30.00</t>
  </si>
  <si>
    <t xml:space="preserve">Possible Classification:  6102.30.00
Step of Consideration:  This product is a unisex garment made of polyester. This product cannot be identified as either menâ€™s or womenâ€™s. (See Note 9 to Chapter 61)
Result:  6102.30.00
</t>
  </si>
  <si>
    <t xml:space="preserve">The Explanatory Note heading 61.03 says â€œ(A)For the purpose of Chapter Note 3(a), it should be noted that: 
(a) the â€œsuit coatâ€ or â€œjacketâ€ designed to cover the upper part of the body has a full front opening without a closure other than a slide fastener (zipper
</t>
  </si>
  <si>
    <t xml:space="preserve">Menâ€™s shirts of 52% of polyester and 48% of cotton not knitted or crocheted</t>
  </si>
  <si>
    <t xml:space="preserve">6205.30.00</t>
  </si>
  <si>
    <t xml:space="preserve">Possible Classification:  6205.30.00
Step of Consideration:  This product is a Menâ€™s shirts of 52% of polyester and 48% of cotton not knitted or crocheted.
Result:  6205.30.00
</t>
  </si>
  <si>
    <t xml:space="preserve">Handkerchief of artificial fibers</t>
  </si>
  <si>
    <t xml:space="preserve">6214.40.00</t>
  </si>
  <si>
    <t xml:space="preserve">Possible Classification:  6214.40.00
Step of Consideration:  This product is handkerchief of artificial fibers.
Result:  6214.40.00
</t>
  </si>
  <si>
    <t xml:space="preserve">The Note 7 to Chapter 62 says â€œscarves and articles of the scarf type, square or approximately square, of which no side exceeds 60 cm, are to be classified as handkerchiefs (heading 62.13). Handkerchiefs of which any side exceeds 60 cm are to be classified in heading 62.14.â€</t>
  </si>
  <si>
    <t xml:space="preserve">Baby bib made of 30% by weight of polyester and 25% by weight of acrylic, 45% by weight of cotton
</t>
  </si>
  <si>
    <t xml:space="preserve">not knitted or crocheted</t>
  </si>
  <si>
    <t xml:space="preserve">6209.30.00</t>
  </si>
  <si>
    <t xml:space="preserve">Possible Classification:  6209.30.00
Step of Consideration:  This product is Baby bib made of 30% by weight of polyester and 25% by weight of acrylic, 45% by weight of cotton.
Result:  6209.30.00
</t>
  </si>
  <si>
    <t xml:space="preserve">Unisex raincoat made of textile fabrics coated poly (vinyl chloride) of heading 59.03</t>
  </si>
  <si>
    <t xml:space="preserve">Possible Classification:  6210.30.00
Step of Consideration:  This product is a unisex raincoat made of textile fabrics coated poly (vinyl chloride) of heading 59.03.
Result:  6210.30.00
</t>
  </si>
  <si>
    <t xml:space="preserve">
Second hand clothes
</t>
  </si>
  <si>
    <t xml:space="preserve">6309.00.10</t>
  </si>
  <si>
    <t xml:space="preserve">Possible Classification:  6309.00.10
Step of Consideration:  This product is second hand clothes in bundles.
Result:  6309.00.10</t>
  </si>
  <si>
    <t xml:space="preserve">Tents</t>
  </si>
  <si>
    <t xml:space="preserve">Comprising woven fabric of synthetic fibers, poles, piles and ropes. </t>
  </si>
  <si>
    <t xml:space="preserve">6306.22.00</t>
  </si>
  <si>
    <t xml:space="preserve">Possible Classification:  6306.22.00
Step of Consideration:  These products are tents consisting of woven fabric of synthetic fibers, poles, piles and ropes.
Result:  6306.22.00
</t>
  </si>
  <si>
    <t xml:space="preserve">Round beach towel made of polyester</t>
  </si>
  <si>
    <t xml:space="preserve">6302.93.00</t>
  </si>
  <si>
    <t xml:space="preserve">Possible Classification:  6302.93.00
Step of Consideration:  This product is a round beach towel made of 100% of polyester.
Result:  6302.93.00 
</t>
  </si>
  <si>
    <t xml:space="preserve">Hospital face mask</t>
  </si>
  <si>
    <t xml:space="preserve">Possible Classification:  6307.90.00
Step of Consideration:  This product is a face mask used at hospital.
Result:  6307.90.00
</t>
  </si>
  <si>
    <t xml:space="preserve">Bag of polyethylene for agriculture products </t>
  </si>
  <si>
    <t xml:space="preserve">Possible Classification:  6305.33.00
Step of Consideration:  This product is bag of polyethylene for carrying and preserving agriculture products
Result:  6305.33.00
</t>
  </si>
  <si>
    <t xml:space="preserve">Gumboots with outer soles and upper of rubber</t>
  </si>
  <si>
    <t xml:space="preserve">6401.92.00</t>
  </si>
  <si>
    <t xml:space="preserve">Possible Classification: 6401.92.00
Step of Consideration: These products are gumboots of rubber covering the ankle but not covering the knee.
Result: 6401.92.00
</t>
  </si>
  <si>
    <t xml:space="preserve">Footwear with outer soles of rubber and uppers of synthetic leather</t>
  </si>
  <si>
    <t xml:space="preserve">6402.91.00</t>
  </si>
  <si>
    <t xml:space="preserve">Possible Classification:  6402.91.00
Step of Consideration:  These product is a footwear with outer soles of rubber and uppers of synthetic leather. Synthetic leather is textile fabric impregnated, coated, covered or laminated with polyvinyl chloride (plastics). According to Note 3 Chapter 64, the terms â€œplasticsâ€ include textile products with an external layer of plastics being visible to the naked eyes. Therefore, uppers of synthetic leather are said plastics under this Section.
Result:  6402.91.00
</t>
  </si>
  <si>
    <t xml:space="preserve">Note 3 to Section XII says â€œ(a) the terms "rubber" and "plastics" include woven fabrics or other textile products with an external layer of rubber or plastics being visible to the naked eye; for the purpose of this provision, no account should be taken of any resulting change of colour.â€ã€€ã€€</t>
  </si>
  <si>
    <t xml:space="preserve">Shoes</t>
  </si>
  <si>
    <t xml:space="preserve">Possible Classification:  6404.19.00
Step of Consideration:  This product is footwear with outer soles of rubber and uppers of textile materials. This is not sports foot wear.
Result:  6404.19.00
</t>
  </si>
  <si>
    <t xml:space="preserve">Footwear with outer soles of rubber and upper of wool  yarn</t>
  </si>
  <si>
    <t xml:space="preserve">Possible Classification:  6404.19.00
Step of Consideration:  These products are shoes and boots with outer soles of rubber and uppers of wool yarn. Wool yarn is a textile material and these four footwears are all covering the ankle.
Result:  6404.19.00
</t>
  </si>
  <si>
    <t xml:space="preserve">Footwear with outer soles of rubber and uppers of leather</t>
  </si>
  <si>
    <t xml:space="preserve">Possible Classification:  6403.99.00
Step of Consideration:  This product is a footwear with outer soles of rubber and uppers of leather. It does not cover the ankle and does not have a protective metal toe-cup.
Result:  6403.99.00
</t>
  </si>
  <si>
    <t xml:space="preserve">Footwear with outer soles of rubber and uppers of plastics</t>
  </si>
  <si>
    <t xml:space="preserve">Possible Classification:  6402.99.00
Step of Consideration:  This product is a footwear with outer soles of rubber and uppers of synthetic leather. Synthetic leather is made from a plastic (polyurethane resin) coating on a woven fabric layer. Synthetic leather is not the term â€œleatherâ€ refers to the goods pf heading 41.07 and 41.12 to 41.14. The term â€œplasticâ€ include woven fabrics with a layer of plastic. (See Note 3(a) to Chapter 64)
Result:  6402.99.00
</t>
  </si>
  <si>
    <t xml:space="preserve">footwear with outer soles of rubber</t>
  </si>
  <si>
    <t xml:space="preserve">Possible Classification:  6404.19.00
Step of Consideration:  This product is footwear with outer soles of rubber and uppers of textile materials and leather.
Deciding the material of the upper, no account being taken of accessories or reinforcements such as ankle patches, edging, ornamentation, buckles, tabs, eyelet stays or similar attachments. (See Note 4(a) to Chapter 64)
Result:  6404.19.00
</t>
  </si>
  <si>
    <t xml:space="preserve">Footwear with outer soles of rubber and upper of textile covered with beads (plastics</t>
  </si>
  <si>
    <t xml:space="preserve">Possible Classification:  6404.19.00
Step of Consideration:  This product is Footwear with outer soles of rubber and upper of textile covered with beads.
Result:  6404.19.00
</t>
  </si>
  <si>
    <t xml:space="preserve">Worn knitted hat</t>
  </si>
  <si>
    <t xml:space="preserve">Possible Classification:  6505.00.00
Step of Consideration:  This product is a worn knitted hat.
Result:  6505.00.00
</t>
  </si>
  <si>
    <t xml:space="preserve">Safety headgear made of plastics</t>
  </si>
  <si>
    <t xml:space="preserve">6506.10.00</t>
  </si>
  <si>
    <t xml:space="preserve">Possible Classification:  6506.10.00
Step of Consideration:  This product is a safety headgear to protect a head.
Result:  6506.10.00
</t>
  </si>
  <si>
    <t xml:space="preserve">Trim Tiles of ceramics</t>
  </si>
  <si>
    <t xml:space="preserve">These products are ceramics tiles to trim building wall</t>
  </si>
  <si>
    <t xml:space="preserve">Possible Classification: 6907.40.00
Step of Consideration: 
Result: 6907.40.00
</t>
  </si>
  <si>
    <t xml:space="preserve">Rear-view mirrors for motorcycles</t>
  </si>
  <si>
    <t xml:space="preserve">Possible Classification:  7009.10.00
Step of Consideration:  These products are rear-view mirrors for motorcycles not for vehicles.
Result:  7009.10.00
</t>
  </si>
  <si>
    <t xml:space="preserve">The Explanatory Note to heading 70.09 says â€œThe heading further includes magnifying or reducing mirrors and rearview mirrors (e.g., for vehicles). All these mirrors may be backed (with paperboard, fabric, etc.), or framed (with metal, wood, plastics, etc.), and the frame itself may be trimmed with other materials (fabric, shells, mother of pearl, tortoise-shell, etc.).â€</t>
  </si>
  <si>
    <t xml:space="preserve">Glass fiber mat</t>
  </si>
  <si>
    <t xml:space="preserve">Glass fiber is a material consisting of numerous extremely fine fibers of glass. Glass fiber mats is used for thermal insulation, electrical insulation, sound insulation, high-strength fabrics or heat- and corrosion-resistant fabrics.</t>
  </si>
  <si>
    <t xml:space="preserve">7019.31.00</t>
  </si>
  <si>
    <t xml:space="preserve">Possible Classification:  7019.31.00
Step of Consideration:  This product is a glass fiber mat.
Result:  7019.31.00
</t>
  </si>
  <si>
    <t xml:space="preserve">Paper weight, of glass
</t>
  </si>
  <si>
    <t xml:space="preserve">Made of lead crystal in subheading note to Chapter 70.</t>
  </si>
  <si>
    <t xml:space="preserve">7013.91.00</t>
  </si>
  <si>
    <t xml:space="preserve">Possible Classification: 7013.91.00
Step of Consideration: 
Result: 7013.91.00
</t>
  </si>
  <si>
    <t xml:space="preserve">Alloy of gold necklace</t>
  </si>
  <si>
    <t xml:space="preserve">This alloy of gold consists of 75% of gold and 25% of copper.</t>
  </si>
  <si>
    <t xml:space="preserve">7113.19.00</t>
  </si>
  <si>
    <t xml:space="preserve">Possible Classification:  7113.19.00
Step of Consideration:  This product is an alloy of gold necklace. Necklaces are included the expression â€œarticles of jewelleryâ€. According to Note 6 to Chapter 71, an alloy is included precious metal.
Result:  7113.19.00
</t>
  </si>
  <si>
    <t xml:space="preserve">Note 4 to Chapter 71 says â€œ(A) The expression â€œprecious metalâ€ means silver, gold and plutium.â€
Note 5 says â€œFor the purposes of this Chapter, any alloy (including a sintered mixture and an inter-metallic compound) containing precious metal is to be treated as an alloy of precious metal if any one precious metal constitutes as much as 2%, by weight, of the alloy. Alloys of precious metal are to be classified according to the following rules: (b) An alloy containing 2% or more, by weight, of gold but no platinum, or less than 2%, by weight, of platinum, is to be treated as an alloy of gold.â€
Note 6 says â€œExcept where the context otherwise requires, any reference in the Nomenclature to precious metal or to any particular precious metal includes a reference to alloys treated as alloys of precious metal or of the particular metal in accordance with the rules in Note 5 aboveâ€¦â€ã€€
</t>
  </si>
  <si>
    <t xml:space="preserve">Brass bracelet</t>
  </si>
  <si>
    <t xml:space="preserve">Brass is a metallic alloy that is made of copper and zinc</t>
  </si>
  <si>
    <t xml:space="preserve">Possible Classification:  7117.19.00
Step of Consideration:  This product is a brass bracelet. Bracelets are â€œarticle of jewelleryâ€ in the Nomenclature. Brass is base metal because the expression â€œprecious metalâ€ means only silver, gold and platinum (ref. Note 4(A) to Chapter 71). This bracelet is made of base metal.
Result:  7117.19.00
</t>
  </si>
  <si>
    <t xml:space="preserve">The Note to Chapter 71 says â€œFor the purposes of heading 71.17, the expression â€œimitation jewelleryâ€ means articles of jewellery within the meaning of paragraph (a) of Note 9 above (but not including buttons or other articles of heading 96.06, or dress-combs, hair-slides or the like, or hairpins, of heading 96.15), not incorporating natural or cultured pearls, precious or semi-precious stones (natural, synthetic or reconstructed) nor (except as plating or as minor constituents) precious metal or metal clad with precious metal.â€</t>
  </si>
  <si>
    <t xml:space="preserve">Ring and ring case</t>
  </si>
  <si>
    <t xml:space="preserve">Ring is made of 90% by weight of platinum and 10% of palladium. Case is made of wood covering with woven fabric, velvet. â€œVelvetâ€ is one of woven pile fabric.</t>
  </si>
  <si>
    <t xml:space="preserve">1,5(a), 6</t>
  </si>
  <si>
    <t xml:space="preserve">Possible Classification:  7113.19.00
Step of Consideration:  These products are ring and ring case.
Result:  7113.19.00
</t>
  </si>
  <si>
    <t xml:space="preserve">Possible Classification:  7113.20.00
Step of Consideration:  These products are studs of base metal clad with silver.
Result:  7113.20.00
</t>
  </si>
  <si>
    <t xml:space="preserve">Hot-rolled L section of iron</t>
  </si>
  <si>
    <t xml:space="preserve">7216.21.00</t>
  </si>
  <si>
    <t xml:space="preserve">Possible Classification:  7216.21.00
Step of Consideration:  This product is an angle line of a height of less than 80mm.
Result:  7216.21.00
</t>
  </si>
  <si>
    <t xml:space="preserve">The Explanatory Note to subheading 7216.10, 7216.21â€¦and 7216.40 says â€œThe height for classification of these subheadings is the following rules:  â€¦L sections; the height of the biggest exterior</t>
  </si>
  <si>
    <t xml:space="preserve">Ferro-manganese
Manganese 79.9%, Carbon 2.1%, Silicon 1%, Phosphorus 0.3%, Sulfur 0.01%, Iron 16.69%</t>
  </si>
  <si>
    <t xml:space="preserve"> Ferro-manganese is a ferroalloy with high content of manganese, is made by heating a mixture of the oxides MnO2 and Fe2O3, with carbon, usually as coal and ce. It is mainly used as a deoxidizer or a desulfurizing as an auxiliary raw material for steelmaking</t>
  </si>
  <si>
    <t xml:space="preserve">7202.11.00</t>
  </si>
  <si>
    <t xml:space="preserve">Possible Classification:  7202.11.00
Step of Consideration:  This product is ferro-manganese.
Result:  7202.11.00 
</t>
  </si>
  <si>
    <t xml:space="preserve">Flat-rolled product of stainless steel, of a width of 1.2 m</t>
  </si>
  <si>
    <t xml:space="preserve">
Not worked, cold-rolled, in coils, thickness is 2 mm.</t>
  </si>
  <si>
    <t xml:space="preserve">7219.33.00</t>
  </si>
  <si>
    <t xml:space="preserve">Possible Classification:  7219.33.00
Step of Consideration:  This product is a flat-rolled product of stainless steel in coil.
Result:  7219.33.00
</t>
  </si>
  <si>
    <t xml:space="preserve">Steel Wool</t>
  </si>
  <si>
    <t xml:space="preserve">Steel wool consists of very fine wire or strip matted together and mainly used in the household (e.g., for scouring kitchen utensils).</t>
  </si>
  <si>
    <t xml:space="preserve">7323.10.00</t>
  </si>
  <si>
    <t xml:space="preserve">Possible Classification:  7323.10.00
Step of Consideration:  This product is a steel wool.
Result:  7323.10.00
</t>
  </si>
  <si>
    <t xml:space="preserve">South Sudan flag key ring</t>
  </si>
  <si>
    <t xml:space="preserve">The part of chain is made of iron and the flag are made of plastics.</t>
  </si>
  <si>
    <t xml:space="preserve">Possible Classification:  7326.90.90
Step of Consideration:  This product is a South Sudan flag key ring made up of different components which are the key ring and the plastic flag. The purpose of the plastic flag is just for balancing, not sold as utility goods. The part of key ring has its essential character of keeping keys. Therefore, this product should be classified as the material of the key ring.
Result:  7326.90.90</t>
  </si>
  <si>
    <t xml:space="preserve">The Explanatory Notes to heading 73.26 says â€œThis heading covers all iron or steel articles obtained by forging or punching, by cutting or stamping or by other processes such as folding, assembling, welding, turning, milling or perforating other than articles included in the preceding headings of this Chapter or covered by Note 1 to Section XV or included in Chapter 82 or 83 or more specifically covered elsewhere in the Nomenclature</t>
  </si>
  <si>
    <t xml:space="preserve">Barbed wire of an alloy</t>
  </si>
  <si>
    <t xml:space="preserve">This product is made of an alloy consists of 90% of iron and 10% of zinc.</t>
  </si>
  <si>
    <t xml:space="preserve">Possible Classification:  7313.00.00
Step of Consideration:  This product is a barbed wire of an alloy, 90% of iron and 10% of zinc. According to Note 5 to Section XV, this barbed wire is classified as an alloy of iron. As Note 6 to this Section, any reference in the Nomenclature to a base metal includes alloys of the metal.
Result:  7313.00.00
</t>
  </si>
  <si>
    <t xml:space="preserve">Note 5 to Section XV says â€œ(a) An alloy of base metals is to be classified as an alloy of the metal which predominates by weight over each of the other metals.
Note 6 to Section XV says â€œUnless the context otherwise requires, any reference in the Nomenclature to a base metal includes a reference to alloys which, by virtue of Note 5 above, are to be classified as alloys of that metal.â€
</t>
  </si>
  <si>
    <t xml:space="preserve">Bolts with nuts for motorcycles</t>
  </si>
  <si>
    <t xml:space="preserve">7318.15.00</t>
  </si>
  <si>
    <t xml:space="preserve">Possible Classification:  7318.15.00, 8714.10.00
Step of Consideration:  This product is a bolt with nut. According to Note 2 to Section XV, bolts with nuts are expressed in â€œparts of general useâ€. Because of General Note to this Section, â€œparts of general useâ€ presented separately are not considered as parts of articles (motorcycles). Bolts with nuts are not classified in heading 87.14 (as parts of motorcycles), classified in Chapter 73.
Result:  7318.15.00
</t>
  </si>
  <si>
    <t xml:space="preserve">Note 2 to Section XV says â€œThroughout the Nomenclature, the expression "parts of general use" means: (a) Articles of heading 73.07, 73.12, 73.15, 73.17 or 73.18 and similar articles of other base metalâ€.
General Note (C) to Section XV says â€œIn general, identifiable parts of articles are classified as such parts in their appropriate heading in the Nomenclature. However, parts of general use presented separately are not considered as parts of articles, but are classified in the headings of this Section appropriate to them. This would apply, for example, in the case of springs specialised for motor cars. The springs would be classified in heading 73.20 (as springs) and not in heading 87.08 (as parts of motor vehicles)â€.ã€€
</t>
  </si>
  <si>
    <t xml:space="preserve">Drill pipes of stainless steel of a kind used in drilling for oil</t>
  </si>
  <si>
    <t xml:space="preserve">7304.22.00</t>
  </si>
  <si>
    <t xml:space="preserve">Possible Classification:  7304.22.00
Step of Consideration:  These products are drill pipes of stainless steel of a kind used in drilling for oil.
Result:  7304.22.00
</t>
  </si>
  <si>
    <t xml:space="preserve">Notes 1 to Section XVII says â€œThis Section does not cover:  (h) Drill pipeâ€</t>
  </si>
  <si>
    <t xml:space="preserve">Set of iron window frames and glasses for windows for retail sale</t>
  </si>
  <si>
    <t xml:space="preserve">Possible Classification:  7308.30.00
Step of Consideration:  This product is a set of iron window frames and glasses for windows.
Result:  7308.30.00
</t>
  </si>
  <si>
    <t xml:space="preserve">For goods put up in sets for retail sale, it is necessary that the following are fulfilled: 
ïƒ¼ Consist of at least two different articles
ïƒ¼ Consist of products or articles put up together to meet a particular need or carry out a specific activity
ïƒ¼ Are put up in a manner suitable for sale directly to users without repacking.ã€€ã€€
</t>
  </si>
  <si>
    <t xml:space="preserve">Aluminium foil</t>
  </si>
  <si>
    <t xml:space="preserve">Aluminium foil of a width 25cm, a thickness 0.012mm</t>
  </si>
  <si>
    <t xml:space="preserve">Possible Classification:  7607.11.00
Step of Consideration:  This product is an aluminium foil rolled but not further worked, not backed.
Result:  7607.11.00
</t>
  </si>
  <si>
    <t xml:space="preserve">Note 1 to Chapter 76 says â€œ(d) Plates, sheets, strip and foil 
Flat-surfaced products (other than the unwrought products of heading 76.01), coiled or not, of solid rectangular (other than square) cross-section with or without rounded corners (including "modified rectangles" of which two opposite sides are convex arcs, the other two sides being straight, of equal length and parallel) of a uniform thickness, which are: 
- of rectangular (including square) shape with a thickness not exceeding one-tenth of the width
</t>
  </si>
  <si>
    <t xml:space="preserve">Unwrought aluminum and unwrought magnesium</t>
  </si>
  <si>
    <t xml:space="preserve">unwrought magnesium contains 99.9% by weight of magnesium.</t>
  </si>
  <si>
    <t xml:space="preserve">Possible Classification:  7601.10.00, 8104.11.00
Step of Consideration:  These products are bundles of unwrought aluminum and unwrought magnesium.
NOTE: This product is classified into two codes, but due to system constraints, the shown answer is one HS code.
Result: 
unwrought aluminum:  7601.10.00
unwrought magnesium:  8104.11.00</t>
  </si>
  <si>
    <t xml:space="preserve">Beer tank, of aluminum</t>
  </si>
  <si>
    <t xml:space="preserve">This product is a beer tank made of aluminum.
The capacity is 20 litters.
</t>
  </si>
  <si>
    <t xml:space="preserve">7612.90.90</t>
  </si>
  <si>
    <t xml:space="preserve">Possible Classification: 7612.90.90
Step of Consideration: 
Result: 7612.90.90</t>
  </si>
  <si>
    <t xml:space="preserve">Keychain bottle opener</t>
  </si>
  <si>
    <t xml:space="preserve">Possible Classification:  8205.51.00, 7323.99.00, 7326.90.90
Step of Consideration:  This product is a keychain bottle opener made up of different components. The component which gives it its essential character is an opener.
Result:  8205.51.00
</t>
  </si>
  <si>
    <t xml:space="preserve">Glass slasher</t>
  </si>
  <si>
    <t xml:space="preserve">Possible Classification:  8201.40.00
Step of Consideration:  This product is a glass slasher.
Result:  8201.40.00
</t>
  </si>
  <si>
    <t xml:space="preserve">The Explanatory Notes to heading 82.01 says â€œThis heading covers hand tools mainly used in agriculture, horticulture or forestry, though some may also be used for other purposes (e.g., in road work, navvying, mining, quarrying, woodworking or household work). The heading includes:  (3) Axes, bill hos and similar hewing tools, including felling axes, hand axes, hatchets, choppers, adzes, slashers and matchets.â€ã€€ã€€</t>
  </si>
  <si>
    <t xml:space="preserve">Panga (matchete)</t>
  </si>
  <si>
    <t xml:space="preserve">Possible Classification:  8201.40.00
Step of Consideration:  This product is a panga, called matchete in English.
Result:  8201.40.00
</t>
  </si>
  <si>
    <t xml:space="preserve">The Explanatory Notes to heading 82.01 says â€œThis heading covers hand tools mainly used in agriculture, horticulture or forestry, though some may also be used for other purposes (e.g., in road work, navvying, mining, quarrying, woodworking or household work). The heading includes: (3) Axes, bill hos and similar hewing tools, including felling axes, hand axes, hatchets, choppers, adzes, slashers and matchets.â€ã€€</t>
  </si>
  <si>
    <t xml:space="preserve">Hoe</t>
  </si>
  <si>
    <t xml:space="preserve">1,3(a), 6</t>
  </si>
  <si>
    <t xml:space="preserve">Possible Classification:  8201.30.00, 8201.90.00
Step of Consideration:  This product is a hoe used in agriculture.
Result:  8201.30.00
</t>
  </si>
  <si>
    <t xml:space="preserve">GIR 3(a) The heading which provides the most specific description shall be preferred to headings providing a more general description.ã€€</t>
  </si>
  <si>
    <t xml:space="preserve">Set of assorted spoons, forks and knives for retail sale</t>
  </si>
  <si>
    <t xml:space="preserve">Possible Classification:  8215.20.00
Step of Consideration:  This product is a set of assorted spoons, forks and knives. These are not plated with precious metal.
They are intended to be used together for eating meal.
Result:  8215.20.00
</t>
  </si>
  <si>
    <t xml:space="preserve">The Explanatory Notes to heading 82.15 says â€œIn according with Chapter Note 3, the heading also includes sets consisting of one or more knives of heading 82.11 and at least an equal number of articles of this headingâ€.
Note 3 to Chapter 82 says â€œSets consisting of one or more knives of heading 82.11 and at least an equal number of articles of heading 82.15 are to be classified in heading 82.15.â€ã€€
</t>
  </si>
  <si>
    <t xml:space="preserve">Army camper pocket knife</t>
  </si>
  <si>
    <t xml:space="preserve">Possible Classification:  8211.93.00
Step of Consideration:  This product is an army knife.
Result:  8211.93.00
</t>
  </si>
  <si>
    <t xml:space="preserve">Wine opener with knife and bottle opener</t>
  </si>
  <si>
    <t xml:space="preserve">Blade length of knife is 4.4cm, length of wine opener is 5.7cm, bottle opener 5cm.</t>
  </si>
  <si>
    <t xml:space="preserve">Possible Classification:  8205.51.00
Step of Consideration:  This product is a wine opener with knife and bottle opener. The essential character of this product is opener because the knife combined this product is small (blade length:  4.4cm).
Result:  8205.51.00
</t>
  </si>
  <si>
    <t xml:space="preserve">Tools in steel box</t>
  </si>
  <si>
    <t xml:space="preserve">This product is a set of hand tools, namely spanners, drivers.</t>
  </si>
  <si>
    <t xml:space="preserve">Possible Classification: 8206.00.00
Step of Consideration: 
Result: 8206.00.00
</t>
  </si>
  <si>
    <t xml:space="preserve">Hinge</t>
  </si>
  <si>
    <t xml:space="preserve">Possible Classification:  8302.10.00
Step of Consideration:  This product is a hinge.
Result:  8302.10.00
</t>
  </si>
  <si>
    <t xml:space="preserve">Staples</t>
  </si>
  <si>
    <t xml:space="preserve">Possible Classification:  8305.20.00
Step of Consideration:  This product is a staple.
Result:  8305.20.00
</t>
  </si>
  <si>
    <t xml:space="preserve">Paper fastener, of base metal</t>
  </si>
  <si>
    <t xml:space="preserve">Possible Classification: 8305.10.00
Step of Consideration: 
Result: 8305.10.00
</t>
  </si>
  <si>
    <t xml:space="preserve">Aircraft engine</t>
  </si>
  <si>
    <t xml:space="preserve">Possible Classification: 8407.10.00
Step of Consideration: This product is an aircraft engine.
Result: 8407.10.00
</t>
  </si>
  <si>
    <t xml:space="preserve">Outboard motor, marine propulsion engine
</t>
  </si>
  <si>
    <t xml:space="preserve">Possible Classification: 8407.21.00
Step of Consideration: This product is an engine for boats. This engine is a spark-ignition reciprocating or rotary internal combustion engine.
Result: 8707.21.00
</t>
  </si>
  <si>
    <t xml:space="preserve">Engine for TOYOTA CORONA</t>
  </si>
  <si>
    <t xml:space="preserve">CORONA has a spark-ignition reciprocating piston engine of cylinder capacity 1,500cc.</t>
  </si>
  <si>
    <t xml:space="preserve">Possible Classification: 8407.34.00
Step of Consideration: This product is an engine of TOYOTA CORONA. At first, engines are not classified as parts and accessories of the motor vehicles of heading 87.01 to 87.05 under heading 87.08 (Note 2 to Section XVII)
This is a spark-ignition reciprocating piston engine of cylinder capacity exceeding 1,000cc. (This engine is different from a compression-ignition internal combustion piston engine.) Therefore, CORONA is the vehicle classified as Chapter 87, then this engine is the one used for the propulsion of vehicles of Chapter 87.
Result: 8407.34.00
</t>
  </si>
  <si>
    <t xml:space="preserve">Note 2 to Section XVII says â€œThe expressions â€œpartsâ€ and â€œparts and accessoriesâ€ do not apply to the following articles, whether or not they are identifiable as for the goods of this Section: (e) Machines or apparatus of headings 84.01 to 84.79, or parts thereof; articles of heading 84.81 or 84.82 or, provided they constitute integral parts of engines or motors, articles of heading 84.83.â€ã€€</t>
  </si>
  <si>
    <t xml:space="preserve">Both Diesel engines and petrol (gasoline) engines work off of combustion. The cylinders in the engine compress the air so much that it gets hot. In petrol engines, fuel injectors then inject fuel into the cylinder and a spark plug ignites the fuel. The pressure from the compressed air and ignited fuel causes a small explosion to force the cylinder back down. This process happens several times per second.
With diesel engines, there are no spark plugs to ignite the fuel. Diesel engines compress the air so much that when fuel is injected into the cylinder, it ignites from the heat
</t>
  </si>
  <si>
    <t xml:space="preserve">Engine for Bajaj Boxer, motorcycle</t>
  </si>
  <si>
    <t xml:space="preserve">Bajaj Boxer has a spark-ignition reciprocating piston engine of a cylinder capacity of 100.</t>
  </si>
  <si>
    <t xml:space="preserve">Possible Classification: 8407.32.00
Step of Consideration: This product is an engine for motorcycles.
Result: 8407.32.00
</t>
  </si>
  <si>
    <t xml:space="preserve">Engine of Toyota mark â…¡</t>
  </si>
  <si>
    <t xml:space="preserve">Reciprocating piston engines of a cylinder capacity 1,800 cc</t>
  </si>
  <si>
    <t xml:space="preserve">Possible Classification: 8407.34.00
Step of Consideration: This product is an engine for Toyota mark â…¡.
Result: 8407.34.00
</t>
  </si>
  <si>
    <t xml:space="preserve">Motorcycle engine</t>
  </si>
  <si>
    <t xml:space="preserve">ïƒ˜ Reciprocating piston engines of a kind used for the propulsion of vehicles of Chapter 87
ïƒ˜ Of a cylinder capacity exceeding 50 cc but not exceeding 250 </t>
  </si>
  <si>
    <t xml:space="preserve">Possible Classification: 8407.32.00
Step of Consideration: This product is a motorcycle engine. Motorcycle engine is classified Chapter 84 not Chapter 87.
Result: 8407.32.00
</t>
  </si>
  <si>
    <t xml:space="preserve">ïƒ˜ Reciprocating piston engines of a kind used for the propulsion of vehicles of Chapter 87
ïƒ˜ Of a cylinder capacity 400 cc</t>
  </si>
  <si>
    <t xml:space="preserve">Possible Classification: 8407.33.00
Step of Consideration: This product is a motorcycle engine. Engines are classified in Chapter 84 not Chapter 87.
Result: 8407.33.00
</t>
  </si>
  <si>
    <t xml:space="preserve">Engine for TOYOTA HIACE</t>
  </si>
  <si>
    <t xml:space="preserve">The engine of HIACE is a compression-ignition internal combustion piston engine.</t>
  </si>
  <si>
    <t xml:space="preserve">Possible Classification: 8408.20.00
Step of Consideration: This product is a compression-ignition internal combustion piston engine. HIACE is classified into Chapter 87.
Result: 8408.20.00
</t>
  </si>
  <si>
    <t xml:space="preserve">Note 2 to Section XVII says â€œThe expressions â€œpartsâ€ and â€œparts and accessoriesâ€ do not apply to the following articles, whether or not they are identifiable as for the goods of this Section: (e) Machines or apparatus of headings 84.01 to 84.79, or parts thereof; articles of heading 84.81 or 84.82 or, provided they constitute integral parts of engines or motors, articles of heading 84.83.â€
</t>
  </si>
  <si>
    <t xml:space="preserve">Engine for trucks</t>
  </si>
  <si>
    <t xml:space="preserve">This engine is Compression-ignition internal combustion piston engine (diesel or semi-diesel engine</t>
  </si>
  <si>
    <t xml:space="preserve">Possible Classification: 8408.20.00
Step of Consideration: This product is a engine for trucks. Engines are not classified as â€œparts and accessoriesâ€ of the motor vehicles under heading 87.08. (Note 2 to Section XVII)
This is a Compression-ignition internal combustion piston engine (diesel or semi-diesel engine). (This engine is different from a spark-ignition reciprocating piston engine.) Therefore, trucks are classified as Chapter 87, then this engine is the one used for the propulsion of vehicles of Chapter 87.
Result: 8408.20.00
</t>
  </si>
  <si>
    <t xml:space="preserve">Note 2 to Section XVII says â€œThe expressions â€œpartsâ€ and â€œparts and accessoriesâ€ do not apply to the following articles, whether or not they are identifiable as for the goods of this Section: (e) Machines or apparatus of headings 84.01 to 84.79, or parts thereof; articles of heading 84.81 or 84.82 or, provided they constitute integral parts of engines or motors, articles of heading 84.83.â€  </t>
  </si>
  <si>
    <t xml:space="preserve">Piston for motorcycle engines</t>
  </si>
  <si>
    <t xml:space="preserve">Possible Classification: 8409.91.00
Step of Consideration: This product is a piston for motorcycle engines (spark-ignition internal combustion piston engine). This is the part suitable for use solely or principally with the engines of the motorcycles. 
Result: 8409.91.00
</t>
  </si>
  <si>
    <t xml:space="preserve">Note 2 to Section XVII says â€œThe expressions â€œpartsâ€ and â€œparts and accessoriesâ€ do not apply to the following articles, whether or not they are identifiable as for the goods of this Section :(e) Machines or apparatus of headings 84.01 to 84.79, or parts thereof.â€
Note 2 to Section XVI says â€œSubject to Note 1 to this Section, Note 1 to Chapter 84 and to Note 1 to Chapter 85, parts of machines (not being parts of the articles of heading 84.84, 85.44, 85.45, 85.46 or 85.47) are to be classified according to the following rules : (b) Other parts, if suitable for use solely or principally with a particular kind of machine, or with a number of machines of the same heading (including a machine of heading 84.79 or 85.43) are to be classified with the machines of that kind or in heading 84.09, 84.31, 84.48, 84.66, 84.73, 85.03,
85.22, 85.29 or 85.38 as appropriate.â€   
</t>
  </si>
  <si>
    <t xml:space="preserve">Compressor</t>
  </si>
  <si>
    <t xml:space="preserve">This compressor is not a kind used in refrigerating equipment, not mounted on a wheeled chassis for towing and not fixed</t>
  </si>
  <si>
    <t xml:space="preserve">Possible Classification: 8414.80.99
Step of Consideration: This product is a compressor.
Result: 8414.80.99
</t>
  </si>
  <si>
    <t xml:space="preserve">400L Chest freezer</t>
  </si>
  <si>
    <t xml:space="preserve">Possible Classification: 8418.30.00
Step of Consideration: This product is a freezer of a chest type, not exceeding 800 l capacity.
Result: 8418.30.00
</t>
  </si>
  <si>
    <t xml:space="preserve">Straddle carrier</t>
  </si>
  <si>
    <t xml:space="preserve">A straddle carrier is a freight carrying vehicle that carries its load underneath by "straddling" it. It is used in factories, warehouses, dock areas, airports, container terminals, etc., for handing long loads (profile sharps, tree trunks, timber, etc.) or for stacking containers.</t>
  </si>
  <si>
    <t xml:space="preserve">Possible Classification: 8426.12.00
Step of Consideration: This product is a straddle carrier.
Result: 8426.12.00
</t>
  </si>
  <si>
    <t xml:space="preserve">The Explanatory Notes to heading 84.26 says â€œThe heading covers a number of intermittent-action lifting or handling machines. In general, this heading covers not only fixed or stationary machines, but (with certain exceptions referred to below concerning machines mounted on transport equipment of the type falling in Section XVII) also mobile machines, whether or not self-propelledâ€¦â€
According to The Explanatory Notes to heading 84.27, this heading covers works trucks fitted with lifting or handling equipment, except for straddle carriers and works trucks fitted with a crane of heading 84.26.  
</t>
  </si>
  <si>
    <t xml:space="preserve">Forklift fork</t>
  </si>
  <si>
    <t xml:space="preserve">Possible Classification: 8431.20.00
Step of Consideration: This product is a forklift fork.
Result: 8431.20.00
</t>
  </si>
  <si>
    <t xml:space="preserve">Bucket for excavators</t>
  </si>
  <si>
    <t xml:space="preserve">Possible Classification: 8431.41.00 
Step of Consideration: This product is a bucket for excavators. This is a part of excavators. See Note 2 to Section XVI for classification for parts of machines.
Result: 8431.41.00
</t>
  </si>
  <si>
    <t xml:space="preserve">Copying machine</t>
  </si>
  <si>
    <t xml:space="preserve">Possible Classification: 8443.39. 00
Step of Consideration: This product is a copying machine which has only the function of copying, does not have the function of printing and facsimile transmission. It also does not have the function of connecting to an automatic data processing machine or to a network.
Result: 8443.39.00
</t>
  </si>
  <si>
    <t xml:space="preserve">Toner cartridge</t>
  </si>
  <si>
    <t xml:space="preserve">A toner cartridge is the consumable component of a laser printer not for a printing machinery for printing by means of plates, cylinders and other printing components of heading 84.42. Toner cartridges contain toner powder, a fine, dry mixture of plastic particles, carbon, and black or other coloring agents that make the actual image on the paper.</t>
  </si>
  <si>
    <t xml:space="preserve">Possible Classification: 8443.99.00
Step of Consideration: This product is a toner cartridge.
Result: 8443.99.00
</t>
  </si>
  <si>
    <t xml:space="preserve">Cash register</t>
  </si>
  <si>
    <t xml:space="preserve">Cash register is an electronic device for registering and calculating all transactions at places of business like supermarkets. This device records relative payments, code number of goods which was sold, sales quantities, the date and time of transactions.</t>
  </si>
  <si>
    <t xml:space="preserve">Possible Classification: 8470.50.00
Step of Consideration: This product is a cash register. 
Result: 8470.50.00
</t>
  </si>
  <si>
    <t xml:space="preserve">Tablet computer</t>
  </si>
  <si>
    <t xml:space="preserve">Weight:700g</t>
  </si>
  <si>
    <t xml:space="preserve">Possible Classification: 8471.30.00
Step of Consideration: This product is a tablet computer which can process and execute programs and connect to the internet, but does not have the function of telephone. According to Note to Chapter 84 and the Explanatory Notes to subheading 8471.30, iPad is classified as portable automatic data processing machines.
Result: 8471.30.00
</t>
  </si>
  <si>
    <t xml:space="preserve">Note 5 to Chapter 84 says â€œ(A) For the purposes of heading 84.71, the expression â€œautomatic data processing machinesâ€ means machines capable of :
(i) Storing the processing program or programs and at least the data immediately necessary for the execution of the program;
(ii) Being freely programmed in accordance with the requirements of the user;
(iii) Performing arithmetical computations specified by the user; and
(iv) Executing, without human intervention, a processing program which requires them to modify their execution, by logical decision during the processing run.â€
The Explanatory Notes to subheading 8471.30 says â€œThis subheading covers portable automatic data processing machines weighing not more than 10kg. These machines, which are equipped with a flat screen, may be capable of operating without an external source of electric power and often have a modem or other means for establishing a link with a network.â€ã€€
</t>
  </si>
  <si>
    <t xml:space="preserve">Bearing for boreholes</t>
  </si>
  <si>
    <t xml:space="preserve">Possible Classification: 8482.10.00
Step of Consideration: This product is a ball bearing for boreholes.
Result: 8482.10.00
</t>
  </si>
  <si>
    <t xml:space="preserve">Gasket of two layers of metal and asbestos</t>
  </si>
  <si>
    <t xml:space="preserve">Used in certain motors or pumps</t>
  </si>
  <si>
    <t xml:space="preserve">Possible Classification: 8484.10.00
Step of Consideration: This product is a gasket of two layers of metal and asbestos used in certain motors or pumps. It is not suitable for solely or principally with a particular kind of machine, or with a number of machines of the same heading (check Notes 2 to Section XVI). So it should not be classified in its respective heading.
Result: 8484.10.00
</t>
  </si>
  <si>
    <t xml:space="preserve">The Explanatory Notes to heading 84.84 says â€œ(A) (i) A core of asbestos (or sometimes felt, cardboard or other non-metallic material) sandwiched between two metal sheets. or (ii) Asbestos or other non-metallic materials cut to shape, and which metal sheeting folded along the outer edges and around the edges of any holes punched in the gaskets or joint.â€ã€€</t>
  </si>
  <si>
    <t xml:space="preserve">Solar panel</t>
  </si>
  <si>
    <t xml:space="preserve">This solar panel is a DC generator of output 280W with elements like diodes.
This panel is used for households in the villages.
</t>
  </si>
  <si>
    <t xml:space="preserve">Possible Classification: 8501.31.00
Step of Consideration: This product is a solar panel of output not exceeding 750W.
Result: 8501.31.00
</t>
  </si>
  <si>
    <t xml:space="preserve">The Explanatory Note to heading 85.01 says â€œ(â…¡) ELECTRIC GENERATORS: The heading also covers photovoltaic generators consisting of panels of photocells combined with other apparatus, e.g., storage batteries and electronic controls (voltage regulator, inverter, etc.) and panels or modules equipped with elements, however simple (for example, diodes to control the direction of the current), which supply the power directly to, for example, a motor, an electrolyser. In these devices, electricity is produced by means of solar cells which convert solar energy directly into electricity (photovoltaic conservation)â€</t>
  </si>
  <si>
    <t xml:space="preserve">USB flash drive</t>
  </si>
  <si>
    <t xml:space="preserve">Possible Classification: 8523.51.00
Step of Consideration: This product is an USB flash drive which is designed to plug into an USB port of a PC or laptop. It is used for data storage and retrieval of data.
Result: 8523.51.00
</t>
  </si>
  <si>
    <t xml:space="preserve">Electric generating set with spark-ignition internal combustion piston engine, of an output 2 kVA</t>
  </si>
  <si>
    <t xml:space="preserve">An electric generating set means generator with prime mover (engine).</t>
  </si>
  <si>
    <t xml:space="preserve">Possible Classification: 8502.20.00
Step of Consideration: This product is an electric generating setã€‚
Result: 8502.20.00
</t>
  </si>
  <si>
    <t xml:space="preserve">Battery of motorcycles (Lead-acid)</t>
  </si>
  <si>
    <t xml:space="preserve">Possible Classification: 8507.10.00
Step of Consideration: This product is a battery of motorcycles. The engine of motorcycles is a spark-ignition reciprocating or rotary internal combustion piston engine. Therefore, this product is a lead-acid, of a kind used for starting piston engines.
According to Note 2 to Section XVII, the expressions â€œpartsâ€ and â€œparts and accessoriesâ€ do not apply to electrical machinery or equipment (Chapter 85).
Result: 8507.10.00
</t>
  </si>
  <si>
    <t xml:space="preserve">Note 2 to Section XVII says â€œThe expressions â€œpartsâ€ and â€œparts and accessoriesâ€ do not apply to the following articles, whether or not they are identifiable as for the goods of this Section : (f) Electrical machinery or equipment (Chapter 85);ã€€ã€€</t>
  </si>
  <si>
    <t xml:space="preserve">Hair Clipper</t>
  </si>
  <si>
    <t xml:space="preserve">Possible Classification: 8510.20.00
Step of Consideration: This product is a hair clipper.
Result: 8510.20.00
</t>
  </si>
  <si>
    <t xml:space="preserve">Portable electric lamp</t>
  </si>
  <si>
    <t xml:space="preserve">Possible Classification: 8513.10.90
Step of Consideration: This product is a portable electric lamp
Result: 8513.10.90
</t>
  </si>
  <si>
    <t xml:space="preserve">Coer</t>
  </si>
  <si>
    <t xml:space="preserve">Possible Classification: 8516.60.00
Step of Consideration: This product is a coer for coing meals.
Result: 8516.60.00
</t>
  </si>
  <si>
    <t xml:space="preserve">Un recorded DVD-R</t>
  </si>
  <si>
    <t xml:space="preserve">DVD-R is said as â€œoptical media</t>
  </si>
  <si>
    <t xml:space="preserve">Possible Classification: 8523.41.00
Step of Consideration: This product is blank DVD-R.
Result: 8523.41.00
</t>
  </si>
  <si>
    <t xml:space="preserve">Digital camera
Camera case</t>
  </si>
  <si>
    <t xml:space="preserve">This camera case is specially shaped to contain this camera and suitable for long-term use and presented with this camera and sold.
Camera case is made of leather and a kind of normally carried in the handbag.</t>
  </si>
  <si>
    <t xml:space="preserve">Possible Classification: 8525.80.00
Step of Consideration: This is a set of digital camera and camera case.
Result: 8525.80.00
</t>
  </si>
  <si>
    <t xml:space="preserve">LCD colour monitor</t>
  </si>
  <si>
    <t xml:space="preserve">Capable of directly connecting to and designed for use with an automatic data processing machine of heading 84.71.</t>
  </si>
  <si>
    <t xml:space="preserve">Possible Classification: 8528.52.00
Step of Consideration: This product is LCD colour monitor for personal computer.
Result: 8528.52.00
</t>
  </si>
  <si>
    <t xml:space="preserve">LCD TV</t>
  </si>
  <si>
    <t xml:space="preserve">TV is called officially â€œreception apparatus for televisionâ€.</t>
  </si>
  <si>
    <t xml:space="preserve">Possible Classification: 8528.72.90
Step of Consideration: This product is reception apparatus for television of liquid crystal device (LCD).
Result: 8528.72.90
</t>
  </si>
  <si>
    <t xml:space="preserve">Projector</t>
  </si>
  <si>
    <t xml:space="preserve">Possible Classification: 8428.62.00
Step of Consideration: This product is a projector capable of directly connecting to and designed for use with an automatic data processing machine of heading 84.71.
Result: 8528.62.00
</t>
  </si>
  <si>
    <t xml:space="preserve">Cathode-ray tube colour television</t>
  </si>
  <si>
    <t xml:space="preserve">Possible Classification: 8528.72.90
Step of Consideration: This product is a cathode-ray tube television. This apparatus is designed to incorporate a video display or screen.
Result: 8528.72.90
</t>
  </si>
  <si>
    <t xml:space="preserve">TV Remote Controller</t>
  </si>
  <si>
    <t xml:space="preserve">(Cordless infrared device for the remote control of television receiver)</t>
  </si>
  <si>
    <t xml:space="preserve">Possible Classification: 8543.70.00
Step of Consideration: This product is a cordless infrared device for remote control of television receiver. According to Note 7 to Chapter 85, this product is not classified into heading 85.37, boards, panels, consoles, desks, cabinets, etc. As Explanatory Notes, it is classified as electrical machines under heading 85.43.
Result: 8543.70.00
</t>
  </si>
  <si>
    <t xml:space="preserve">Note 8 to Chapter 85 says â€œHeading 85.37 does not include cordless infrared devices for the remote control of television receivers or other electrical equipment (heading 85.43)â€. The Explanatory Notes to heading 85.43 says â€œThe heading includes: (15) Cordless infrared devices for the remote control of television receivers, video recorders or other electrical equipmentâ€.</t>
  </si>
  <si>
    <t xml:space="preserve">TOYOTA HIACE</t>
  </si>
  <si>
    <t xml:space="preserve">motor vehicle for the transport of 15 people</t>
  </si>
  <si>
    <t xml:space="preserve">Possible Classification: 8702.10.22
Step of Consideration: This product is a motor vehicle for the transport of not more than 15 persons including the driver. The vehicle has the compression-ignition internal combustion piston engine.
Result: 8702.10.22
</t>
  </si>
  <si>
    <t xml:space="preserve">Motor vehicle for the transport of 21 persons including a driver</t>
  </si>
  <si>
    <t xml:space="preserve">With compression-ignition internal combustion piston engine (diesel or semi-diesel)</t>
  </si>
  <si>
    <t xml:space="preserve">Possible Classification: 8702.10.29
Step of Consideration: This product is a motor vehicle with compression-ignition internal combustion piston engine for the transport of 21 persons including a driver.
Result: 8702.10.29
</t>
  </si>
  <si>
    <t xml:space="preserve">Motor vehicle for the transport of goods with compression-ignition internal combustion piston engine (diesel)</t>
  </si>
  <si>
    <t xml:space="preserve">Gross vehicle weight: 5 tonnes</t>
  </si>
  <si>
    <t xml:space="preserve">Possible Classification: 8704.21.90
Step of Consideration: This product is a motor vehicle of 5 tonnes for the transport of goods with compression-ignition internal combustion piston engine (diesel).
Result: 8704.21.90
</t>
  </si>
  <si>
    <t xml:space="preserve">Forks of motorcycles</t>
  </si>
  <si>
    <t xml:space="preserve">Possible Classification: 8714.10.00
Step of Consideration: 8714.91.00 is not for motorcycles.
8714.10.00 is for motorcycles.
Result: 8714.10.00
</t>
  </si>
  <si>
    <t xml:space="preserve">Brake lavers of motorcycles</t>
  </si>
  <si>
    <t xml:space="preserve">Possible Classification: 8714.10.00
Step of Consideration: This product is a pair of brake levers of motorcycles.
Parts and accessories of motorcycles are not classified under 8714.20.00 to 8714.99.00. 
Result: 8714.10.00
</t>
  </si>
  <si>
    <t xml:space="preserve">Silencer(muffler) of motorcycle</t>
  </si>
  <si>
    <t xml:space="preserve">Possible Classification: 8714.10.00
Step of Consideration: This product is a silencer of motorcycles.
Result: 8714.10.00
</t>
  </si>
  <si>
    <t xml:space="preserve">Shock-absorbers for motorcycles</t>
  </si>
  <si>
    <t xml:space="preserve">A shock absorber is a mechanical or hydraulic device designed to absorb and damp shock impulses. These are hydraulic shock-absorbers.</t>
  </si>
  <si>
    <t xml:space="preserve">Possible Classification: 8714.10.00
Step of Consideration: These products are shock-absorbers for motorcycles 
Result: 8714.10.00
</t>
  </si>
  <si>
    <t xml:space="preserve">Pedal of motorcycle </t>
  </si>
  <si>
    <t xml:space="preserve">Possible Classification: 8714.10.00
Step of Consideration: Other than parts and accessories of motorcycles and carriages for disabled persons are classified under subheadings from 8714.91.00 to 8714.96.00. For instance, parts and accessories of bicycles are classified under these subheadings. (See the number of dash and description carefully) 
Result: 8714.10.00
</t>
  </si>
  <si>
    <t xml:space="preserve">Clutch of TOYOTA HIACE</t>
  </si>
  <si>
    <t xml:space="preserve">Possible Classification: 8708.93.00
Step of Consideration: This product is a clutch of HIACE which is the part of motor vehicles of heading 87.02. 
Result: 8708.93.00
</t>
  </si>
  <si>
    <t xml:space="preserve">The Explanatory Notes to heading 87.08says â€œThis heading covers parts and accessories of the motor vehicles of heading 87.01 to 87.05, provided the parts and accessories fulfil both the following conditions: (i) They must be identifiable as being suitable for use solely or principally with the above-mentioned vehicles; and (ii) They must not be excluded by the previsions of the Notes to Section XVII (see the corresponding General Explanatory Note).â€   </t>
  </si>
  <si>
    <t xml:space="preserve">Wheel of motorcycles</t>
  </si>
  <si>
    <t xml:space="preserve">Possible Classification: 8714.10.00
Step of Consideration: Step of Consideration: This product is a wheel of motorcycles. 
Result: 8714.10.00
</t>
  </si>
  <si>
    <t xml:space="preserve">Plastic flame for spectacles without lenses</t>
  </si>
  <si>
    <t xml:space="preserve">Possible Classification: 9003.11.00
Step of Consideration: This product is plastic frame of glasses without lenses.
Result: 9003.11.00
</t>
  </si>
  <si>
    <t xml:space="preserve">Syringe</t>
  </si>
  <si>
    <t xml:space="preserve">Possible Classification: 9018.31.00
Step of Consideration: This product is syringe for vaccination.
Result: 9018.31.00
</t>
  </si>
  <si>
    <t xml:space="preserve">Rifle scope</t>
  </si>
  <si>
    <t xml:space="preserve">Possible Classification: 9013.10.00
Step of Consideration: This product is a telescopic sight for fitting to arms.
Result: 9013.10.00
</t>
  </si>
  <si>
    <t xml:space="preserve">Electronic organ at church</t>
  </si>
  <si>
    <t xml:space="preserve">This is the musical instrument in which the sound is generated or amplified electrically (including electronically) (i.e., that which cannot be played for normal hearing without their electrical or electronic components, even though the vibrating devices with which they are fitted may produce faint sounds). </t>
  </si>
  <si>
    <t xml:space="preserve">Possible Classification: 9207.10.00
Step of Consideration:This product is an electronic organ.
Result: 9207.10.00
</t>
  </si>
  <si>
    <t xml:space="preserve">A keyboard instrument is a musical instrument played using a keyboard, a row of levers which are pressed by the fingers. The most common of these are the piano, organ.</t>
  </si>
  <si>
    <t xml:space="preserve">Sofa (seat) with a wooden frame</t>
  </si>
  <si>
    <t xml:space="preserve">Possible Classification: 9401.61.00
Step of Consideration:This product is a leather sofa with a wooden frame and upholstered. This is not convertible into a bed.
Result: 9401.61.00
</t>
  </si>
  <si>
    <t xml:space="preserve">The Explanatory Notes to subheading 9401.61 says â€œâ€œUpholstered seatsâ€ are those having a soft leather of, for example, wadding, tow, animal hair, cellular plastics or rubber, shaped (whether or not fixed) to the seat and covered with a material such as woven fabric, leather or sheeting of plastic.â€  </t>
  </si>
  <si>
    <t xml:space="preserve">Infant seat with a metal frame</t>
  </si>
  <si>
    <t xml:space="preserve">Possible Classification: 9401.71.00
Step of Consideration:This product is an infant seat with a textile upholstered cover over a metal frame incorporating toys, a vibration mechanism and a sound system.
Result: 9401.71.00
</t>
  </si>
  <si>
    <t xml:space="preserve">Sofa set</t>
  </si>
  <si>
    <t xml:space="preserve">1, GIR3(b), 6</t>
  </si>
  <si>
    <t xml:space="preserve">Possible Classification: 9401.61.00
Step of Consideration:This product is a sofa set consisting of three leather sofas with wooden frames, an ottoman and a table for retail sales. These different articles are intended to be used together for the specific purposes of sitting and relaxing. The essential character of this set is sofas.
Result: 9401.61.00
</t>
  </si>
  <si>
    <t xml:space="preserve">The Explanatory Notes to GIR RULE 3(b) says â€œ(X)For the purposes of this Rule, the team â€œgoods put up in sets for retail saleâ€ shall be taken to mean goods which: (a) consist of at least two different articles which are, prima facie, classifiable in different headings. Therefore, for example, six fondue forks cannot be regarded as a set within the meaning of this Rule; (b) consist of products or articles put up together to meet a particular need or carry out a specific activity; and (c) are put up in a manner suitable for sale directly to end users without repacking (e.g., in boxes or cases or on boards)â€¦The Rule does not, however, cover selections of products put up together and consistingâ€¦â€   </t>
  </si>
  <si>
    <t xml:space="preserve">Stuffed bear</t>
  </si>
  <si>
    <t xml:space="preserve">Possible Classification: 9503.00.00
Step of Consideration:This product is stuffed bear.
Result: 9503.00.00
</t>
  </si>
  <si>
    <t xml:space="preserve">Bear for travelling circuses</t>
  </si>
  <si>
    <t xml:space="preserve">Possible Classification: 9508.10.00
Step of Consideration:This is a bear for travelling circuses.
Result: 9508.10.00
</t>
  </si>
  <si>
    <t xml:space="preserve">Slide fasteners (zips)</t>
  </si>
  <si>
    <t xml:space="preserve">Possible Classification: 9607.11.00
Step of Consideration:This product is slide fasteners fitted with chain scoops of base metal. 
Result: 9607.11.00
</t>
  </si>
  <si>
    <t xml:space="preserve">Propelling pencil</t>
  </si>
  <si>
    <t xml:space="preserve">Possible Classification: 9608.40.00
Step of Consideration:This product is a propelling pencil.
Result: 9608.40.00
</t>
  </si>
  <si>
    <t xml:space="preserve">Set of toothbrush and dentifrice</t>
  </si>
  <si>
    <t xml:space="preserve">Possible Classification: 9603.21.00
Step of Consideration:This is a set of toothbrush and dentifrice for retail sale. The essential character of this product is toothbrush because the amount of dentifrice is few and a toothbrush is suitable for repetitive use.
Result: 9603.21.00
</t>
  </si>
  <si>
    <t xml:space="preserve">The Explanatory Notes to GIR 3(b) says for goods put up in sets for retail sale, it is necessary that the following are fulfilled: â€¢ Consist of at least two different articles
â€¢ Consist of products or articles put up together to meet a particular need or carry out a specific activity
â€¢ Are put up in a manner suitable for sale directly to users without repacking.  
</t>
  </si>
  <si>
    <t xml:space="preserve">Grasshopper (Senene)</t>
  </si>
  <si>
    <t xml:space="preserve">Possible Classification: 0106.49.00
Step of Consideration:This product is live grasshopper.
Result: 0106.49.00
</t>
  </si>
  <si>
    <t xml:space="preserve">Liquid blood of goats suitable for human consumption </t>
  </si>
  <si>
    <t xml:space="preserve">Possible Classification: 0511.99.90
Step of Consideration:This product is blood of goats suitable for human consumption.
Result: 0511.99.90
</t>
  </si>
  <si>
    <t xml:space="preserve">Fresh guts of goats fit for human consumption</t>
  </si>
  <si>
    <t xml:space="preserve">Possible Classification: 0504.00.00
Step of Consideration: This product is guts of goats fit for human consumption.
Result: 0504.00.00
</t>
  </si>
  <si>
    <t xml:space="preserve">Dried avocado</t>
  </si>
  <si>
    <t xml:space="preserve">Treated for additional preservation (treated by sorbic acid), no added sugar</t>
  </si>
  <si>
    <t xml:space="preserve">Possible Classification: 0804.40.00
Step of Consideration: This product is dried avocados treated by sorbic acid.
Result: 0804.40.00
</t>
  </si>
  <si>
    <t xml:space="preserve">Dates</t>
  </si>
  <si>
    <t xml:space="preserve">Possible Classification: 0804.10.00
Step of Consideration:This product is date.
Result: 0804.10.00
</t>
  </si>
  <si>
    <t xml:space="preserve">Mango flavored black tea</t>
  </si>
  <si>
    <t xml:space="preserve">Possible Classification: 0902.30.00
Step of Consideration:This product is mango flavored black tea.
Result: 0902.30.00
</t>
  </si>
  <si>
    <t xml:space="preserve">Vanilla</t>
  </si>
  <si>
    <t xml:space="preserve">Possible Classification: 0905.10.00
Step of Consideration:This product is vanilla.
Result: 0905.10.00</t>
  </si>
  <si>
    <t xml:space="preserve">Basil powder</t>
  </si>
  <si>
    <t xml:space="preserve">Possible Classification: 1211.90.90
Step of Consideration:This product is basil powder.
Result: 1211.90.90</t>
  </si>
  <si>
    <t xml:space="preserve">Shea butter</t>
  </si>
  <si>
    <t xml:space="preserve">Possible Classification: 1515.90.00
Step of Consideration:This product is a bucket of shea butter.
Result: 1515.90.00</t>
  </si>
  <si>
    <t xml:space="preserve">Edible preparations of lard and fats of bovine animals</t>
  </si>
  <si>
    <t xml:space="preserve">Possible Classification: 1517.90.00
Step of Consideration:This product is edible preparations of lard and fats of bovine animals.
Result: 1517.90.00</t>
  </si>
  <si>
    <t xml:space="preserve">Blended cooking oil</t>
  </si>
  <si>
    <t xml:space="preserve">Edible mixtures of 50% Sunflower oil and 50% Olive oil</t>
  </si>
  <si>
    <t xml:space="preserve">Possible Classification: 1517.90.00
Step of Consideration:This product is blended cooking oil.
Result: 1517.90.00</t>
  </si>
  <si>
    <t xml:space="preserve">Beeswax</t>
  </si>
  <si>
    <t xml:space="preserve">Possible Classification: 1521.90.00
Step of Consideration:This product is beeswax.
Result: 1521.90.00</t>
  </si>
  <si>
    <t xml:space="preserve">Fried grasshopper (senene)</t>
  </si>
  <si>
    <t xml:space="preserve">Possible Classification: 0410.00.00, 1602.90.00
Step of Consideration:This product is edible grasshopper.
Result: 1602.90.00</t>
  </si>
  <si>
    <t xml:space="preserve">Fish meat sausage</t>
  </si>
  <si>
    <t xml:space="preserve">Fish meat sausage is popular food in Asian countries, such as Japan, China, Thailand and Malaysia. Put the minced fish called surimi of fish meat in the casing and heated.</t>
  </si>
  <si>
    <t xml:space="preserve">Possible Classification: 1604.20.00
Step of Consideration:This product is fish meat sausage.
Result: 1604.20.00</t>
  </si>
  <si>
    <t xml:space="preserve">Goat stew containing 35% by weight of goat meat</t>
  </si>
  <si>
    <t xml:space="preserve">Possible Classification: 1602.90.00
Step of Consideration:This product is goat stew.
Result: 1602.90.00</t>
  </si>
  <si>
    <t xml:space="preserve">Micro-ready beef burger and chips</t>
  </si>
  <si>
    <t xml:space="preserve">220g beef burger containing 48g of beef and 50g chips</t>
  </si>
  <si>
    <t xml:space="preserve">Possible Classification: 1602.50.00
Step of Consideration: This product is a micro-ready beef burger and chips.
Result: 1602.50.00</t>
  </si>
  <si>
    <t xml:space="preserve">Whole grain cereals with chocolate</t>
  </si>
  <si>
    <t xml:space="preserve">This product is containing 3% by weight of cocoa calculated on a totally defatted basis.</t>
  </si>
  <si>
    <t xml:space="preserve">Possible Classification: 1904.10.00
Step of Consideration: This product is whole grain cereals with chocolate.
Result: 1904.10.00</t>
  </si>
  <si>
    <t xml:space="preserve">Prunes preserved by Armagnac (brandy)</t>
  </si>
  <si>
    <t xml:space="preserve">Alcohol 16%, added sugar, containing 200g of prunes in 40ml of Armagnac</t>
  </si>
  <si>
    <t xml:space="preserve">Possible Classification: 2008.99.00
Step of Consideration:This product is prune preserved by brandy.
Result: 2008.99.00</t>
  </si>
  <si>
    <t xml:space="preserve">Dry roasted Macadamia nuts with salt</t>
  </si>
  <si>
    <t xml:space="preserve">2008.19.00</t>
  </si>
  <si>
    <t xml:space="preserve">Possible Classification: 2008.19.00
Step of Consideration:This product is a package of roasted macadamia nuts.
Result: 2008.19.00</t>
  </si>
  <si>
    <t xml:space="preserve">Orange beverage</t>
  </si>
  <si>
    <t xml:space="preserve">Containing orange juice 40%, citric acid and food-additive 2%, and water 58%, added sugar</t>
  </si>
  <si>
    <t xml:space="preserve">Possible Classification: 2202.10.00
Step of Consideration:This product is a bottle of orange beverage.
Result: 2202.10.00</t>
  </si>
  <si>
    <t xml:space="preserve">Flour of fish, unfit for human consumption</t>
  </si>
  <si>
    <t xml:space="preserve">Possible Classification: 2301.20.00
Step of Consideration:This product is flour of fish not suitable for human consumption.
Result: 2301.20.00</t>
  </si>
  <si>
    <t xml:space="preserve">Graphite archaically</t>
  </si>
  <si>
    <t xml:space="preserve">Graphite archaically referred to as plumbago, is a crystalline allotrope of carbon, a semimetal, a native element mineral, and a form of coal .[6] Graphite is the most stable form of carbon under standard conditions. Therefore, it is used in thermochemistry as the standard state for defining the heat of formation of carbon compounds.</t>
  </si>
  <si>
    <t xml:space="preserve">Possible Classification: 2504.90.00
Step of Consideration:
Result: 2504.90.00</t>
  </si>
  <si>
    <t xml:space="preserve">Pure methane in gaseous state</t>
  </si>
  <si>
    <t xml:space="preserve">Possible Classification: 2711.29.00
Step of Consideration:This product is pure methane in gaseous state.
Result: 2711.29.00</t>
  </si>
  <si>
    <t xml:space="preserve">Distilled water</t>
  </si>
  <si>
    <t xml:space="preserve">Possible Classification: 2853.90.00
Step of Consideration:This product is a bottle of distilled water.
Result: 2853.90.00</t>
  </si>
  <si>
    <t xml:space="preserve">Distilled water is water that has been boiled into vapor and condensed back into liquid in a separate container. Impurities in the original water that do not boil below or at the boiling point of water remain in the original container. Thus, distilled water is one type of purified water</t>
  </si>
  <si>
    <t xml:space="preserve">Vitamin B6</t>
  </si>
  <si>
    <t xml:space="preserve">Vitamin B6 refers to a group of chemically similar compounds which can be interconverted in biological systems. Vitamin B6 is part of the vitamin B group of essential nutrients. Its active form, pyridoxal 5â€²-phosphate, serves as a coenzyme in some 101 enzyme reactions in amino acid, glucose, and lipid metabolism</t>
  </si>
  <si>
    <t xml:space="preserve">Phenyl salicylate</t>
  </si>
  <si>
    <t xml:space="preserve">Possible Classification: 2918.23.00
Step of Consideration:This product is phenyl salicylate.
Result: 2918.23.00</t>
  </si>
  <si>
    <t xml:space="preserve">Insulin Injection</t>
  </si>
  <si>
    <t xml:space="preserve">Insulin is a hormone that lowers the level of glucose (a type of sugar) in the blood by helping glucose enter the body's cells. Doctors use this hormone to treat diabetes when the body can't make enough insulin on its own. Although researchers are testing other ways to give insulin, it's only available now in a form that must be injected just under the skin using an injection.</t>
  </si>
  <si>
    <t xml:space="preserve">Medicaments containing alkaloids</t>
  </si>
  <si>
    <t xml:space="preserve">Ingredient: Ibuprofen, Pseudoephedrine hydrochloride, Chlorpheniramine maleate, Dihydrocodeine phosphate, Anhydrous caffeine Not containing hormones or other products of heading 29.37</t>
  </si>
  <si>
    <t xml:space="preserve">3004.42.00</t>
  </si>
  <si>
    <t xml:space="preserve">Possible Classification: 3004.42.00
Step of Consideration:This product is medicaments.
Result: 3004.42.00</t>
  </si>
  <si>
    <t xml:space="preserve">Animal fertilizer in package of a gross weight of 20kg</t>
  </si>
  <si>
    <t xml:space="preserve">Possible Classification: 3101.00.00
Step of Consideration:This is an animal fertilizer.
Result: 3101.00.00</t>
  </si>
  <si>
    <t xml:space="preserve">Fertilizer of pure magnesium potassium sulphate in package of gross weight 12kg</t>
  </si>
  <si>
    <t xml:space="preserve">Possible Classification: 3104.90.00
Step of Consideration:This product is fertilizer of pure magnesium potassium sulphate in package.
Result: 3104.90.00</t>
  </si>
  <si>
    <t xml:space="preserve">Chemical fertilizer</t>
  </si>
  <si>
    <t xml:space="preserve">Mixture of pure calcium nitrate and pure anmonium nitrate in package of a gross weight 5 kg</t>
  </si>
  <si>
    <t xml:space="preserve">3105.10.00</t>
  </si>
  <si>
    <t xml:space="preserve">Possible Classification: 3105.10.00
Step of Consideration:This product is chemical fertilizer in package of a gross weight 5 kg.
Result: 3105.10.00</t>
  </si>
  <si>
    <t xml:space="preserve">Read carefully Note 2 to Chapter 31 and description to subheading 31.05.</t>
  </si>
  <si>
    <t xml:space="preserve">Jojoba oil with essential oil of peppermint put up for retail sale (15ml) for the care of the skin</t>
  </si>
  <si>
    <t xml:space="preserve">Possible Classification: 3304.99.00
Step of Consideration:This product is jojoba oil with essential oil of peppermint put up for retail sale for the care of the skin.
Result: 3304.99.00</t>
  </si>
  <si>
    <t xml:space="preserve">Preparations based of odoriferous substances used as raw materials in industry</t>
  </si>
  <si>
    <t xml:space="preserve">Consist of 99.47% by weight of ethyl alcohol, 0.5% of odoriferous substance, 0.02% of diethyl phthalate and 0.003% of Green (dyes, preservatives and disinfectants) The odoriferous substance is made of 80% by weight of limonene isolated from essential oil, citral, linalool and geraniol. This product is used as ingredients to manufacture perfumes and toilet waters.</t>
  </si>
  <si>
    <t xml:space="preserve">Possible Classification: 3302.90.00
Step of Consideration:This product is Preparations based of odoriferous substances used as raw materials in industry.
Result: 3302.90.00</t>
  </si>
  <si>
    <t xml:space="preserve">Sallicylsal soap</t>
  </si>
  <si>
    <t xml:space="preserve">Medicinal soap containing salysilic acid used for its disinfection, dehydration and feratolyc effects. It is suitable for the treatment of akne because of its effect on peeling and softening helps to separate the upper part of the skin. </t>
  </si>
  <si>
    <t xml:space="preserve">Shoe polish</t>
  </si>
  <si>
    <t xml:space="preserve">3405.10.00</t>
  </si>
  <si>
    <t xml:space="preserve">Possible Classification: 3405.10.00
Step of Consideration:This product is polish for footwear.
Result: 3405.10.00</t>
  </si>
  <si>
    <t xml:space="preserve">Liquid fuels on containers of used for filling cigarette lighters</t>
  </si>
  <si>
    <t xml:space="preserve">Capacity 300ãŽ¤</t>
  </si>
  <si>
    <t xml:space="preserve">Possible Classification: 3606.10.00
Step of Consideration:This product is liquid fuels on containers of used for filling cigarette lighters.
Result: 3606.10.00</t>
  </si>
  <si>
    <t xml:space="preserve">Dichlorodiphenyltrichloroethane</t>
  </si>
  <si>
    <t xml:space="preserve">Commonly known as DDT, is a colorless, tasteless, and almost odorless crystalline chemical compound, an organochlorine, originally developed as an insecticide.</t>
  </si>
  <si>
    <t xml:space="preserve">3808.52.00</t>
  </si>
  <si>
    <t xml:space="preserve">Insecticide of a net weight content 400g</t>
  </si>
  <si>
    <t xml:space="preserve">Contains: tetramethrin 0.30% w/w, Î±-cypermethrin 0.07% w/w, D-allethrin 0.12% w/w</t>
  </si>
  <si>
    <t xml:space="preserve">3808.62.00</t>
  </si>
  <si>
    <t xml:space="preserve">Possible Classification: 3808.62.00
Step of Consideration:This product is insecticide.
Result: 3808.62.00</t>
  </si>
  <si>
    <t xml:space="preserve">Check carefully Subheading Notes to Chapter 38.</t>
  </si>
  <si>
    <t xml:space="preserve">Correcting fluid</t>
  </si>
  <si>
    <t xml:space="preserve">Possible Classification: 3824.99.90
Step of Consideration:This product is correcting fluid.
Result: 3824.99.90</t>
  </si>
  <si>
    <t xml:space="preserve">Towel hook made of plastics</t>
  </si>
  <si>
    <t xml:space="preserve">Intended for permanent installation on walls with screws</t>
  </si>
  <si>
    <t xml:space="preserve">Possible Classification: 3925.90.00
Step of Consideration: This product is towel hook made of plastics.
Result: 3925.90.00</t>
  </si>
  <si>
    <t xml:space="preserve">Read carefully the Explanatory notes to subheading 39.22 and 39.24.</t>
  </si>
  <si>
    <t xml:space="preserve">Smart phone case of plastics</t>
  </si>
  <si>
    <t xml:space="preserve">Possible Classification: 3926.90.90
Step of Consideration: This product is a smart phone case made of plastics.
Result: 3926.90.90</t>
  </si>
  <si>
    <t xml:space="preserve">PVC elbow with fittings</t>
  </si>
  <si>
    <t xml:space="preserve">Possible Classification: 3917.33.00
Step of Consideration: This product is PVC elbow.
Result: 3917.33.00</t>
  </si>
  <si>
    <t xml:space="preserve">Raincoat made of PVC</t>
  </si>
  <si>
    <t xml:space="preserve">Possible Classification: 3926.20.00
Step of Consideration: This product is a raincoat made of PVC 100%.
Result: 3926.20.00</t>
  </si>
  <si>
    <t xml:space="preserve">Groves made of silicon </t>
  </si>
  <si>
    <t xml:space="preserve">Possible Classification: 3926.20.00
Step of Consideration: This product is groves made of silicon.
Result: 3926.20.00</t>
  </si>
  <si>
    <t xml:space="preserve">Gasket of rubber for refrigerators</t>
  </si>
  <si>
    <t xml:space="preserve">Possible Classification: 4016.93.00
Step of Consideration: This product is a gasket for refrigerators. It is one of the part of refrigerators and suitable for use solely and principally with a particular kind of refrigerator.
Result: 4016.93.00</t>
  </si>
  <si>
    <t xml:space="preserve">Smart phone case made of synthetic leather</t>
  </si>
  <si>
    <t xml:space="preserve">Synthetic leather is made of textile materials with outer surface of sheeting of plastics. This is artificial leather, not natural leather form animal.</t>
  </si>
  <si>
    <t xml:space="preserve">4202.32.00</t>
  </si>
  <si>
    <t xml:space="preserve">Possible Classification: 4202.32.00
Step of Consideration: This product is smart phone case made of synthetic leather.
Result: 4202.32.00</t>
  </si>
  <si>
    <t xml:space="preserve">It could be said this article is a kind normally carried in the pocket or in the handbag.</t>
  </si>
  <si>
    <t xml:space="preserve">Smart phone case made of synthetic leather without smartphone</t>
  </si>
  <si>
    <t xml:space="preserve">Whole animal furskin used for Ugandan traditional culture things</t>
  </si>
  <si>
    <t xml:space="preserve">4301.80.00</t>
  </si>
  <si>
    <t xml:space="preserve">Possible Classification: 4301.80.00
Step of Consideration: This product is whole animal furskin.
Result: 4301.80.00
</t>
  </si>
  <si>
    <t xml:space="preserve">Charcoal made of wood</t>
  </si>
  <si>
    <t xml:space="preserve">4402.90.00</t>
  </si>
  <si>
    <t xml:space="preserve">Possible Classification: 4402.90.00
Step of Consideration: This product is wood charcoal.
Result: 4402.90.00
</t>
  </si>
  <si>
    <t xml:space="preserve">Coffee filter papers</t>
  </si>
  <si>
    <t xml:space="preserve">Possible Classification: 4823.20.00
Step of Consideration: This product is coffee filter paper.
Result: 4823.20.00
</t>
  </si>
  <si>
    <t xml:space="preserve">Babiesâ€™ mittens </t>
  </si>
  <si>
    <t xml:space="preserve">knitted, of polyester 40%, wool 30% and cassimere 30%</t>
  </si>
  <si>
    <t xml:space="preserve">6111.90.00</t>
  </si>
  <si>
    <t xml:space="preserve">Possible Classification: 6111.90.00
Step of Consideration: This product is babiesâ€™ mittens.
Result: 6111.90.00
</t>
  </si>
  <si>
    <t xml:space="preserve">Womenâ€™s T-shirt </t>
  </si>
  <si>
    <t xml:space="preserve">Knitted, of cotton 50% and polyester 50%</t>
  </si>
  <si>
    <t xml:space="preserve">6109.90.00</t>
  </si>
  <si>
    <t xml:space="preserve">1, 3(c), 6</t>
  </si>
  <si>
    <t xml:space="preserve">Possible Classification: 6109.90.00
Step of Consideration: This product is womenâ€™s T-shirt.
Result: 6109.90.00
</t>
  </si>
  <si>
    <t xml:space="preserve">Panty-girdle, knitted</t>
  </si>
  <si>
    <t xml:space="preserve">Possible Classification: 6212.20.00
Step of Consideration: This product is a panty-girdle.
Result: 6212.20.00
</t>
  </si>
  <si>
    <t xml:space="preserve">Skirt for babies or kids of a body height exceeding 86cm</t>
  </si>
  <si>
    <t xml:space="preserve">Made of rayon, not knitted or crocheted</t>
  </si>
  <si>
    <t xml:space="preserve">6204.53.00</t>
  </si>
  <si>
    <t xml:space="preserve">Possible Classification: 6204.53.00
Step of Consideration: This product is skirt for kids.
Result: 6204.53.00
</t>
  </si>
  <si>
    <t xml:space="preserve">Secondhand womenâ€™s wind-jacket</t>
  </si>
  <si>
    <t xml:space="preserve">Coated with plastic (polyurethane).
Coating cannot be seen with the naked eye.
This product is presented/packed one by one</t>
  </si>
  <si>
    <t xml:space="preserve">Possible Classification: 6210.50.00
Step of Consideration: This product is a secondhand womenâ€™s wind-jacket.
Result: 6210.50.00
</t>
  </si>
  <si>
    <t xml:space="preserve">Bed sheets</t>
  </si>
  <si>
    <t xml:space="preserve">Not-knitted and crocheted, of cotton 70% and polyester 40%</t>
  </si>
  <si>
    <t xml:space="preserve">6302.31.00</t>
  </si>
  <si>
    <t xml:space="preserve">Possible Classification: 6302.31.00
Step of Consideration: This product is bed sheet.
Result: 6302.31.00
</t>
  </si>
  <si>
    <t xml:space="preserve">Suit cover made of nonwovens</t>
  </si>
  <si>
    <t xml:space="preserve">Possible Classification: 6307.90.00
Step of Consideration: This product is suit cover made of nonwovens. This is not a sack or bag of a kind used for the packing of goods.
Result: 6307.90.00
</t>
  </si>
  <si>
    <t xml:space="preserve">Chair cover</t>
  </si>
  <si>
    <t xml:space="preserve">Not knitted or crocheted, of polyester 100%</t>
  </si>
  <si>
    <t xml:space="preserve">Possible Classification: 6304.93.00
Step of Consideration: This product is chair cover.
Result: 6304.93.00
</t>
  </si>
  <si>
    <t xml:space="preserve">See the Explanatory notes to Chapter 63 carefully</t>
  </si>
  <si>
    <t xml:space="preserve">Tablecloth</t>
  </si>
  <si>
    <t xml:space="preserve">Possible Classification: 6302.53.00
Step of Consideration: This product is a tablecloth.
Result: 6302.53.00
</t>
  </si>
  <si>
    <t xml:space="preserve">Pillow cover</t>
  </si>
  <si>
    <t xml:space="preserve">Made of 50% by weight of cotton and 50% by weight of polyester</t>
  </si>
  <si>
    <t xml:space="preserve">6302.22.00</t>
  </si>
  <si>
    <t xml:space="preserve">Possible Classification: 6302.22.00
Step of Consideration: This product is a pillow cover made of 50% by weight of cotton and 50% by weight of polyester.
Result: 6302.22.00
</t>
  </si>
  <si>
    <t xml:space="preserve">Dish-cloths</t>
  </si>
  <si>
    <t xml:space="preserve">Possible Classification: 6307.10.00
Step of Consideration: This product is dish cloths.
Result: 6307.10.00
</t>
  </si>
  <si>
    <t xml:space="preserve">Electric heating blanket</t>
  </si>
  <si>
    <t xml:space="preserve">Possible Classification: 6301.10.00
Step of Consideration: This product is electric heating blanket.
Result: 6301.10.00
</t>
  </si>
  <si>
    <t xml:space="preserve">Sandals made of rubber tyre without plugs</t>
  </si>
  <si>
    <t xml:space="preserve">Possible Classification: 6402.99.00
Step of Consideration: This product is a pair of sandals made of rubber tyre.
Result: 6402.99.00
</t>
  </si>
  <si>
    <t xml:space="preserve">Footwear made of only gold and decorated with diamonds</t>
  </si>
  <si>
    <t xml:space="preserve">6405.90.00</t>
  </si>
  <si>
    <t xml:space="preserve">Possible Classification: 6405.90.00
Step of Consideration: This product is a footwear made of only gold and decorated with diamonds.
Result: 6405.90.00
</t>
  </si>
  <si>
    <t xml:space="preserve">Glass screen protector</t>
  </si>
  <si>
    <t xml:space="preserve">7020.00.99</t>
  </si>
  <si>
    <t xml:space="preserve">Possible Classification: 7020.00.99
Step of Consideration: This product is glass screen protector for smart phones.
Result: 7020.00.99
</t>
  </si>
  <si>
    <t xml:space="preserve">Full-length mirror</t>
  </si>
  <si>
    <t xml:space="preserve">Possible Classification: 7009.92.00
Step of Consideration: This product is full-length mirror.
Result: 7009.92.00
</t>
  </si>
  <si>
    <t xml:space="preserve">Set of personal adornments</t>
  </si>
  <si>
    <t xml:space="preserve">Containing of a natural pearl necklace and a pair of natural pearl earrings on 14k gold wire each, packed in retail sale.
This set of adornments is put on together and same time</t>
  </si>
  <si>
    <t xml:space="preserve">7116.10.00</t>
  </si>
  <si>
    <t xml:space="preserve">Possible Classification: 7116.10.00
Step of Consideration: This product is a set of personal adornments for retail sale.
Result: 7116.10.00
</t>
  </si>
  <si>
    <t xml:space="preserve">See the Explanatory Notes to General rules 3(b) (X).</t>
  </si>
  <si>
    <t xml:space="preserve">Bracelet consisting of iron plated with silver and natural pearl</t>
  </si>
  <si>
    <t xml:space="preserve">Possible Classification: 7116.10.00
Step of Consideration: This product is a bracelet consisting of iron plated with silver and natural pearl.
Result: 7116.10.00
</t>
  </si>
  <si>
    <t xml:space="preserve">Ring of imitation ruby, made of plastics
</t>
  </si>
  <si>
    <t xml:space="preserve">7117.90.00</t>
  </si>
  <si>
    <t xml:space="preserve">Possible Classification: 7117.90.00
Step of Consideration: This product is a ring of imitation ruby made of plastics.
Result: 7117.90.00
</t>
  </si>
  <si>
    <t xml:space="preserve">lapel pin made of base metal</t>
  </si>
  <si>
    <t xml:space="preserve">Possible Classification: 7117.19.00
Step of Consideration: This product is a label pin made of base metal.
Result: 7117.19.00
</t>
  </si>
  <si>
    <t xml:space="preserve">Ivory bracelet</t>
  </si>
  <si>
    <t xml:space="preserve">Possible Classification: 7117.90.00
Step of Consideration: This product is a bracelet made of ivory.
Result: 7117.90.00
</t>
  </si>
  <si>
    <t xml:space="preserve">Japanese copper coins</t>
  </si>
  <si>
    <t xml:space="preserve">7118.90.00</t>
  </si>
  <si>
    <t xml:space="preserve">Possible Classification: 7118.90.00
Step of Consideration: This product is a Japanese copper coin.
Result: 7118.90.00
</t>
  </si>
  <si>
    <t xml:space="preserve">Flat-rolled product of iron of a width of 650 mm, plated with tin, a thickness of 2.0 mm</t>
  </si>
  <si>
    <t xml:space="preserve">7210.11.00</t>
  </si>
  <si>
    <t xml:space="preserve">Possible Classification: 7210.11.00
Step of Consideration: This product is a flat-rolled product of iron plated with tin.
Result: 7210.11.00
</t>
  </si>
  <si>
    <t xml:space="preserve">Flying pan of stainless steel</t>
  </si>
  <si>
    <t xml:space="preserve">7323.93.00</t>
  </si>
  <si>
    <t xml:space="preserve">Possible Classification: 7323.93.00
Step of Consideration: This product is a flying pan.
Result: 7323.93.00
</t>
  </si>
  <si>
    <t xml:space="preserve">Toolbox made of iron</t>
  </si>
  <si>
    <t xml:space="preserve">Possible Classification: 7326.90.90
Step of Consideration: This product is a toolbox made of iron, not forged or stamped. This is not specially shaped or internally fitted to contain particular tools
Result: 7326.90.90
</t>
  </si>
  <si>
    <t xml:space="preserve">Gas cookers</t>
  </si>
  <si>
    <t xml:space="preserve">
Containing gas fuel</t>
  </si>
  <si>
    <t xml:space="preserve">7321.11.00</t>
  </si>
  <si>
    <t xml:space="preserve">1, 3(b), 5(b), 6</t>
  </si>
  <si>
    <t xml:space="preserve">Possible Classification: 7321.11.00, 7311.00.00(Cylinder), 2711.21.00(Gas fuel)
Step of Consideration: This product is gas cookers containing gas fuel. You can cook on the top of the cylinder. This cylinder is used repetitively.
Result: 7321.11.00, 7311.00.00, 2711.21.00</t>
  </si>
  <si>
    <t xml:space="preserve">Alloys (unwrought), containing Copper 91%, Zinc 4%, Nickel 3% and Tin 2%</t>
  </si>
  <si>
    <t xml:space="preserve">7403.21.00</t>
  </si>
  <si>
    <t xml:space="preserve">Possible Classification: 7403.21.00
Step of Consideration: This product is copper alloy (unwrought).
Result: 7403.21.00
</t>
  </si>
  <si>
    <t xml:space="preserve">Alloys (unwrought), containing Copper 92%, Nickel 5.2%, Tin 2% and Zinc 0.8%</t>
  </si>
  <si>
    <t xml:space="preserve">7403.29.00</t>
  </si>
  <si>
    <t xml:space="preserve">Possible Classification: 7403.29.00
Step of Consideration: This product is copper alloy (unwrought).
Result: 7403.29.00
</t>
  </si>
  <si>
    <t xml:space="preserve">Alloys (unwrought), containing Copper 90%, Nickel 0.2%, Tin 4% and Zinc 5.8%</t>
  </si>
  <si>
    <t xml:space="preserve">Possible Classification: 7403.22.00
Step of Consideration: This product is copper alloy (unwrought).
Result: 7403.22.00
</t>
  </si>
  <si>
    <t xml:space="preserve">Check carefully Subheading Note to Chapter 74.</t>
  </si>
  <si>
    <t xml:space="preserve">Copper elbow containing 98.2% by weight of copper, 0.7% of Tin, 0.9% of Zinc, 0.2% of iron </t>
  </si>
  <si>
    <t xml:space="preserve">7412.10.00</t>
  </si>
  <si>
    <t xml:space="preserve">Possible Classification: 7412.10.00
Step of Consideration: This product is a copper elbow.
Result: 7412.10.00
</t>
  </si>
  <si>
    <t xml:space="preserve">Check carefully Note 1 to Chapter 74.</t>
  </si>
  <si>
    <t xml:space="preserve">Copper plates containing copper 85%, Nickel 0.4%, Tin 6.6% and Zinc 8% of a thickness 2mm</t>
  </si>
  <si>
    <t xml:space="preserve">Possible Classification: 7409.39.00
Step of Consideration: This product is a copper plate.
Result: 7409.39.00
</t>
  </si>
  <si>
    <t xml:space="preserve">Check carefully Note and Subheading Note to Chapter 74</t>
  </si>
  <si>
    <t xml:space="preserve">Copper plates containing copper 98.2% by weight of copper, 0.7% of Tin, 0.9% of Zinc, 0.2% of Nickel of a thickness 2mm</t>
  </si>
  <si>
    <t xml:space="preserve">Possible Classification: 7409.19.00
Step of Consideration: This product is a copper plate.
Result: 7409.19.00
</t>
  </si>
  <si>
    <t xml:space="preserve">Check carefully Note and Subheading Note to Chapter 74.</t>
  </si>
  <si>
    <t xml:space="preserve">Aluminium tubes containing aluminium 99.4%, iron 0.2, silicon 0.4%
</t>
  </si>
  <si>
    <t xml:space="preserve">Possible Classification: 7608.10.00
Step of Consideration: This product is an aluminium tube.
Result: 7608.10.00
</t>
  </si>
  <si>
    <t xml:space="preserve">Buckle for backpack made of base metal</t>
  </si>
  <si>
    <t xml:space="preserve">Possible Classification: 8308.90.00
Step of Consideration: This product is a buckle for backpacks.
Result: 8308.90.00
</t>
  </si>
  <si>
    <t xml:space="preserve">Travel set </t>
  </si>
  <si>
    <t xml:space="preserve">Possible Classification: 9605.00.00 
Step of Consideration: This product is a travel set comprising of woven poach, socks, toothbrush, toothpaste, earplug and sleep mask.
Result: 9605.00.00
</t>
  </si>
  <si>
    <t xml:space="preserve">Grass cutter for lawns, not powered</t>
  </si>
  <si>
    <t xml:space="preserve">Possible Classification: 8433.19.00
Step of Consideration: This product is a grass cutter for lawns, not powered. 
Result: 8433.19.00
</t>
  </si>
  <si>
    <t xml:space="preserve">Fan with a self-contained electric motor of an output 125 W
</t>
  </si>
  <si>
    <t xml:space="preserve">Possible Classification: 8414.51.00
Step of Consideration: This product is a fan.
Result: 8414.51.00
</t>
  </si>
  <si>
    <t xml:space="preserve">Gasket of plastics for refrigerators</t>
  </si>
  <si>
    <t xml:space="preserve">Possible Classification: 8418.99.00
Step of Consideration: This product is gasket for refrigerators. It is one of the part of refrigerators and suitable for use solely and principally with a particular kind of refrigerator.
Result: 8418.99.00
</t>
  </si>
  <si>
    <t xml:space="preserve">See Notes to 1 to Section XVI it says â€œThis section does not cover: (a)â€¦articles of a kind used in machinery or mechanical or electrical appliances or for other technical uses, of vulcanised rubber other than hard rubber (heading 40.16);â€ and Note 2 to Section XVI carefully.
Gaskets classified under subheading 84.84 are only (1) gaskets of metal sheeting combined with other material or of two or more layers of metal; (2) sets or assortments of gaskets for retail sale.
</t>
  </si>
  <si>
    <t xml:space="preserve">Outdoor unit of an air conditioner</t>
  </si>
  <si>
    <t xml:space="preserve">Possible Classification: 8415.90.00
Step of Consideration: This product is an outdoor unit of an air conditioner.
Result: 8415.90.00
</t>
  </si>
  <si>
    <t xml:space="preserve">The Explanatory Notes to heading 84.15 says â€œPARTS: In accordance with the provisions of Note 2(b) to Section XVI, this heading includes separately presented indoor units and outdoor units for split-system air conditioning machines of this heading.â€</t>
  </si>
  <si>
    <t xml:space="preserve">Air conditioning machine of a kind of used for persons, in motor vehicles</t>
  </si>
  <si>
    <t xml:space="preserve">Possible Classification: 8415.20.00
Step of Consideration: This product is an air conditioning machine of a kind of used for persons, in motor vehicles.
Result: 8415.20.00
</t>
  </si>
  <si>
    <t xml:space="preserve">Hanging scale</t>
  </si>
  <si>
    <t xml:space="preserve">Having a maximum weighing capacity 100 kg</t>
  </si>
  <si>
    <t xml:space="preserve">Possible Classification: 8423.82.00
Step of Consideration: This product is a hanging scale. 
Result: 8423.82.00
</t>
  </si>
  <si>
    <t xml:space="preserve">Calculator </t>
  </si>
  <si>
    <t xml:space="preserve">Possible Classification: 8470.10.00
Step of Consideration: This product is a calculating machine.
Result: 8470.10.00
</t>
  </si>
  <si>
    <t xml:space="preserve">Piston pin (gudgeon pin)</t>
  </si>
  <si>
    <t xml:space="preserve">A piston pin is the parts of spark-ignition reciprocating or rotary internal combustion piston engines, which connects the piston to the connecting rod and provides a bearing for the connecting rod to pivot upon as the piston moves.</t>
  </si>
  <si>
    <t xml:space="preserve">Possible Classification: 8409.91.00
Step of Consideration: This product is a piston pin.
Result: 8409.91.00
</t>
  </si>
  <si>
    <t xml:space="preserve">Steam heated oven for industrial use </t>
  </si>
  <si>
    <t xml:space="preserve">Possible Classification: 8417.81.00
Step of Consideration: This product is a steam heated oven for industrial use. This oven is not for bakery.
Result: 8417.81.00
</t>
  </si>
  <si>
    <t xml:space="preserve">Microwave oven</t>
  </si>
  <si>
    <t xml:space="preserve">Possible Classification: 8516.50.00
Step of Consideration: This product is a microwave oven.
Result: 8516.50.00
</t>
  </si>
  <si>
    <t xml:space="preserve">Earphones</t>
  </si>
  <si>
    <t xml:space="preserve">Possible Classification: 8518.30.00
Step of Consideration: This product is earphones.
Result: 8518.30.00
</t>
  </si>
  <si>
    <t xml:space="preserve">Windscreen wipers</t>
  </si>
  <si>
    <t xml:space="preserve">Possible Classification: 8512.40.00
Step of Consideration: This product is windscreen wipers for motor vehicles.
Result: 8512.40.00
</t>
  </si>
  <si>
    <t xml:space="preserve">Cutter heads for hair clippers</t>
  </si>
  <si>
    <t xml:space="preserve">Possible Classification: 8510.90.00
Step of Consideration: This product is cutter head for hair clippers.
Result: 8510.90.00
</t>
  </si>
  <si>
    <t xml:space="preserve">Electric kettle</t>
  </si>
  <si>
    <t xml:space="preserve">Possible Classification: 8516.10.00
Step of Consideration: This product is an electric kettle.
Result: 8516.10.00
</t>
  </si>
  <si>
    <t xml:space="preserve">Lithium-ion battery (electric accumulator) for smart phones</t>
  </si>
  <si>
    <t xml:space="preserve">Possible Classification: 8507.60.00
Step of Consideration: This product is a lithium-ion battery for smart phones.
Result: 8507.60.00
</t>
  </si>
  <si>
    <t xml:space="preserve">The Explanatory Notes to heading 85.07 says â€œElectric accumulators (storage batteries or secondary batteries) are characterized by the fact that the electrochemical action is reversible so that the accumulator may be recharged. They are used to store electricity and supply it when requiredâ€¦Accumulators are used for supplying current for a number if purpose, e.g., motor vehicles, golf carts, fork-lift trucks, power hand-tools, cellular telephones, portable automatic data processing machines, portable lamps.â€</t>
  </si>
  <si>
    <t xml:space="preserve">Radio-broadcast receiver for motor vehicles</t>
  </si>
  <si>
    <t xml:space="preserve">Combined with sound reproducing apparatus.</t>
  </si>
  <si>
    <t xml:space="preserve">Possible Classification: 8527.21.00
Step of Consideration: This product is a radio-broadcast receiver for motor vehicles.
Result: 8527.21.00
</t>
  </si>
  <si>
    <t xml:space="preserve">Flash memory card</t>
  </si>
  <si>
    <t xml:space="preserve">Possible Classification: 8523.51.00
Step of Consideration: This product is flash memory cad.
Result: 8523.51.00
</t>
  </si>
  <si>
    <t xml:space="preserve">According to the Explanatory Notes to heading 85.23, flash memory cards are said â€œsolid-state non-volatile storage devicesâ€.</t>
  </si>
  <si>
    <t xml:space="preserve">Headlight for motor vehicles</t>
  </si>
  <si>
    <t xml:space="preserve">Possible Classification: 8512.20.00
Step of Consideration: This product is headlight for motor vehicles.
Result: 8512.20.00
</t>
  </si>
  <si>
    <t xml:space="preserve">Multifunctional pen </t>
  </si>
  <si>
    <t xml:space="preserve">
1. Pen
2. Touch pen for smart phoneâ€™s screens
3. 32 GB flash drive for USB type A and C
4. Light
5. Laser pointer</t>
  </si>
  <si>
    <t xml:space="preserve">Possible Classification: 8523.51.00
Step of Consideration: This product is multifunctional pen.
Result: 8523.51.00
</t>
  </si>
  <si>
    <t xml:space="preserve">Container</t>
  </si>
  <si>
    <t xml:space="preserve">Possible Classification: 8609.00.00
Step of Consideration: This product is a container.
Result: 8609.00.00
</t>
  </si>
  <si>
    <t xml:space="preserve">Tractor for agriculture, of an engine power 65kW</t>
  </si>
  <si>
    <t xml:space="preserve">Possible Classification: 8701.93.00
Step of Consideration: This product is a tractor for agriculture.
Result: 8701.93.00
</t>
  </si>
  <si>
    <t xml:space="preserve">Spring of watches made of steel</t>
  </si>
  <si>
    <t xml:space="preserve">Possible Classification: 9114.10.00
Step of Consideration: This product is spring of watches made of steel.
Result: 9114.10.00
</t>
  </si>
  <si>
    <t xml:space="preserve">Selfie stick</t>
  </si>
  <si>
    <t xml:space="preserve">Possible Classification: 9620.00.00 
Step of Consideration: This product is a selfie stick enable to take photos by yourself. 
Result: 9620.00.00
</t>
  </si>
  <si>
    <t xml:space="preserve">Tripod</t>
  </si>
  <si>
    <t xml:space="preserve">Possible Classification: 9620.00.00
Step of Consideration: This product is a tripod.
Result: 9620.00.00
</t>
  </si>
  <si>
    <t xml:space="preserve">Bipod</t>
  </si>
  <si>
    <t xml:space="preserve">Possible Classification: 9620.00.00
Step of Consideration: This product is a bipod. 
Result: 9620.00.00
</t>
  </si>
  <si>
    <t xml:space="preserve">A bipod is an attachment, usually to a weapon, that helps support and steady it</t>
  </si>
  <si>
    <t xml:space="preserve">Disposable baby pampers made of nonwovens of polyesters</t>
  </si>
  <si>
    <t xml:space="preserve">Possible Classification: 9619.00.90
Step of Consideration: This product is a baby pampers.
Result: 9619.00.90</t>
  </si>
  <si>
    <t xml:space="preserve">A set of Coloring book for retail sale</t>
  </si>
  <si>
    <t xml:space="preserve">Coloring book, colored pencil and stickers</t>
  </si>
  <si>
    <t xml:space="preserve">Possible Classification: 4911.91.00
Step of Consideration: This product is a set of coloring book for retail sale. The essential character is a coloring book.
Result: 4911.91.00
</t>
  </si>
  <si>
    <t xml:space="preserve">South Sudan Single Administrative Document (SAD)</t>
  </si>
  <si>
    <t xml:space="preserve">Possible Classification: 4901.99.00
Step of Consideration: This product is a book of South Sudan Single Administrative Document (SAD).
Result: 4901.99.00
</t>
  </si>
  <si>
    <t xml:space="preserve">Staple fibers of polyesters</t>
  </si>
  <si>
    <t xml:space="preserve">Not carded, combed or otherwise processed for spinning</t>
  </si>
  <si>
    <t xml:space="preserve">5503.20.00</t>
  </si>
  <si>
    <t xml:space="preserve">Possible Classification: 5503.20.00
Step of Consideration: This product is staple fibers of polyesters, not carded, combed or otherwise processed for spinning.
Result: 5503.20.00
</t>
  </si>
  <si>
    <t xml:space="preserve">Honey roasted macadamia nuts</t>
  </si>
  <si>
    <t xml:space="preserve">Possible Classification: 2008.19.00
Step of Consideration: This product is honey roasted macadamia nuts.
Result: 2008.19.00
</t>
  </si>
  <si>
    <t xml:space="preserve">Line telephone sets</t>
  </si>
  <si>
    <t xml:space="preserve">Possible Classification: 8517.11.00
Step of Consideration: This product is line telephone sets.
Result: 8517.11.00
</t>
  </si>
  <si>
    <t xml:space="preserve">Radio transmitter</t>
  </si>
  <si>
    <t xml:space="preserve">Possible Classification: 8517.62.00
Step of Consideration: This product is a radio transmitter.
Result: 8517.62.00
</t>
  </si>
  <si>
    <t xml:space="preserve">Mummy</t>
  </si>
  <si>
    <t xml:space="preserve">Possible Classification: 9705.00.00
Step of Consideration: This product is a mummy.
Result: 9705.00.00
</t>
  </si>
  <si>
    <t xml:space="preserve">Plastic scupper</t>
  </si>
  <si>
    <t xml:space="preserve">A scupper is in a vessel or ship that allows water to drain instead of pooling within the bulwark or gunwales of a vessel. They have scuppers at deck level, to allow for ocean or rainwater drain off.</t>
  </si>
  <si>
    <t xml:space="preserve">Possible Classification: 3923.50.90
Step of Consideration: This product is a scupper made of plastics for ships.
Result: 3923.50.90
</t>
  </si>
  <si>
    <t xml:space="preserve">Iron grating</t>
  </si>
  <si>
    <t xml:space="preserve">An iron structure for covering street gutters</t>
  </si>
  <si>
    <t xml:space="preserve">Possible Classification: 7308.90.99
Step of Consideration: This product is an iron grating.
Result: 7308.90.99
</t>
  </si>
  <si>
    <t xml:space="preserve">Wind-powered electric generating sets</t>
  </si>
  <si>
    <t xml:space="preserve">Possible Classification: 8502.31.00
Step of Consideration: This product is a wind-powered electric generating set.
Result: 8502.31.00
</t>
  </si>
  <si>
    <t xml:space="preserve">Folding paper box for cakes</t>
  </si>
  <si>
    <t xml:space="preserve">Possible Classification: 4819.20.90
Step of Consideration: This product is a paper box.
Result: 4819.20.90
</t>
  </si>
  <si>
    <t xml:space="preserve">Scale with wireless network system</t>
  </si>
  <si>
    <t xml:space="preserve">This scale has a wireless network system, which can send weight data to a computer. This function makes an inventory management efficiently.
A Balance of a sensitivity is 100g.
Maximum weighing capacity is 1,000kg.
</t>
  </si>
  <si>
    <t xml:space="preserve">1,6, Note 3 to Section XVI</t>
  </si>
  <si>
    <t xml:space="preserve">Possible Classification: 8423.82.00
Step of Consideration: This product is a scale.
Result: 8423.82.00
</t>
  </si>
  <si>
    <t xml:space="preserve">Mask made of polyurethane</t>
  </si>
  <si>
    <t xml:space="preserve">Possible Classification: 6307.90.00
Step of Consideration: This product is a mask made of polyurethane.
Result: 6307.90.00
</t>
  </si>
  <si>
    <t xml:space="preserve">Hand sanitizer</t>
  </si>
  <si>
    <t xml:space="preserve">Ingredients: Benzalkonium chloride, ethanol and polyoxyethylene lanolin as additives</t>
  </si>
  <si>
    <t xml:space="preserve">Possible Classification: 3808.94.90
Step of Consideration: This product is a hand sanitizer.
Result: 3808.94.90
</t>
  </si>
  <si>
    <t xml:space="preserve">polypropylene non-woven face mask</t>
  </si>
  <si>
    <t xml:space="preserve">Possible Classification: 6307.90.00
Step of Consideration: This product is a face mask.
Result: 6307.90.00
</t>
  </si>
  <si>
    <t xml:space="preserve">Gas mask</t>
  </si>
  <si>
    <t xml:space="preserve">Possible Classification: 9020.00.00
Step of Consideration: This product is a gas mask.
Result: 9020.00.00
</t>
  </si>
  <si>
    <t xml:space="preserve">PCR kit for COVID-19</t>
  </si>
  <si>
    <t xml:space="preserve">Possible Classification: 3822.00.00
Step of Consideration: This product is diagnostic reagents based on polymerase chain reaction (PCR) nucleic acid test. This is not an immunological product.
Result: 3822.00.00
</t>
  </si>
  <si>
    <t xml:space="preserve">Infrared thermometer</t>
  </si>
  <si>
    <t xml:space="preserve">Possible Classification: 9025.19.00
Step of Consideration: This product is a pyrometer for taking body temperature.
Result: 9025.19.00
</t>
  </si>
  <si>
    <t xml:space="preserve">COVID-19 IgM/IgG rapid test kit</t>
  </si>
  <si>
    <t xml:space="preserve">Diagnostic reagent based on immunological reactions</t>
  </si>
  <si>
    <t xml:space="preserve">Possible Classification: 3002.15.00
Step of Consideration: This product is a diagnostic reagent based on immunological reactions. This is an immunological product.
Result: 3002.15.00
</t>
  </si>
  <si>
    <t xml:space="preserve">Plastic face shield</t>
  </si>
  <si>
    <t xml:space="preserve">Possible Classification: 3926.90.90
Step of Consideration: This product is a plastic face shield.
Result: 3926.90.90</t>
  </si>
  <si>
    <t xml:space="preserve">Disposable hair net</t>
  </si>
  <si>
    <t xml:space="preserve">made of nonwovens of polypropylene</t>
  </si>
  <si>
    <t xml:space="preserve">Possible Classification: 6505.00.00
Step of Consideration: This product is a disposable hair net.
Result: 6505.00.00
</t>
  </si>
  <si>
    <t xml:space="preserve">Medical ventilators (artificial respiration apparatus</t>
  </si>
  <si>
    <t xml:space="preserve">Provides ventilation by moving breathable air into and out of the lungs. This includes both:
-ventilator machines and
-compressible self-refilling ventilation bags
that are normally supplied with a valve and mask
(also known as â€˜bag valve maskâ€™ (BVM) ventilators</t>
  </si>
  <si>
    <t xml:space="preserve">Possible Classification: 9019.20.00
Step of Consideration: This product is a medical ventilator.
Result: 9019.20.00</t>
  </si>
  <si>
    <t xml:space="preserve">Protective unisex garments made of textile reinforced plastics</t>
  </si>
  <si>
    <t xml:space="preserve">Possible Classification: 3926.20.00
Step of Consideration: This product is a protective unisex garment made of textile reinforced plastics.
Result: 3926.20.00</t>
  </si>
  <si>
    <t xml:space="preserve">Protective unisex garments made of rubber sheeting</t>
  </si>
  <si>
    <t xml:space="preserve">4015.90.00</t>
  </si>
  <si>
    <t xml:space="preserve">Possible Classification: 4015.90.00
Step of Consideration: This product is a protective unisex garment made of rubber sheeting.
Result: 4015.90.00</t>
  </si>
  <si>
    <t xml:space="preserve">Surgical tape</t>
  </si>
  <si>
    <t xml:space="preserve">Self-adhesive, hypoallergenic</t>
  </si>
  <si>
    <t xml:space="preserve">Possible Classification: 3005.10.00
Step of Consideration: This product is a surgical tape.
Result: 3005.10.00</t>
  </si>
  <si>
    <t xml:space="preserve">Webcam for PC</t>
  </si>
  <si>
    <t xml:space="preserve">Possible Classification: 8525.80.00
Step of Consideration: This product is a webcam for PC. We generally use it for online meetings.
Result: 8525.80.00
</t>
  </si>
  <si>
    <t xml:space="preserve">Swab and viral transport medium set</t>
  </si>
  <si>
    <t xml:space="preserve">A vial containing a culture media for the maintenance of a viral sample and a cotton tipped swab to collect the sample put up together</t>
  </si>
  <si>
    <t xml:space="preserve">Possible Classification: 3821.00.00
Step of Consideration: This product is a swab and viral transport medium set.
Result: 3821.00.00
</t>
  </si>
  <si>
    <t xml:space="preserve">Medical oxygen</t>
  </si>
  <si>
    <t xml:space="preserve">Medical oxygen has as a minimum 82% pure oxygen, is free from any contamination, and is generated by an oil-free compressor. </t>
  </si>
  <si>
    <t xml:space="preserve">Possible Classification: 2804.40.00
Step of Consideration: This product is medical oxygen.
Result: 2804.40.00
</t>
  </si>
  <si>
    <t xml:space="preserve">This subheading includes both compressed oxygen supplied in cylinders and liquid oxygen</t>
  </si>
  <si>
    <t xml:space="preserve">COVID-19 Vaccine</t>
  </si>
  <si>
    <t xml:space="preserve">Possible Classification: 3002.20.00
Step of Consideration: This product is a COVID-19 vaccine.
Result: 3002.20.00
</t>
  </si>
  <si>
    <t xml:space="preserve">Ultrasound machine</t>
  </si>
  <si>
    <t xml:space="preserve">Portable ultrasound machines are usually imported
with their own specifically designed trolley and
accessories
</t>
  </si>
  <si>
    <t xml:space="preserve">Possible Classification: 9018.12.00
Step of Consideration: This product is an ultrasound machine.
Result: 9018.12.00
</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</si>
</sst>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96484375" defaultRowHeight="15" zeroHeight="false" outlineLevelRow="0" outlineLevelCol="0"/>
  <sheetData>
    <row r="1" customFormat="false" ht="15" hidden="false" customHeight="false" outlineLevel="0" collapsed="false">
      <c r="A1" s="1" t="s">
        <v>0</v>
      </c>
      <c r="B1" s="1" t="s">
        <v>1</v>
      </c>
    </row>
    <row r="2" customFormat="false" ht="15" hidden="false" customHeight="false" outlineLevel="0" collapsed="false">
      <c r="A2" s="1" t="s">
        <v>2</v>
      </c>
      <c r="B2" s="1" t="s">
        <v>3</v>
      </c>
    </row>
    <row r="3" customFormat="false" ht="15" hidden="false" customHeight="false" outlineLevel="0" collapsed="false">
      <c r="A3" s="1" t="s">
        <v>4</v>
      </c>
      <c r="B3" s="1" t="s">
        <v>5</v>
      </c>
    </row>
    <row r="4" customFormat="false" ht="15" hidden="false" customHeight="false" outlineLevel="0" collapsed="false">
      <c r="A4" s="1" t="s">
        <v>6</v>
      </c>
      <c r="B4" s="1" t="s">
        <v>7</v>
      </c>
    </row>
    <row r="5" customFormat="false" ht="15" hidden="false" customHeight="false" outlineLevel="0" collapsed="false">
      <c r="A5" s="1" t="s">
        <v>8</v>
      </c>
      <c r="B5" s="1" t="s">
        <v>9</v>
      </c>
    </row>
    <row r="6" customFormat="false" ht="15" hidden="false" customHeight="false" outlineLevel="0" collapsed="false">
      <c r="A6" s="1" t="s">
        <v>10</v>
      </c>
      <c r="B6" s="1" t="s">
        <v>11</v>
      </c>
    </row>
    <row r="7" customFormat="false" ht="15" hidden="false" customHeight="false" outlineLevel="0" collapsed="false">
      <c r="A7" s="1" t="s">
        <v>12</v>
      </c>
      <c r="B7" s="1" t="s">
        <v>13</v>
      </c>
    </row>
    <row r="8" customFormat="false" ht="15" hidden="false" customHeight="false" outlineLevel="0" collapsed="false">
      <c r="A8" s="1" t="s">
        <v>14</v>
      </c>
      <c r="B8" s="1" t="s">
        <v>15</v>
      </c>
    </row>
    <row r="9" customFormat="false" ht="15" hidden="false" customHeight="false" outlineLevel="0" collapsed="false">
      <c r="A9" s="1" t="s">
        <v>16</v>
      </c>
      <c r="B9" s="1" t="s">
        <v>17</v>
      </c>
    </row>
    <row r="10" customFormat="false" ht="15" hidden="false" customHeight="false" outlineLevel="0" collapsed="false">
      <c r="A10" s="1" t="s">
        <v>18</v>
      </c>
      <c r="B10" s="1" t="s">
        <v>19</v>
      </c>
    </row>
    <row r="11" customFormat="false" ht="15" hidden="false" customHeight="false" outlineLevel="0" collapsed="false">
      <c r="A11" s="1" t="s">
        <v>20</v>
      </c>
      <c r="B11" s="1" t="s">
        <v>21</v>
      </c>
    </row>
    <row r="12" customFormat="false" ht="15" hidden="false" customHeight="false" outlineLevel="0" collapsed="false">
      <c r="A12" s="1" t="s">
        <v>22</v>
      </c>
      <c r="B12" s="1" t="s">
        <v>23</v>
      </c>
    </row>
    <row r="13" customFormat="false" ht="15" hidden="false" customHeight="false" outlineLevel="0" collapsed="false">
      <c r="A13" s="1" t="s">
        <v>24</v>
      </c>
      <c r="B13" s="1" t="s">
        <v>25</v>
      </c>
    </row>
    <row r="14" customFormat="false" ht="15" hidden="false" customHeight="false" outlineLevel="0" collapsed="false">
      <c r="A14" s="1" t="s">
        <v>26</v>
      </c>
      <c r="B14" s="1" t="s">
        <v>27</v>
      </c>
    </row>
    <row r="15" customFormat="false" ht="15" hidden="false" customHeight="false" outlineLevel="0" collapsed="false">
      <c r="A15" s="1" t="s">
        <v>28</v>
      </c>
      <c r="B15" s="1" t="s">
        <v>29</v>
      </c>
    </row>
    <row r="16" customFormat="false" ht="15" hidden="false" customHeight="false" outlineLevel="0" collapsed="false">
      <c r="A16" s="1" t="s">
        <v>30</v>
      </c>
      <c r="B16" s="1" t="s">
        <v>31</v>
      </c>
    </row>
    <row r="17" customFormat="false" ht="15" hidden="false" customHeight="false" outlineLevel="0" collapsed="false">
      <c r="A17" s="1" t="s">
        <v>32</v>
      </c>
      <c r="B17" s="1" t="s">
        <v>33</v>
      </c>
    </row>
    <row r="18" customFormat="false" ht="15" hidden="false" customHeight="false" outlineLevel="0" collapsed="false">
      <c r="A18" s="1" t="s">
        <v>34</v>
      </c>
      <c r="B18" s="1" t="s">
        <v>35</v>
      </c>
    </row>
    <row r="19" customFormat="false" ht="15" hidden="false" customHeight="false" outlineLevel="0" collapsed="false">
      <c r="A19" s="1" t="s">
        <v>36</v>
      </c>
      <c r="B19" s="1" t="s">
        <v>37</v>
      </c>
    </row>
    <row r="20" customFormat="false" ht="15" hidden="false" customHeight="false" outlineLevel="0" collapsed="false">
      <c r="A20" s="1" t="s">
        <v>38</v>
      </c>
      <c r="B20" s="1" t="s">
        <v>39</v>
      </c>
    </row>
    <row r="21" customFormat="false" ht="15" hidden="false" customHeight="false" outlineLevel="0" collapsed="false">
      <c r="A21" s="1" t="s">
        <v>40</v>
      </c>
      <c r="B21" s="1" t="s">
        <v>41</v>
      </c>
    </row>
    <row r="22" customFormat="false" ht="15" hidden="false" customHeight="false" outlineLevel="0" collapsed="false">
      <c r="A22" s="1" t="s">
        <v>42</v>
      </c>
      <c r="B22" s="1" t="s">
        <v>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20"/>
  <sheetViews>
    <sheetView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C1" activeCellId="0" sqref="C1"/>
    </sheetView>
  </sheetViews>
  <sheetFormatPr defaultColWidth="8.96484375" defaultRowHeight="13.8" zeroHeight="false" outlineLevelRow="0" outlineLevelCol="0"/>
  <cols>
    <col collapsed="false" customWidth="true" hidden="false" outlineLevel="0" max="2" min="2" style="0" width="11.68"/>
    <col collapsed="false" customWidth="true" hidden="false" outlineLevel="0" max="3" min="3" style="2" width="18.96"/>
  </cols>
  <sheetData>
    <row r="1" customFormat="false" ht="14.9" hidden="false" customHeight="false" outlineLevel="0" collapsed="false">
      <c r="A1" s="1" t="s">
        <v>0</v>
      </c>
      <c r="B1" s="1" t="s">
        <v>44</v>
      </c>
      <c r="C1" s="3" t="s">
        <v>45</v>
      </c>
    </row>
    <row r="2" customFormat="false" ht="14.9" hidden="false" customHeight="false" outlineLevel="0" collapsed="false">
      <c r="A2" s="1" t="s">
        <v>2</v>
      </c>
      <c r="B2" s="1" t="n">
        <v>1</v>
      </c>
      <c r="C2" s="3" t="s">
        <v>46</v>
      </c>
    </row>
    <row r="3" customFormat="false" ht="28.35" hidden="false" customHeight="false" outlineLevel="0" collapsed="false">
      <c r="A3" s="1" t="s">
        <v>2</v>
      </c>
      <c r="B3" s="1" t="n">
        <v>2</v>
      </c>
      <c r="C3" s="3" t="s">
        <v>47</v>
      </c>
    </row>
    <row r="4" customFormat="false" ht="41.75" hidden="false" customHeight="false" outlineLevel="0" collapsed="false">
      <c r="A4" s="1" t="s">
        <v>2</v>
      </c>
      <c r="B4" s="1" t="n">
        <v>3</v>
      </c>
      <c r="C4" s="3" t="s">
        <v>48</v>
      </c>
    </row>
    <row r="5" customFormat="false" ht="82.05" hidden="false" customHeight="false" outlineLevel="0" collapsed="false">
      <c r="A5" s="1" t="s">
        <v>2</v>
      </c>
      <c r="B5" s="1" t="n">
        <v>4</v>
      </c>
      <c r="C5" s="3" t="s">
        <v>49</v>
      </c>
    </row>
    <row r="6" customFormat="false" ht="41.75" hidden="false" customHeight="false" outlineLevel="0" collapsed="false">
      <c r="A6" s="1" t="s">
        <v>2</v>
      </c>
      <c r="B6" s="1" t="n">
        <v>5</v>
      </c>
      <c r="C6" s="3" t="s">
        <v>50</v>
      </c>
    </row>
    <row r="8" customFormat="false" ht="68.65" hidden="false" customHeight="false" outlineLevel="0" collapsed="false">
      <c r="A8" s="1" t="s">
        <v>4</v>
      </c>
      <c r="B8" s="1" t="n">
        <v>6</v>
      </c>
      <c r="C8" s="3" t="s">
        <v>51</v>
      </c>
    </row>
    <row r="9" customFormat="false" ht="41.75" hidden="false" customHeight="false" outlineLevel="0" collapsed="false">
      <c r="A9" s="1" t="s">
        <v>4</v>
      </c>
      <c r="B9" s="1" t="n">
        <v>7</v>
      </c>
      <c r="C9" s="3" t="s">
        <v>52</v>
      </c>
    </row>
    <row r="10" customFormat="false" ht="14.9" hidden="false" customHeight="false" outlineLevel="0" collapsed="false">
      <c r="A10" s="1" t="s">
        <v>4</v>
      </c>
      <c r="B10" s="1" t="n">
        <v>8</v>
      </c>
      <c r="C10" s="3" t="s">
        <v>53</v>
      </c>
      <c r="D10" s="1" t="s">
        <v>54</v>
      </c>
    </row>
    <row r="11" customFormat="false" ht="28.35" hidden="false" customHeight="false" outlineLevel="0" collapsed="false">
      <c r="A11" s="1" t="s">
        <v>4</v>
      </c>
      <c r="B11" s="1" t="n">
        <v>9</v>
      </c>
      <c r="C11" s="3" t="s">
        <v>55</v>
      </c>
    </row>
    <row r="12" customFormat="false" ht="14.9" hidden="false" customHeight="false" outlineLevel="0" collapsed="false">
      <c r="A12" s="1" t="s">
        <v>4</v>
      </c>
      <c r="B12" s="1" t="n">
        <v>10</v>
      </c>
      <c r="C12" s="3" t="s">
        <v>56</v>
      </c>
    </row>
    <row r="13" customFormat="false" ht="28.35" hidden="false" customHeight="false" outlineLevel="0" collapsed="false">
      <c r="A13" s="1" t="s">
        <v>4</v>
      </c>
      <c r="B13" s="1" t="n">
        <v>11</v>
      </c>
      <c r="C13" s="3" t="s">
        <v>57</v>
      </c>
      <c r="D13" s="1" t="s">
        <v>58</v>
      </c>
      <c r="E13" s="1" t="s">
        <v>59</v>
      </c>
      <c r="F13" s="1" t="s">
        <v>60</v>
      </c>
      <c r="G13" s="1" t="s">
        <v>61</v>
      </c>
    </row>
    <row r="14" customFormat="false" ht="95.5" hidden="false" customHeight="false" outlineLevel="0" collapsed="false">
      <c r="A14" s="1" t="s">
        <v>4</v>
      </c>
      <c r="B14" s="1" t="n">
        <v>12</v>
      </c>
      <c r="C14" s="3" t="s">
        <v>62</v>
      </c>
    </row>
    <row r="15" customFormat="false" ht="41.75" hidden="false" customHeight="false" outlineLevel="0" collapsed="false">
      <c r="A15" s="1" t="s">
        <v>4</v>
      </c>
      <c r="B15" s="1" t="n">
        <v>13</v>
      </c>
      <c r="C15" s="3" t="s">
        <v>63</v>
      </c>
    </row>
    <row r="16" customFormat="false" ht="28.35" hidden="false" customHeight="false" outlineLevel="0" collapsed="false">
      <c r="A16" s="1" t="s">
        <v>4</v>
      </c>
      <c r="B16" s="1" t="n">
        <v>14</v>
      </c>
      <c r="C16" s="3" t="s">
        <v>64</v>
      </c>
      <c r="D16" s="1" t="s">
        <v>65</v>
      </c>
    </row>
    <row r="18" customFormat="false" ht="41.75" hidden="false" customHeight="false" outlineLevel="0" collapsed="false">
      <c r="A18" s="1" t="s">
        <v>6</v>
      </c>
      <c r="B18" s="1" t="n">
        <v>15</v>
      </c>
      <c r="C18" s="3" t="s">
        <v>66</v>
      </c>
      <c r="D18" s="1" t="s">
        <v>67</v>
      </c>
      <c r="E18" s="1" t="s">
        <v>68</v>
      </c>
    </row>
    <row r="20" customFormat="false" ht="68.65" hidden="false" customHeight="false" outlineLevel="0" collapsed="false">
      <c r="A20" s="1" t="s">
        <v>8</v>
      </c>
      <c r="B20" s="1" t="n">
        <v>16</v>
      </c>
      <c r="C20" s="3" t="s">
        <v>69</v>
      </c>
    </row>
    <row r="21" customFormat="false" ht="28.35" hidden="false" customHeight="false" outlineLevel="0" collapsed="false">
      <c r="A21" s="1" t="s">
        <v>8</v>
      </c>
      <c r="B21" s="1" t="n">
        <v>17</v>
      </c>
      <c r="C21" s="3" t="s">
        <v>70</v>
      </c>
    </row>
    <row r="22" customFormat="false" ht="28.35" hidden="false" customHeight="false" outlineLevel="0" collapsed="false">
      <c r="A22" s="1" t="s">
        <v>8</v>
      </c>
      <c r="B22" s="1" t="n">
        <v>18</v>
      </c>
      <c r="C22" s="3" t="s">
        <v>71</v>
      </c>
    </row>
    <row r="23" customFormat="false" ht="55.2" hidden="false" customHeight="false" outlineLevel="0" collapsed="false">
      <c r="A23" s="1" t="s">
        <v>8</v>
      </c>
      <c r="B23" s="1" t="n">
        <v>19</v>
      </c>
      <c r="C23" s="3" t="s">
        <v>72</v>
      </c>
    </row>
    <row r="24" customFormat="false" ht="55.2" hidden="false" customHeight="false" outlineLevel="0" collapsed="false">
      <c r="A24" s="1" t="s">
        <v>8</v>
      </c>
      <c r="B24" s="1" t="n">
        <v>20</v>
      </c>
      <c r="C24" s="3" t="s">
        <v>73</v>
      </c>
    </row>
    <row r="25" customFormat="false" ht="28.35" hidden="false" customHeight="false" outlineLevel="0" collapsed="false">
      <c r="A25" s="1" t="s">
        <v>8</v>
      </c>
      <c r="B25" s="1" t="n">
        <v>21</v>
      </c>
      <c r="C25" s="3" t="s">
        <v>74</v>
      </c>
    </row>
    <row r="26" customFormat="false" ht="28.35" hidden="false" customHeight="false" outlineLevel="0" collapsed="false">
      <c r="A26" s="1" t="s">
        <v>8</v>
      </c>
      <c r="B26" s="1" t="n">
        <v>22</v>
      </c>
      <c r="C26" s="3" t="s">
        <v>75</v>
      </c>
    </row>
    <row r="27" customFormat="false" ht="41.75" hidden="false" customHeight="false" outlineLevel="0" collapsed="false">
      <c r="A27" s="1" t="s">
        <v>8</v>
      </c>
      <c r="B27" s="1" t="n">
        <v>23</v>
      </c>
      <c r="C27" s="3" t="s">
        <v>76</v>
      </c>
      <c r="D27" s="1" t="s">
        <v>77</v>
      </c>
    </row>
    <row r="28" customFormat="false" ht="41.75" hidden="false" customHeight="false" outlineLevel="0" collapsed="false">
      <c r="A28" s="1" t="s">
        <v>8</v>
      </c>
      <c r="B28" s="1" t="n">
        <v>24</v>
      </c>
      <c r="C28" s="3" t="s">
        <v>78</v>
      </c>
    </row>
    <row r="30" customFormat="false" ht="55.2" hidden="false" customHeight="false" outlineLevel="0" collapsed="false">
      <c r="A30" s="1" t="s">
        <v>10</v>
      </c>
      <c r="B30" s="1" t="n">
        <v>25</v>
      </c>
      <c r="C30" s="3" t="s">
        <v>79</v>
      </c>
    </row>
    <row r="31" customFormat="false" ht="14.9" hidden="false" customHeight="false" outlineLevel="0" collapsed="false">
      <c r="A31" s="1" t="s">
        <v>10</v>
      </c>
      <c r="B31" s="1" t="n">
        <v>26</v>
      </c>
      <c r="C31" s="3" t="s">
        <v>80</v>
      </c>
    </row>
    <row r="32" customFormat="false" ht="82.05" hidden="false" customHeight="false" outlineLevel="0" collapsed="false">
      <c r="A32" s="1" t="s">
        <v>10</v>
      </c>
      <c r="B32" s="1" t="n">
        <v>27</v>
      </c>
      <c r="C32" s="3" t="s">
        <v>81</v>
      </c>
    </row>
    <row r="34" customFormat="false" ht="95.5" hidden="false" customHeight="false" outlineLevel="0" collapsed="false">
      <c r="A34" s="1" t="s">
        <v>12</v>
      </c>
      <c r="B34" s="1" t="n">
        <v>28</v>
      </c>
      <c r="C34" s="3" t="s">
        <v>82</v>
      </c>
    </row>
    <row r="35" customFormat="false" ht="14.9" hidden="false" customHeight="false" outlineLevel="0" collapsed="false">
      <c r="A35" s="1" t="s">
        <v>12</v>
      </c>
      <c r="B35" s="1" t="n">
        <v>29</v>
      </c>
      <c r="C35" s="3" t="s">
        <v>83</v>
      </c>
    </row>
    <row r="36" customFormat="false" ht="28.35" hidden="false" customHeight="false" outlineLevel="0" collapsed="false">
      <c r="A36" s="1" t="s">
        <v>12</v>
      </c>
      <c r="B36" s="1" t="n">
        <v>30</v>
      </c>
      <c r="C36" s="3" t="s">
        <v>84</v>
      </c>
    </row>
    <row r="37" customFormat="false" ht="14.9" hidden="false" customHeight="false" outlineLevel="0" collapsed="false">
      <c r="A37" s="1" t="s">
        <v>12</v>
      </c>
      <c r="B37" s="1" t="n">
        <v>31</v>
      </c>
      <c r="C37" s="3" t="s">
        <v>85</v>
      </c>
    </row>
    <row r="38" customFormat="false" ht="108.95" hidden="false" customHeight="false" outlineLevel="0" collapsed="false">
      <c r="A38" s="1" t="s">
        <v>12</v>
      </c>
      <c r="B38" s="1" t="n">
        <v>32</v>
      </c>
      <c r="C38" s="3" t="s">
        <v>86</v>
      </c>
    </row>
    <row r="39" customFormat="false" ht="55.2" hidden="false" customHeight="false" outlineLevel="0" collapsed="false">
      <c r="A39" s="1" t="s">
        <v>12</v>
      </c>
      <c r="B39" s="1" t="n">
        <v>33</v>
      </c>
      <c r="C39" s="3" t="s">
        <v>87</v>
      </c>
    </row>
    <row r="40" customFormat="false" ht="216.4" hidden="false" customHeight="false" outlineLevel="0" collapsed="false">
      <c r="A40" s="1" t="s">
        <v>12</v>
      </c>
      <c r="B40" s="1" t="n">
        <v>34</v>
      </c>
      <c r="C40" s="3" t="s">
        <v>88</v>
      </c>
    </row>
    <row r="41" customFormat="false" ht="28.35" hidden="false" customHeight="false" outlineLevel="0" collapsed="false">
      <c r="A41" s="1" t="s">
        <v>12</v>
      </c>
      <c r="B41" s="1" t="n">
        <v>35</v>
      </c>
      <c r="C41" s="3" t="s">
        <v>89</v>
      </c>
      <c r="D41" s="1" t="s">
        <v>90</v>
      </c>
      <c r="E41" s="1" t="s">
        <v>91</v>
      </c>
      <c r="F41" s="1" t="s">
        <v>92</v>
      </c>
    </row>
    <row r="42" customFormat="false" ht="14.9" hidden="false" customHeight="false" outlineLevel="0" collapsed="false">
      <c r="A42" s="1" t="s">
        <v>12</v>
      </c>
      <c r="B42" s="1" t="n">
        <v>36</v>
      </c>
      <c r="C42" s="3" t="s">
        <v>93</v>
      </c>
      <c r="D42" s="1" t="s">
        <v>94</v>
      </c>
      <c r="E42" s="1" t="s">
        <v>95</v>
      </c>
      <c r="F42" s="1" t="s">
        <v>96</v>
      </c>
      <c r="G42" s="1" t="s">
        <v>97</v>
      </c>
    </row>
    <row r="43" customFormat="false" ht="41.75" hidden="false" customHeight="false" outlineLevel="0" collapsed="false">
      <c r="A43" s="1" t="s">
        <v>12</v>
      </c>
      <c r="B43" s="1" t="n">
        <v>37</v>
      </c>
      <c r="C43" s="3" t="s">
        <v>98</v>
      </c>
    </row>
    <row r="44" customFormat="false" ht="28.35" hidden="false" customHeight="false" outlineLevel="0" collapsed="false">
      <c r="A44" s="1" t="s">
        <v>12</v>
      </c>
      <c r="B44" s="1" t="n">
        <v>38</v>
      </c>
      <c r="C44" s="3" t="s">
        <v>99</v>
      </c>
    </row>
    <row r="46" customFormat="false" ht="28.35" hidden="false" customHeight="false" outlineLevel="0" collapsed="false">
      <c r="A46" s="1" t="s">
        <v>14</v>
      </c>
      <c r="B46" s="1" t="n">
        <v>39</v>
      </c>
      <c r="C46" s="3" t="s">
        <v>100</v>
      </c>
    </row>
    <row r="47" customFormat="false" ht="28.35" hidden="false" customHeight="false" outlineLevel="0" collapsed="false">
      <c r="A47" s="1" t="s">
        <v>14</v>
      </c>
      <c r="B47" s="1" t="n">
        <v>40</v>
      </c>
      <c r="C47" s="3" t="s">
        <v>101</v>
      </c>
    </row>
    <row r="49" customFormat="false" ht="41.75" hidden="false" customHeight="false" outlineLevel="0" collapsed="false">
      <c r="A49" s="1" t="s">
        <v>16</v>
      </c>
      <c r="B49" s="1" t="n">
        <v>41</v>
      </c>
      <c r="C49" s="3" t="s">
        <v>102</v>
      </c>
    </row>
    <row r="50" customFormat="false" ht="108.95" hidden="false" customHeight="false" outlineLevel="0" collapsed="false">
      <c r="A50" s="1" t="s">
        <v>16</v>
      </c>
      <c r="B50" s="1" t="n">
        <v>42</v>
      </c>
      <c r="C50" s="3" t="s">
        <v>103</v>
      </c>
    </row>
    <row r="51" customFormat="false" ht="28.35" hidden="false" customHeight="false" outlineLevel="0" collapsed="false">
      <c r="A51" s="1" t="s">
        <v>16</v>
      </c>
      <c r="B51" s="1" t="n">
        <v>43</v>
      </c>
      <c r="C51" s="3" t="s">
        <v>104</v>
      </c>
      <c r="D51" s="1" t="s">
        <v>105</v>
      </c>
    </row>
    <row r="53" customFormat="false" ht="28.35" hidden="false" customHeight="false" outlineLevel="0" collapsed="false">
      <c r="A53" s="1" t="s">
        <v>18</v>
      </c>
      <c r="B53" s="1" t="n">
        <v>44</v>
      </c>
      <c r="C53" s="3" t="s">
        <v>106</v>
      </c>
      <c r="D53" s="1" t="s">
        <v>107</v>
      </c>
    </row>
    <row r="54" customFormat="false" ht="28.35" hidden="false" customHeight="false" outlineLevel="0" collapsed="false">
      <c r="A54" s="1" t="s">
        <v>18</v>
      </c>
      <c r="B54" s="1" t="n">
        <v>45</v>
      </c>
      <c r="C54" s="3" t="s">
        <v>108</v>
      </c>
    </row>
    <row r="55" customFormat="false" ht="68.65" hidden="false" customHeight="false" outlineLevel="0" collapsed="false">
      <c r="A55" s="1" t="s">
        <v>18</v>
      </c>
      <c r="B55" s="1" t="n">
        <v>46</v>
      </c>
      <c r="C55" s="3" t="s">
        <v>109</v>
      </c>
    </row>
    <row r="57" customFormat="false" ht="41.75" hidden="false" customHeight="false" outlineLevel="0" collapsed="false">
      <c r="A57" s="1" t="s">
        <v>20</v>
      </c>
      <c r="B57" s="1" t="n">
        <v>47</v>
      </c>
      <c r="C57" s="3" t="s">
        <v>110</v>
      </c>
      <c r="D57" s="1" t="s">
        <v>111</v>
      </c>
    </row>
    <row r="58" customFormat="false" ht="68.65" hidden="false" customHeight="false" outlineLevel="0" collapsed="false">
      <c r="A58" s="1" t="s">
        <v>20</v>
      </c>
      <c r="B58" s="1" t="n">
        <v>48</v>
      </c>
      <c r="C58" s="3" t="s">
        <v>112</v>
      </c>
    </row>
    <row r="59" customFormat="false" ht="95.5" hidden="false" customHeight="false" outlineLevel="0" collapsed="false">
      <c r="A59" s="1" t="s">
        <v>20</v>
      </c>
      <c r="B59" s="1" t="n">
        <v>49</v>
      </c>
      <c r="C59" s="3" t="s">
        <v>113</v>
      </c>
    </row>
    <row r="61" customFormat="false" ht="14.9" hidden="false" customHeight="false" outlineLevel="0" collapsed="false">
      <c r="A61" s="1" t="s">
        <v>22</v>
      </c>
      <c r="B61" s="1" t="n">
        <v>50</v>
      </c>
      <c r="C61" s="3" t="s">
        <v>114</v>
      </c>
    </row>
    <row r="62" customFormat="false" ht="55.2" hidden="false" customHeight="false" outlineLevel="0" collapsed="false">
      <c r="A62" s="1" t="s">
        <v>22</v>
      </c>
      <c r="B62" s="1" t="n">
        <v>51</v>
      </c>
      <c r="C62" s="3" t="s">
        <v>115</v>
      </c>
    </row>
    <row r="63" customFormat="false" ht="14.9" hidden="false" customHeight="false" outlineLevel="0" collapsed="false">
      <c r="A63" s="1" t="s">
        <v>22</v>
      </c>
      <c r="B63" s="1" t="n">
        <v>52</v>
      </c>
      <c r="C63" s="3" t="s">
        <v>116</v>
      </c>
    </row>
    <row r="64" customFormat="false" ht="28.35" hidden="false" customHeight="false" outlineLevel="0" collapsed="false">
      <c r="A64" s="1" t="s">
        <v>22</v>
      </c>
      <c r="B64" s="1" t="n">
        <v>53</v>
      </c>
      <c r="C64" s="3" t="s">
        <v>117</v>
      </c>
      <c r="D64" s="1" t="s">
        <v>118</v>
      </c>
    </row>
    <row r="65" customFormat="false" ht="14.9" hidden="false" customHeight="false" outlineLevel="0" collapsed="false">
      <c r="A65" s="1" t="s">
        <v>22</v>
      </c>
      <c r="B65" s="1" t="n">
        <v>54</v>
      </c>
      <c r="C65" s="3" t="s">
        <v>119</v>
      </c>
      <c r="D65" s="1" t="s">
        <v>120</v>
      </c>
    </row>
    <row r="66" customFormat="false" ht="28.35" hidden="false" customHeight="false" outlineLevel="0" collapsed="false">
      <c r="A66" s="1" t="s">
        <v>22</v>
      </c>
      <c r="B66" s="1" t="n">
        <v>55</v>
      </c>
      <c r="C66" s="3" t="s">
        <v>121</v>
      </c>
    </row>
    <row r="67" customFormat="false" ht="82.05" hidden="false" customHeight="false" outlineLevel="0" collapsed="false">
      <c r="A67" s="1" t="s">
        <v>22</v>
      </c>
      <c r="B67" s="1" t="n">
        <v>56</v>
      </c>
      <c r="C67" s="3" t="s">
        <v>122</v>
      </c>
    </row>
    <row r="68" customFormat="false" ht="41.75" hidden="false" customHeight="false" outlineLevel="0" collapsed="false">
      <c r="A68" s="1" t="s">
        <v>22</v>
      </c>
      <c r="B68" s="1" t="n">
        <v>57</v>
      </c>
      <c r="C68" s="3" t="s">
        <v>123</v>
      </c>
    </row>
    <row r="69" customFormat="false" ht="14.9" hidden="false" customHeight="false" outlineLevel="0" collapsed="false">
      <c r="A69" s="1" t="s">
        <v>22</v>
      </c>
      <c r="B69" s="1" t="n">
        <v>58</v>
      </c>
      <c r="C69" s="3" t="s">
        <v>124</v>
      </c>
      <c r="D69" s="1" t="s">
        <v>125</v>
      </c>
      <c r="E69" s="1" t="s">
        <v>126</v>
      </c>
      <c r="F69" s="1" t="s">
        <v>127</v>
      </c>
      <c r="G69" s="1" t="s">
        <v>128</v>
      </c>
      <c r="H69" s="1" t="s">
        <v>129</v>
      </c>
    </row>
    <row r="70" customFormat="false" ht="82.05" hidden="false" customHeight="false" outlineLevel="0" collapsed="false">
      <c r="A70" s="1" t="s">
        <v>22</v>
      </c>
      <c r="B70" s="1" t="n">
        <v>59</v>
      </c>
      <c r="C70" s="3" t="s">
        <v>130</v>
      </c>
    </row>
    <row r="71" customFormat="false" ht="28.35" hidden="false" customHeight="false" outlineLevel="0" collapsed="false">
      <c r="A71" s="1" t="s">
        <v>22</v>
      </c>
      <c r="B71" s="1" t="n">
        <v>60</v>
      </c>
      <c r="C71" s="3" t="s">
        <v>131</v>
      </c>
    </row>
    <row r="72" customFormat="false" ht="55.2" hidden="false" customHeight="false" outlineLevel="0" collapsed="false">
      <c r="A72" s="1" t="s">
        <v>22</v>
      </c>
      <c r="B72" s="1" t="n">
        <v>61</v>
      </c>
      <c r="C72" s="3" t="s">
        <v>132</v>
      </c>
    </row>
    <row r="73" customFormat="false" ht="55.2" hidden="false" customHeight="false" outlineLevel="0" collapsed="false">
      <c r="A73" s="1" t="s">
        <v>22</v>
      </c>
      <c r="B73" s="1" t="n">
        <v>62</v>
      </c>
      <c r="C73" s="3" t="s">
        <v>133</v>
      </c>
    </row>
    <row r="74" customFormat="false" ht="28.35" hidden="false" customHeight="false" outlineLevel="0" collapsed="false">
      <c r="A74" s="1" t="s">
        <v>22</v>
      </c>
      <c r="B74" s="1" t="n">
        <v>63</v>
      </c>
      <c r="C74" s="3" t="s">
        <v>134</v>
      </c>
      <c r="D74" s="1" t="s">
        <v>135</v>
      </c>
      <c r="E74" s="1" t="s">
        <v>136</v>
      </c>
      <c r="F74" s="1" t="s">
        <v>137</v>
      </c>
    </row>
    <row r="76" customFormat="false" ht="41.75" hidden="false" customHeight="false" outlineLevel="0" collapsed="false">
      <c r="A76" s="1" t="s">
        <v>24</v>
      </c>
      <c r="B76" s="1" t="n">
        <v>64</v>
      </c>
      <c r="C76" s="3" t="s">
        <v>138</v>
      </c>
    </row>
    <row r="77" customFormat="false" ht="28.35" hidden="false" customHeight="false" outlineLevel="0" collapsed="false">
      <c r="A77" s="1" t="s">
        <v>24</v>
      </c>
      <c r="B77" s="1" t="n">
        <v>65</v>
      </c>
      <c r="C77" s="3" t="s">
        <v>139</v>
      </c>
    </row>
    <row r="78" customFormat="false" ht="68.65" hidden="false" customHeight="false" outlineLevel="0" collapsed="false">
      <c r="A78" s="1" t="s">
        <v>24</v>
      </c>
      <c r="B78" s="1" t="n">
        <v>66</v>
      </c>
      <c r="C78" s="3" t="s">
        <v>140</v>
      </c>
    </row>
    <row r="79" customFormat="false" ht="55.2" hidden="false" customHeight="false" outlineLevel="0" collapsed="false">
      <c r="A79" s="1" t="s">
        <v>24</v>
      </c>
      <c r="B79" s="1" t="n">
        <v>67</v>
      </c>
      <c r="C79" s="3" t="s">
        <v>141</v>
      </c>
      <c r="D79" s="1" t="s">
        <v>142</v>
      </c>
      <c r="E79" s="1" t="s">
        <v>143</v>
      </c>
    </row>
    <row r="81" customFormat="false" ht="55.2" hidden="false" customHeight="false" outlineLevel="0" collapsed="false">
      <c r="A81" s="1" t="s">
        <v>26</v>
      </c>
      <c r="B81" s="1" t="n">
        <v>68</v>
      </c>
      <c r="C81" s="3" t="s">
        <v>144</v>
      </c>
    </row>
    <row r="82" customFormat="false" ht="14.9" hidden="false" customHeight="false" outlineLevel="0" collapsed="false">
      <c r="A82" s="1" t="s">
        <v>26</v>
      </c>
      <c r="B82" s="1" t="n">
        <v>69</v>
      </c>
      <c r="C82" s="3" t="s">
        <v>145</v>
      </c>
    </row>
    <row r="83" customFormat="false" ht="14.9" hidden="false" customHeight="false" outlineLevel="0" collapsed="false">
      <c r="A83" s="1" t="s">
        <v>26</v>
      </c>
      <c r="B83" s="1" t="n">
        <v>70</v>
      </c>
      <c r="C83" s="3" t="s">
        <v>146</v>
      </c>
    </row>
    <row r="85" customFormat="false" ht="122.35" hidden="false" customHeight="false" outlineLevel="0" collapsed="false">
      <c r="A85" s="1" t="s">
        <v>28</v>
      </c>
      <c r="B85" s="1" t="n">
        <v>71</v>
      </c>
      <c r="C85" s="3" t="s">
        <v>147</v>
      </c>
    </row>
    <row r="87" customFormat="false" ht="14.9" hidden="false" customHeight="false" outlineLevel="0" collapsed="false">
      <c r="A87" s="1" t="s">
        <v>30</v>
      </c>
      <c r="B87" s="1" t="n">
        <v>72</v>
      </c>
      <c r="C87" s="3" t="s">
        <v>148</v>
      </c>
    </row>
    <row r="88" customFormat="false" ht="28.35" hidden="false" customHeight="false" outlineLevel="0" collapsed="false">
      <c r="A88" s="1" t="s">
        <v>30</v>
      </c>
      <c r="B88" s="1" t="n">
        <v>73</v>
      </c>
      <c r="C88" s="3" t="s">
        <v>149</v>
      </c>
    </row>
    <row r="89" customFormat="false" ht="28.35" hidden="false" customHeight="false" outlineLevel="0" collapsed="false">
      <c r="A89" s="1" t="s">
        <v>30</v>
      </c>
      <c r="B89" s="1" t="n">
        <v>74</v>
      </c>
      <c r="C89" s="3" t="s">
        <v>150</v>
      </c>
    </row>
    <row r="90" customFormat="false" ht="28.35" hidden="false" customHeight="false" outlineLevel="0" collapsed="false">
      <c r="A90" s="1" t="s">
        <v>30</v>
      </c>
      <c r="B90" s="1" t="n">
        <v>75</v>
      </c>
      <c r="C90" s="3" t="s">
        <v>151</v>
      </c>
    </row>
    <row r="91" customFormat="false" ht="28.35" hidden="false" customHeight="false" outlineLevel="0" collapsed="false">
      <c r="A91" s="1" t="s">
        <v>30</v>
      </c>
      <c r="B91" s="1" t="n">
        <v>76</v>
      </c>
      <c r="C91" s="3" t="s">
        <v>152</v>
      </c>
    </row>
    <row r="92" customFormat="false" ht="55.2" hidden="false" customHeight="false" outlineLevel="0" collapsed="false">
      <c r="A92" s="1" t="s">
        <v>30</v>
      </c>
      <c r="B92" s="1" t="n">
        <v>77</v>
      </c>
      <c r="C92" s="3" t="s">
        <v>153</v>
      </c>
    </row>
    <row r="93" customFormat="false" ht="28.35" hidden="false" customHeight="false" outlineLevel="0" collapsed="false">
      <c r="A93" s="1" t="s">
        <v>30</v>
      </c>
      <c r="B93" s="1" t="n">
        <v>78</v>
      </c>
      <c r="C93" s="3" t="s">
        <v>154</v>
      </c>
    </row>
    <row r="94" customFormat="false" ht="28.35" hidden="false" customHeight="false" outlineLevel="0" collapsed="false">
      <c r="A94" s="1" t="s">
        <v>30</v>
      </c>
      <c r="B94" s="1" t="n">
        <v>79</v>
      </c>
      <c r="C94" s="3" t="s">
        <v>155</v>
      </c>
    </row>
    <row r="95" customFormat="false" ht="28.35" hidden="false" customHeight="false" outlineLevel="0" collapsed="false">
      <c r="A95" s="1" t="s">
        <v>30</v>
      </c>
      <c r="B95" s="1" t="n">
        <v>80</v>
      </c>
      <c r="C95" s="3" t="s">
        <v>156</v>
      </c>
    </row>
    <row r="96" customFormat="false" ht="14.9" hidden="false" customHeight="false" outlineLevel="0" collapsed="false">
      <c r="A96" s="1" t="s">
        <v>30</v>
      </c>
      <c r="B96" s="1" t="n">
        <v>81</v>
      </c>
      <c r="C96" s="3" t="s">
        <v>157</v>
      </c>
      <c r="D96" s="1" t="s">
        <v>158</v>
      </c>
      <c r="E96" s="1" t="s">
        <v>159</v>
      </c>
    </row>
    <row r="97" customFormat="false" ht="68.65" hidden="false" customHeight="false" outlineLevel="0" collapsed="false">
      <c r="A97" s="1" t="s">
        <v>30</v>
      </c>
      <c r="B97" s="1" t="n">
        <v>82</v>
      </c>
      <c r="C97" s="3" t="s">
        <v>160</v>
      </c>
    </row>
    <row r="98" customFormat="false" ht="28.35" hidden="false" customHeight="false" outlineLevel="0" collapsed="false">
      <c r="A98" s="1" t="s">
        <v>30</v>
      </c>
      <c r="B98" s="1" t="n">
        <v>83</v>
      </c>
      <c r="C98" s="3" t="s">
        <v>161</v>
      </c>
    </row>
    <row r="100" customFormat="false" ht="68.65" hidden="false" customHeight="false" outlineLevel="0" collapsed="false">
      <c r="A100" s="1" t="s">
        <v>32</v>
      </c>
      <c r="B100" s="1" t="n">
        <v>84</v>
      </c>
      <c r="C100" s="3" t="s">
        <v>162</v>
      </c>
    </row>
    <row r="101" customFormat="false" ht="135.8" hidden="false" customHeight="false" outlineLevel="0" collapsed="false">
      <c r="A101" s="1" t="s">
        <v>32</v>
      </c>
      <c r="B101" s="1" t="n">
        <v>85</v>
      </c>
      <c r="C101" s="3" t="s">
        <v>163</v>
      </c>
    </row>
    <row r="103" customFormat="false" ht="162.65" hidden="false" customHeight="false" outlineLevel="0" collapsed="false">
      <c r="A103" s="1" t="s">
        <v>34</v>
      </c>
      <c r="B103" s="1" t="n">
        <v>86</v>
      </c>
      <c r="C103" s="3" t="s">
        <v>164</v>
      </c>
    </row>
    <row r="104" customFormat="false" ht="68.65" hidden="false" customHeight="false" outlineLevel="0" collapsed="false">
      <c r="A104" s="1" t="s">
        <v>34</v>
      </c>
      <c r="B104" s="1" t="n">
        <v>87</v>
      </c>
      <c r="C104" s="3" t="s">
        <v>165</v>
      </c>
    </row>
    <row r="105" customFormat="false" ht="28.35" hidden="false" customHeight="false" outlineLevel="0" collapsed="false">
      <c r="A105" s="1" t="s">
        <v>34</v>
      </c>
      <c r="B105" s="1" t="n">
        <v>88</v>
      </c>
      <c r="C105" s="3" t="s">
        <v>166</v>
      </c>
    </row>
    <row r="106" customFormat="false" ht="28.35" hidden="false" customHeight="false" outlineLevel="0" collapsed="false">
      <c r="A106" s="1" t="s">
        <v>34</v>
      </c>
      <c r="B106" s="1" t="n">
        <v>89</v>
      </c>
      <c r="C106" s="3" t="s">
        <v>167</v>
      </c>
    </row>
    <row r="108" customFormat="false" ht="122.35" hidden="false" customHeight="false" outlineLevel="0" collapsed="false">
      <c r="A108" s="1" t="s">
        <v>36</v>
      </c>
      <c r="B108" s="1" t="n">
        <v>90</v>
      </c>
      <c r="C108" s="3" t="s">
        <v>168</v>
      </c>
    </row>
    <row r="109" customFormat="false" ht="28.35" hidden="false" customHeight="false" outlineLevel="0" collapsed="false">
      <c r="A109" s="1" t="s">
        <v>36</v>
      </c>
      <c r="B109" s="1" t="n">
        <v>91</v>
      </c>
      <c r="C109" s="3" t="s">
        <v>169</v>
      </c>
    </row>
    <row r="110" customFormat="false" ht="14.9" hidden="false" customHeight="false" outlineLevel="0" collapsed="false">
      <c r="A110" s="1" t="s">
        <v>36</v>
      </c>
      <c r="B110" s="1" t="n">
        <v>92</v>
      </c>
      <c r="C110" s="3" t="s">
        <v>170</v>
      </c>
      <c r="D110" s="1" t="s">
        <v>171</v>
      </c>
    </row>
    <row r="112" customFormat="false" ht="28.35" hidden="false" customHeight="false" outlineLevel="0" collapsed="false">
      <c r="A112" s="1" t="s">
        <v>38</v>
      </c>
      <c r="B112" s="1" t="n">
        <v>93</v>
      </c>
      <c r="C112" s="3" t="s">
        <v>172</v>
      </c>
      <c r="D112" s="1" t="s">
        <v>173</v>
      </c>
    </row>
    <row r="114" customFormat="false" ht="162.65" hidden="false" customHeight="false" outlineLevel="0" collapsed="false">
      <c r="A114" s="1" t="s">
        <v>40</v>
      </c>
      <c r="B114" s="1" t="n">
        <v>94</v>
      </c>
      <c r="C114" s="3" t="s">
        <v>174</v>
      </c>
    </row>
    <row r="115" customFormat="false" ht="55.2" hidden="false" customHeight="false" outlineLevel="0" collapsed="false">
      <c r="A115" s="1" t="s">
        <v>40</v>
      </c>
      <c r="B115" s="1" t="n">
        <v>95</v>
      </c>
      <c r="C115" s="3" t="s">
        <v>175</v>
      </c>
    </row>
    <row r="116" customFormat="false" ht="41.75" hidden="false" customHeight="false" outlineLevel="0" collapsed="false">
      <c r="A116" s="1" t="s">
        <v>40</v>
      </c>
      <c r="B116" s="1" t="n">
        <v>96</v>
      </c>
      <c r="C116" s="3" t="s">
        <v>176</v>
      </c>
    </row>
    <row r="118" customFormat="false" ht="41.75" hidden="false" customHeight="false" outlineLevel="0" collapsed="false">
      <c r="A118" s="1" t="s">
        <v>42</v>
      </c>
      <c r="B118" s="1" t="n">
        <v>97</v>
      </c>
      <c r="C118" s="3" t="s">
        <v>177</v>
      </c>
    </row>
    <row r="119" customFormat="false" ht="14.9" hidden="false" customHeight="false" outlineLevel="0" collapsed="false">
      <c r="A119" s="1" t="s">
        <v>42</v>
      </c>
      <c r="B119" s="1" t="n">
        <v>98</v>
      </c>
      <c r="C119" s="3" t="s">
        <v>178</v>
      </c>
    </row>
    <row r="120" customFormat="false" ht="41.75" hidden="false" customHeight="false" outlineLevel="0" collapsed="false">
      <c r="A120" s="1" t="s">
        <v>42</v>
      </c>
      <c r="B120" s="1" t="n">
        <v>99</v>
      </c>
      <c r="C120" s="3" t="s">
        <v>179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847"/>
  <sheetViews>
    <sheetView showFormulas="false" showGridLines="true" showRowColHeaders="true" showZeros="true" rightToLeft="false" tabSelected="true" showOutlineSymbols="true" defaultGridColor="true" view="normal" topLeftCell="G7402" colorId="64" zoomScale="74" zoomScaleNormal="74" zoomScalePageLayoutView="100" workbookViewId="0">
      <selection pane="topLeft" activeCell="L7404" activeCellId="0" sqref="L7404"/>
    </sheetView>
  </sheetViews>
  <sheetFormatPr defaultColWidth="8.96484375" defaultRowHeight="13.8" zeroHeight="false" outlineLevelRow="0" outlineLevelCol="0"/>
  <cols>
    <col collapsed="false" customWidth="true" hidden="false" outlineLevel="0" max="2" min="2" style="0" width="19.62"/>
    <col collapsed="false" customWidth="true" hidden="false" outlineLevel="0" max="3" min="3" style="0" width="18.3"/>
    <col collapsed="false" customWidth="true" hidden="false" outlineLevel="0" max="4" min="4" style="0" width="22.38"/>
    <col collapsed="false" customWidth="true" hidden="false" outlineLevel="0" max="5" min="5" style="0" width="23.81"/>
    <col collapsed="false" customWidth="true" hidden="false" outlineLevel="0" max="6" min="6" style="0" width="19.51"/>
    <col collapsed="false" customWidth="true" hidden="false" outlineLevel="0" max="7" min="7" style="0" width="18.19"/>
    <col collapsed="false" customWidth="true" hidden="false" outlineLevel="0" max="8" min="8" style="0" width="25.79"/>
    <col collapsed="false" customWidth="true" hidden="false" outlineLevel="0" max="9" min="9" style="2" width="22.04"/>
    <col collapsed="false" customWidth="true" hidden="false" outlineLevel="0" max="10" min="10" style="2" width="18.85"/>
  </cols>
  <sheetData>
    <row r="1" customFormat="false" ht="28.35" hidden="false" customHeight="false" outlineLevel="0" collapsed="false">
      <c r="A1" s="1" t="s">
        <v>180</v>
      </c>
      <c r="B1" s="1" t="s">
        <v>44</v>
      </c>
      <c r="C1" s="1" t="s">
        <v>181</v>
      </c>
      <c r="D1" s="1" t="s">
        <v>182</v>
      </c>
      <c r="E1" s="1" t="s">
        <v>183</v>
      </c>
      <c r="F1" s="1" t="s">
        <v>184</v>
      </c>
      <c r="G1" s="1" t="s">
        <v>185</v>
      </c>
      <c r="H1" s="1" t="s">
        <v>186</v>
      </c>
      <c r="I1" s="3" t="s">
        <v>187</v>
      </c>
      <c r="J1" s="3" t="s">
        <v>188</v>
      </c>
      <c r="K1" s="1" t="s">
        <v>189</v>
      </c>
      <c r="L1" s="1" t="s">
        <v>190</v>
      </c>
      <c r="M1" s="1" t="s">
        <v>191</v>
      </c>
    </row>
    <row r="2" customFormat="false" ht="82.05" hidden="false" customHeight="false" outlineLevel="0" collapsed="false">
      <c r="A2" s="1" t="n">
        <v>1</v>
      </c>
      <c r="B2" s="1" t="n">
        <v>1</v>
      </c>
      <c r="C2" s="1" t="n">
        <v>0</v>
      </c>
      <c r="D2" s="1" t="n">
        <v>1</v>
      </c>
      <c r="E2" s="1" t="n">
        <v>0</v>
      </c>
      <c r="F2" s="1" t="n">
        <v>1</v>
      </c>
      <c r="G2" s="1" t="n">
        <v>1.01</v>
      </c>
      <c r="I2" s="3" t="s">
        <v>192</v>
      </c>
      <c r="L2" s="1" t="n">
        <v>0</v>
      </c>
      <c r="M2" s="1" t="n">
        <v>10</v>
      </c>
    </row>
    <row r="3" customFormat="false" ht="14.9" hidden="false" customHeight="false" outlineLevel="0" collapsed="false">
      <c r="A3" s="1" t="n">
        <v>2</v>
      </c>
      <c r="B3" s="1" t="n">
        <v>1</v>
      </c>
      <c r="C3" s="1" t="n">
        <v>0</v>
      </c>
      <c r="D3" s="1" t="n">
        <v>0</v>
      </c>
      <c r="E3" s="1" t="n">
        <v>0</v>
      </c>
      <c r="F3" s="1" t="n">
        <v>1</v>
      </c>
      <c r="I3" s="3" t="e">
        <f aca="false">-#NAME?</f>
        <v>#NAME?</v>
      </c>
      <c r="L3" s="1" t="n">
        <v>0</v>
      </c>
      <c r="M3" s="1" t="n">
        <v>20</v>
      </c>
    </row>
    <row r="4" customFormat="false" ht="14.9" hidden="false" customHeight="false" outlineLevel="0" collapsed="false">
      <c r="A4" s="1" t="n">
        <v>3</v>
      </c>
      <c r="B4" s="1" t="n">
        <v>1</v>
      </c>
      <c r="C4" s="1" t="n">
        <v>0</v>
      </c>
      <c r="D4" s="1" t="n">
        <v>0</v>
      </c>
      <c r="E4" s="1" t="n">
        <v>1</v>
      </c>
      <c r="F4" s="1" t="n">
        <v>2</v>
      </c>
      <c r="H4" s="1" t="s">
        <v>193</v>
      </c>
      <c r="I4" s="3" t="e">
        <f aca="false">--#NAME?-#NAME? #NAME? #NAME?</f>
        <v>#VALUE!</v>
      </c>
      <c r="J4" s="3" t="s">
        <v>194</v>
      </c>
      <c r="K4" s="1" t="n">
        <v>10</v>
      </c>
      <c r="L4" s="1" t="n">
        <v>0</v>
      </c>
      <c r="M4" s="1" t="n">
        <v>30</v>
      </c>
    </row>
    <row r="5" customFormat="false" ht="14.9" hidden="false" customHeight="false" outlineLevel="0" collapsed="false">
      <c r="A5" s="1" t="n">
        <v>4</v>
      </c>
      <c r="B5" s="1" t="n">
        <v>1</v>
      </c>
      <c r="C5" s="1" t="n">
        <v>0</v>
      </c>
      <c r="D5" s="1" t="n">
        <v>0</v>
      </c>
      <c r="E5" s="1" t="n">
        <v>1</v>
      </c>
      <c r="F5" s="1" t="n">
        <v>2</v>
      </c>
      <c r="H5" s="1" t="s">
        <v>195</v>
      </c>
      <c r="I5" s="3" t="e">
        <f aca="false">--#NAME?</f>
        <v>#NAME?</v>
      </c>
      <c r="J5" s="3" t="s">
        <v>194</v>
      </c>
      <c r="K5" s="1" t="n">
        <v>10</v>
      </c>
      <c r="L5" s="1" t="n">
        <v>0</v>
      </c>
      <c r="M5" s="1" t="n">
        <v>40</v>
      </c>
    </row>
    <row r="6" customFormat="false" ht="14.9" hidden="false" customHeight="false" outlineLevel="0" collapsed="false">
      <c r="A6" s="1" t="n">
        <v>5</v>
      </c>
      <c r="B6" s="1" t="n">
        <v>1</v>
      </c>
      <c r="C6" s="1" t="n">
        <v>0</v>
      </c>
      <c r="D6" s="1" t="n">
        <v>0</v>
      </c>
      <c r="E6" s="1" t="n">
        <v>0</v>
      </c>
      <c r="F6" s="1" t="n">
        <v>1</v>
      </c>
      <c r="I6" s="3" t="s">
        <v>196</v>
      </c>
      <c r="L6" s="1" t="n">
        <v>0</v>
      </c>
      <c r="M6" s="1" t="n">
        <v>50</v>
      </c>
    </row>
    <row r="7" customFormat="false" ht="14.9" hidden="false" customHeight="false" outlineLevel="0" collapsed="false">
      <c r="A7" s="1" t="n">
        <v>6</v>
      </c>
      <c r="B7" s="1" t="n">
        <v>1</v>
      </c>
      <c r="C7" s="1" t="n">
        <v>0</v>
      </c>
      <c r="D7" s="1" t="n">
        <v>0</v>
      </c>
      <c r="E7" s="1" t="n">
        <v>1</v>
      </c>
      <c r="F7" s="1" t="n">
        <v>5</v>
      </c>
      <c r="H7" s="1" t="s">
        <v>197</v>
      </c>
      <c r="I7" s="3" t="e">
        <f aca="false">---#NAME?-#NAME? #NAME? #NAME?</f>
        <v>#VALUE!</v>
      </c>
      <c r="J7" s="3" t="s">
        <v>194</v>
      </c>
      <c r="K7" s="1" t="n">
        <v>10</v>
      </c>
      <c r="L7" s="1" t="n">
        <v>0</v>
      </c>
      <c r="M7" s="1" t="n">
        <v>60</v>
      </c>
    </row>
    <row r="8" customFormat="false" ht="14.9" hidden="false" customHeight="false" outlineLevel="0" collapsed="false">
      <c r="A8" s="1" t="n">
        <v>7</v>
      </c>
      <c r="B8" s="1" t="n">
        <v>1</v>
      </c>
      <c r="C8" s="1" t="n">
        <v>0</v>
      </c>
      <c r="D8" s="1" t="n">
        <v>0</v>
      </c>
      <c r="E8" s="1" t="n">
        <v>1</v>
      </c>
      <c r="F8" s="1" t="n">
        <v>5</v>
      </c>
      <c r="H8" s="1" t="s">
        <v>198</v>
      </c>
      <c r="I8" s="3" t="e">
        <f aca="false">---#NAME?</f>
        <v>#NAME?</v>
      </c>
      <c r="J8" s="3" t="s">
        <v>194</v>
      </c>
      <c r="K8" s="1" t="n">
        <v>10</v>
      </c>
      <c r="L8" s="1" t="n">
        <v>0</v>
      </c>
      <c r="M8" s="1" t="n">
        <v>70</v>
      </c>
    </row>
    <row r="9" customFormat="false" ht="14.9" hidden="false" customHeight="false" outlineLevel="0" collapsed="false">
      <c r="A9" s="1" t="n">
        <v>8</v>
      </c>
      <c r="B9" s="1" t="n">
        <v>1</v>
      </c>
      <c r="C9" s="1" t="n">
        <v>0</v>
      </c>
      <c r="D9" s="1" t="n">
        <v>0</v>
      </c>
      <c r="E9" s="1" t="n">
        <v>0</v>
      </c>
      <c r="F9" s="1" t="n">
        <v>1</v>
      </c>
      <c r="I9" s="3" t="s">
        <v>199</v>
      </c>
      <c r="L9" s="1" t="n">
        <v>0</v>
      </c>
      <c r="M9" s="1" t="n">
        <v>80</v>
      </c>
    </row>
    <row r="10" customFormat="false" ht="14.9" hidden="false" customHeight="false" outlineLevel="0" collapsed="false">
      <c r="A10" s="1" t="n">
        <v>9</v>
      </c>
      <c r="B10" s="1" t="n">
        <v>1</v>
      </c>
      <c r="C10" s="1" t="n">
        <v>0</v>
      </c>
      <c r="D10" s="1" t="n">
        <v>0</v>
      </c>
      <c r="E10" s="1" t="n">
        <v>1</v>
      </c>
      <c r="F10" s="1" t="n">
        <v>8</v>
      </c>
      <c r="H10" s="1" t="s">
        <v>200</v>
      </c>
      <c r="I10" s="3" t="e">
        <f aca="false">---#NAME?-#NAME? #NAME? #NAME?</f>
        <v>#VALUE!</v>
      </c>
      <c r="J10" s="3" t="s">
        <v>194</v>
      </c>
      <c r="K10" s="1" t="n">
        <v>10</v>
      </c>
      <c r="L10" s="1" t="n">
        <v>0</v>
      </c>
      <c r="M10" s="1" t="n">
        <v>90</v>
      </c>
    </row>
    <row r="11" customFormat="false" ht="14.9" hidden="false" customHeight="false" outlineLevel="0" collapsed="false">
      <c r="A11" s="1" t="n">
        <v>10</v>
      </c>
      <c r="B11" s="1" t="n">
        <v>1</v>
      </c>
      <c r="C11" s="1" t="n">
        <v>0</v>
      </c>
      <c r="D11" s="1" t="n">
        <v>0</v>
      </c>
      <c r="E11" s="1" t="n">
        <v>1</v>
      </c>
      <c r="F11" s="1" t="n">
        <v>8</v>
      </c>
      <c r="H11" s="1" t="s">
        <v>201</v>
      </c>
      <c r="I11" s="3" t="e">
        <f aca="false">---#NAME?</f>
        <v>#NAME?</v>
      </c>
      <c r="J11" s="3" t="s">
        <v>194</v>
      </c>
      <c r="K11" s="1" t="n">
        <v>10</v>
      </c>
      <c r="L11" s="1" t="n">
        <v>0</v>
      </c>
      <c r="M11" s="1" t="n">
        <v>100</v>
      </c>
    </row>
    <row r="12" customFormat="false" ht="41.75" hidden="false" customHeight="false" outlineLevel="0" collapsed="false">
      <c r="A12" s="1" t="n">
        <v>11</v>
      </c>
      <c r="B12" s="1" t="n">
        <v>1</v>
      </c>
      <c r="C12" s="1" t="n">
        <v>0</v>
      </c>
      <c r="D12" s="1" t="n">
        <v>1</v>
      </c>
      <c r="E12" s="1" t="n">
        <v>0</v>
      </c>
      <c r="F12" s="1" t="n">
        <v>8</v>
      </c>
      <c r="G12" s="1" t="n">
        <v>1.02</v>
      </c>
      <c r="I12" s="3" t="s">
        <v>202</v>
      </c>
      <c r="L12" s="1" t="n">
        <v>0</v>
      </c>
      <c r="M12" s="1" t="n">
        <v>110</v>
      </c>
    </row>
    <row r="13" customFormat="false" ht="14.9" hidden="false" customHeight="false" outlineLevel="0" collapsed="false">
      <c r="A13" s="1" t="n">
        <v>12</v>
      </c>
      <c r="B13" s="1" t="n">
        <v>1</v>
      </c>
      <c r="C13" s="1" t="n">
        <v>0</v>
      </c>
      <c r="D13" s="1" t="n">
        <v>0</v>
      </c>
      <c r="E13" s="1" t="n">
        <v>0</v>
      </c>
      <c r="F13" s="1" t="n">
        <v>11</v>
      </c>
      <c r="I13" s="3" t="s">
        <v>203</v>
      </c>
      <c r="L13" s="1" t="n">
        <v>0</v>
      </c>
      <c r="M13" s="1" t="n">
        <v>120</v>
      </c>
    </row>
    <row r="14" customFormat="false" ht="14.9" hidden="false" customHeight="false" outlineLevel="0" collapsed="false">
      <c r="A14" s="1" t="n">
        <v>13</v>
      </c>
      <c r="B14" s="1" t="n">
        <v>1</v>
      </c>
      <c r="C14" s="1" t="n">
        <v>0</v>
      </c>
      <c r="D14" s="1" t="n">
        <v>0</v>
      </c>
      <c r="E14" s="1" t="n">
        <v>1</v>
      </c>
      <c r="F14" s="1" t="n">
        <v>12</v>
      </c>
      <c r="H14" s="1" t="s">
        <v>204</v>
      </c>
      <c r="I14" s="3" t="e">
        <f aca="false">--#NAME?-#NAME? #NAME? #NAME?</f>
        <v>#VALUE!</v>
      </c>
      <c r="J14" s="3" t="s">
        <v>194</v>
      </c>
      <c r="K14" s="1" t="n">
        <v>10</v>
      </c>
      <c r="L14" s="1" t="n">
        <v>0</v>
      </c>
      <c r="M14" s="1" t="n">
        <v>130</v>
      </c>
    </row>
    <row r="15" customFormat="false" ht="14.9" hidden="false" customHeight="false" outlineLevel="0" collapsed="false">
      <c r="A15" s="1" t="n">
        <v>14</v>
      </c>
      <c r="B15" s="1" t="n">
        <v>1</v>
      </c>
      <c r="C15" s="1" t="n">
        <v>0</v>
      </c>
      <c r="D15" s="1" t="n">
        <v>0</v>
      </c>
      <c r="E15" s="1" t="n">
        <v>1</v>
      </c>
      <c r="F15" s="1" t="n">
        <v>12</v>
      </c>
      <c r="H15" s="1" t="s">
        <v>205</v>
      </c>
      <c r="I15" s="3" t="e">
        <f aca="false">--#NAME?</f>
        <v>#NAME?</v>
      </c>
      <c r="J15" s="3" t="s">
        <v>194</v>
      </c>
      <c r="K15" s="1" t="n">
        <v>10</v>
      </c>
      <c r="L15" s="1" t="n">
        <v>0</v>
      </c>
      <c r="M15" s="1" t="n">
        <v>140</v>
      </c>
    </row>
    <row r="16" customFormat="false" ht="14.9" hidden="false" customHeight="false" outlineLevel="0" collapsed="false">
      <c r="A16" s="1" t="n">
        <v>15</v>
      </c>
      <c r="B16" s="1" t="n">
        <v>1</v>
      </c>
      <c r="C16" s="1" t="n">
        <v>0</v>
      </c>
      <c r="D16" s="1" t="n">
        <v>0</v>
      </c>
      <c r="E16" s="1" t="n">
        <v>0</v>
      </c>
      <c r="F16" s="1" t="n">
        <v>11</v>
      </c>
      <c r="I16" s="3" t="s">
        <v>206</v>
      </c>
      <c r="L16" s="1" t="n">
        <v>0</v>
      </c>
      <c r="M16" s="1" t="n">
        <v>150</v>
      </c>
    </row>
    <row r="17" customFormat="false" ht="14.9" hidden="false" customHeight="false" outlineLevel="0" collapsed="false">
      <c r="A17" s="1" t="n">
        <v>16</v>
      </c>
      <c r="B17" s="1" t="n">
        <v>1</v>
      </c>
      <c r="C17" s="1" t="n">
        <v>0</v>
      </c>
      <c r="D17" s="1" t="n">
        <v>0</v>
      </c>
      <c r="E17" s="1" t="n">
        <v>1</v>
      </c>
      <c r="F17" s="1" t="n">
        <v>15</v>
      </c>
      <c r="H17" s="1" t="s">
        <v>207</v>
      </c>
      <c r="I17" s="3" t="e">
        <f aca="false">--#NAME?-#NAME? #NAME? #NAME?</f>
        <v>#VALUE!</v>
      </c>
      <c r="J17" s="3" t="s">
        <v>194</v>
      </c>
      <c r="K17" s="1" t="n">
        <v>10</v>
      </c>
      <c r="L17" s="1" t="n">
        <v>0</v>
      </c>
      <c r="M17" s="1" t="n">
        <v>160</v>
      </c>
    </row>
    <row r="18" customFormat="false" ht="14.9" hidden="false" customHeight="false" outlineLevel="0" collapsed="false">
      <c r="A18" s="1" t="n">
        <v>17</v>
      </c>
      <c r="B18" s="1" t="n">
        <v>1</v>
      </c>
      <c r="C18" s="1" t="n">
        <v>0</v>
      </c>
      <c r="D18" s="1" t="n">
        <v>0</v>
      </c>
      <c r="E18" s="1" t="n">
        <v>1</v>
      </c>
      <c r="F18" s="1" t="n">
        <v>15</v>
      </c>
      <c r="H18" s="1" t="s">
        <v>208</v>
      </c>
      <c r="I18" s="3" t="e">
        <f aca="false">--#NAME?</f>
        <v>#NAME?</v>
      </c>
      <c r="J18" s="3" t="s">
        <v>194</v>
      </c>
      <c r="K18" s="1" t="n">
        <v>10</v>
      </c>
      <c r="L18" s="1" t="n">
        <v>0</v>
      </c>
      <c r="M18" s="1" t="n">
        <v>170</v>
      </c>
    </row>
    <row r="19" customFormat="false" ht="14.9" hidden="false" customHeight="false" outlineLevel="0" collapsed="false">
      <c r="A19" s="1" t="n">
        <v>18</v>
      </c>
      <c r="B19" s="1" t="n">
        <v>1</v>
      </c>
      <c r="C19" s="1" t="n">
        <v>0</v>
      </c>
      <c r="D19" s="1" t="n">
        <v>0</v>
      </c>
      <c r="E19" s="1" t="n">
        <v>0</v>
      </c>
      <c r="F19" s="1" t="n">
        <v>11</v>
      </c>
      <c r="I19" s="3" t="s">
        <v>199</v>
      </c>
      <c r="L19" s="1" t="n">
        <v>0</v>
      </c>
      <c r="M19" s="1" t="n">
        <v>180</v>
      </c>
    </row>
    <row r="20" customFormat="false" ht="14.9" hidden="false" customHeight="false" outlineLevel="0" collapsed="false">
      <c r="A20" s="1" t="n">
        <v>19</v>
      </c>
      <c r="B20" s="1" t="n">
        <v>1</v>
      </c>
      <c r="C20" s="1" t="n">
        <v>0</v>
      </c>
      <c r="D20" s="1" t="n">
        <v>0</v>
      </c>
      <c r="E20" s="1" t="n">
        <v>1</v>
      </c>
      <c r="F20" s="1" t="n">
        <v>18</v>
      </c>
      <c r="H20" s="1" t="s">
        <v>209</v>
      </c>
      <c r="I20" s="3" t="e">
        <f aca="false">---#NAME?-#NAME? #NAME? #NAME?</f>
        <v>#VALUE!</v>
      </c>
      <c r="J20" s="3" t="s">
        <v>194</v>
      </c>
      <c r="K20" s="1" t="n">
        <v>10</v>
      </c>
      <c r="L20" s="1" t="n">
        <v>0</v>
      </c>
      <c r="M20" s="1" t="n">
        <v>190</v>
      </c>
    </row>
    <row r="21" customFormat="false" ht="14.9" hidden="false" customHeight="false" outlineLevel="0" collapsed="false">
      <c r="A21" s="1" t="n">
        <v>20</v>
      </c>
      <c r="B21" s="1" t="n">
        <v>1</v>
      </c>
      <c r="C21" s="1" t="n">
        <v>0</v>
      </c>
      <c r="D21" s="1" t="n">
        <v>0</v>
      </c>
      <c r="E21" s="1" t="n">
        <v>1</v>
      </c>
      <c r="F21" s="1" t="n">
        <v>18</v>
      </c>
      <c r="H21" s="1" t="s">
        <v>210</v>
      </c>
      <c r="I21" s="3" t="e">
        <f aca="false">---#NAME?</f>
        <v>#NAME?</v>
      </c>
      <c r="J21" s="3" t="s">
        <v>194</v>
      </c>
      <c r="K21" s="1" t="n">
        <v>10</v>
      </c>
      <c r="L21" s="1" t="n">
        <v>0</v>
      </c>
      <c r="M21" s="1" t="n">
        <v>200</v>
      </c>
    </row>
    <row r="22" customFormat="false" ht="28.35" hidden="false" customHeight="false" outlineLevel="0" collapsed="false">
      <c r="A22" s="1" t="n">
        <v>21</v>
      </c>
      <c r="B22" s="1" t="n">
        <v>1</v>
      </c>
      <c r="C22" s="1" t="n">
        <v>0</v>
      </c>
      <c r="D22" s="1" t="n">
        <v>1</v>
      </c>
      <c r="E22" s="1" t="n">
        <v>0</v>
      </c>
      <c r="F22" s="1" t="n">
        <v>20</v>
      </c>
      <c r="G22" s="1" t="n">
        <v>1.03</v>
      </c>
      <c r="I22" s="3" t="s">
        <v>211</v>
      </c>
      <c r="L22" s="1" t="n">
        <v>0</v>
      </c>
      <c r="M22" s="1" t="n">
        <v>210</v>
      </c>
    </row>
    <row r="23" customFormat="false" ht="14.9" hidden="false" customHeight="false" outlineLevel="0" collapsed="false">
      <c r="A23" s="1" t="n">
        <v>22</v>
      </c>
      <c r="B23" s="1" t="n">
        <v>1</v>
      </c>
      <c r="C23" s="1" t="n">
        <v>0</v>
      </c>
      <c r="D23" s="1" t="n">
        <v>0</v>
      </c>
      <c r="E23" s="1" t="n">
        <v>1</v>
      </c>
      <c r="F23" s="1" t="n">
        <v>21</v>
      </c>
      <c r="H23" s="1" t="s">
        <v>212</v>
      </c>
      <c r="I23" s="3" t="e">
        <f aca="false">-#NAME?-#NAME? #NAME? #NAME?</f>
        <v>#VALUE!</v>
      </c>
      <c r="J23" s="3" t="s">
        <v>194</v>
      </c>
      <c r="K23" s="1" t="n">
        <v>10</v>
      </c>
      <c r="L23" s="1" t="n">
        <v>0</v>
      </c>
      <c r="M23" s="1" t="n">
        <v>220</v>
      </c>
    </row>
    <row r="24" customFormat="false" ht="14.9" hidden="false" customHeight="false" outlineLevel="0" collapsed="false">
      <c r="A24" s="1" t="n">
        <v>23</v>
      </c>
      <c r="B24" s="1" t="n">
        <v>1</v>
      </c>
      <c r="C24" s="1" t="n">
        <v>0</v>
      </c>
      <c r="D24" s="1" t="n">
        <v>0</v>
      </c>
      <c r="E24" s="1" t="n">
        <v>0</v>
      </c>
      <c r="F24" s="1" t="n">
        <v>21</v>
      </c>
      <c r="I24" s="3" t="s">
        <v>199</v>
      </c>
      <c r="L24" s="1" t="n">
        <v>0</v>
      </c>
      <c r="M24" s="1" t="n">
        <v>230</v>
      </c>
    </row>
    <row r="25" customFormat="false" ht="55.2" hidden="false" customHeight="false" outlineLevel="0" collapsed="false">
      <c r="A25" s="1" t="n">
        <v>24</v>
      </c>
      <c r="B25" s="1" t="n">
        <v>1</v>
      </c>
      <c r="C25" s="1" t="n">
        <v>0</v>
      </c>
      <c r="D25" s="1" t="n">
        <v>0</v>
      </c>
      <c r="E25" s="1" t="n">
        <v>1</v>
      </c>
      <c r="F25" s="1" t="n">
        <v>23</v>
      </c>
      <c r="H25" s="1" t="s">
        <v>213</v>
      </c>
      <c r="I25" s="3" t="s">
        <v>214</v>
      </c>
      <c r="J25" s="3" t="s">
        <v>194</v>
      </c>
      <c r="K25" s="1" t="n">
        <v>10</v>
      </c>
      <c r="L25" s="1" t="n">
        <v>0</v>
      </c>
      <c r="M25" s="1" t="n">
        <v>240</v>
      </c>
    </row>
    <row r="26" customFormat="false" ht="55.2" hidden="false" customHeight="false" outlineLevel="0" collapsed="false">
      <c r="A26" s="1" t="n">
        <v>25</v>
      </c>
      <c r="B26" s="1" t="n">
        <v>1</v>
      </c>
      <c r="C26" s="1" t="n">
        <v>0</v>
      </c>
      <c r="D26" s="1" t="n">
        <v>0</v>
      </c>
      <c r="E26" s="1" t="n">
        <v>1</v>
      </c>
      <c r="F26" s="1" t="n">
        <v>23</v>
      </c>
      <c r="H26" s="1" t="s">
        <v>215</v>
      </c>
      <c r="I26" s="3" t="s">
        <v>216</v>
      </c>
      <c r="J26" s="3" t="s">
        <v>194</v>
      </c>
      <c r="K26" s="1" t="n">
        <v>10</v>
      </c>
      <c r="L26" s="1" t="n">
        <v>0</v>
      </c>
      <c r="M26" s="1" t="n">
        <v>250</v>
      </c>
    </row>
    <row r="27" customFormat="false" ht="41.75" hidden="false" customHeight="false" outlineLevel="0" collapsed="false">
      <c r="A27" s="1" t="n">
        <v>26</v>
      </c>
      <c r="B27" s="1" t="n">
        <v>1</v>
      </c>
      <c r="C27" s="1" t="n">
        <v>0</v>
      </c>
      <c r="D27" s="1" t="n">
        <v>1</v>
      </c>
      <c r="E27" s="1" t="n">
        <v>0</v>
      </c>
      <c r="F27" s="1" t="n">
        <v>24</v>
      </c>
      <c r="G27" s="1" t="n">
        <v>1.04</v>
      </c>
      <c r="I27" s="3" t="s">
        <v>217</v>
      </c>
      <c r="L27" s="1" t="n">
        <v>0</v>
      </c>
      <c r="M27" s="1" t="n">
        <v>260</v>
      </c>
    </row>
    <row r="28" customFormat="false" ht="14.9" hidden="false" customHeight="false" outlineLevel="0" collapsed="false">
      <c r="A28" s="1" t="n">
        <v>27</v>
      </c>
      <c r="B28" s="1" t="n">
        <v>1</v>
      </c>
      <c r="C28" s="1" t="n">
        <v>0</v>
      </c>
      <c r="D28" s="1" t="n">
        <v>0</v>
      </c>
      <c r="E28" s="1" t="n">
        <v>0</v>
      </c>
      <c r="F28" s="1" t="n">
        <v>26</v>
      </c>
      <c r="I28" s="3" t="s">
        <v>218</v>
      </c>
      <c r="L28" s="1" t="n">
        <v>0</v>
      </c>
      <c r="M28" s="1" t="n">
        <v>270</v>
      </c>
    </row>
    <row r="29" customFormat="false" ht="14.9" hidden="false" customHeight="false" outlineLevel="0" collapsed="false">
      <c r="A29" s="1" t="n">
        <v>28</v>
      </c>
      <c r="B29" s="1" t="n">
        <v>1</v>
      </c>
      <c r="C29" s="1" t="n">
        <v>0</v>
      </c>
      <c r="D29" s="1" t="n">
        <v>0</v>
      </c>
      <c r="E29" s="1" t="n">
        <v>1</v>
      </c>
      <c r="F29" s="1" t="n">
        <v>27</v>
      </c>
      <c r="H29" s="1" t="s">
        <v>219</v>
      </c>
      <c r="I29" s="3" t="e">
        <f aca="false">---#NAME?-#NAME? #NAME? #NAME?</f>
        <v>#VALUE!</v>
      </c>
      <c r="J29" s="3" t="s">
        <v>194</v>
      </c>
      <c r="K29" s="1" t="n">
        <v>10</v>
      </c>
      <c r="L29" s="1" t="n">
        <v>0</v>
      </c>
      <c r="M29" s="1" t="n">
        <v>280</v>
      </c>
    </row>
    <row r="30" customFormat="false" ht="14.9" hidden="false" customHeight="false" outlineLevel="0" collapsed="false">
      <c r="A30" s="1" t="n">
        <v>29</v>
      </c>
      <c r="B30" s="1" t="n">
        <v>1</v>
      </c>
      <c r="C30" s="1" t="n">
        <v>0</v>
      </c>
      <c r="D30" s="1" t="n">
        <v>0</v>
      </c>
      <c r="E30" s="1" t="n">
        <v>1</v>
      </c>
      <c r="F30" s="1" t="n">
        <v>27</v>
      </c>
      <c r="H30" s="1" t="s">
        <v>220</v>
      </c>
      <c r="I30" s="3" t="e">
        <f aca="false">---#NAME?</f>
        <v>#NAME?</v>
      </c>
      <c r="J30" s="3" t="s">
        <v>194</v>
      </c>
      <c r="K30" s="1" t="n">
        <v>10</v>
      </c>
      <c r="L30" s="1" t="n">
        <v>0</v>
      </c>
      <c r="M30" s="1" t="n">
        <v>290</v>
      </c>
    </row>
    <row r="31" customFormat="false" ht="14.9" hidden="false" customHeight="false" outlineLevel="0" collapsed="false">
      <c r="A31" s="1" t="n">
        <v>30</v>
      </c>
      <c r="B31" s="1" t="n">
        <v>1</v>
      </c>
      <c r="C31" s="1" t="n">
        <v>0</v>
      </c>
      <c r="D31" s="1" t="n">
        <v>0</v>
      </c>
      <c r="E31" s="1" t="n">
        <v>0</v>
      </c>
      <c r="F31" s="1" t="n">
        <v>26</v>
      </c>
      <c r="I31" s="3" t="s">
        <v>221</v>
      </c>
      <c r="L31" s="1" t="n">
        <v>0</v>
      </c>
      <c r="M31" s="1" t="n">
        <v>300</v>
      </c>
    </row>
    <row r="32" customFormat="false" ht="14.9" hidden="false" customHeight="false" outlineLevel="0" collapsed="false">
      <c r="A32" s="1" t="n">
        <v>31</v>
      </c>
      <c r="B32" s="1" t="n">
        <v>1</v>
      </c>
      <c r="C32" s="1" t="n">
        <v>0</v>
      </c>
      <c r="D32" s="1" t="n">
        <v>0</v>
      </c>
      <c r="E32" s="1" t="n">
        <v>1</v>
      </c>
      <c r="F32" s="1" t="n">
        <v>30</v>
      </c>
      <c r="H32" s="1" t="s">
        <v>222</v>
      </c>
      <c r="I32" s="3" t="e">
        <f aca="false">---#NAME?-#NAME? #NAME? #NAME?</f>
        <v>#VALUE!</v>
      </c>
      <c r="J32" s="3" t="s">
        <v>194</v>
      </c>
      <c r="K32" s="1" t="n">
        <v>10</v>
      </c>
      <c r="L32" s="1" t="n">
        <v>0</v>
      </c>
      <c r="M32" s="1" t="n">
        <v>310</v>
      </c>
    </row>
    <row r="33" customFormat="false" ht="14.9" hidden="false" customHeight="false" outlineLevel="0" collapsed="false">
      <c r="A33" s="1" t="n">
        <v>32</v>
      </c>
      <c r="B33" s="1" t="n">
        <v>1</v>
      </c>
      <c r="C33" s="1" t="n">
        <v>0</v>
      </c>
      <c r="D33" s="1" t="n">
        <v>0</v>
      </c>
      <c r="E33" s="1" t="n">
        <v>1</v>
      </c>
      <c r="F33" s="1" t="n">
        <v>30</v>
      </c>
      <c r="H33" s="1" t="s">
        <v>223</v>
      </c>
      <c r="I33" s="3" t="e">
        <f aca="false">---#NAME?</f>
        <v>#NAME?</v>
      </c>
      <c r="J33" s="3" t="s">
        <v>194</v>
      </c>
      <c r="K33" s="1" t="n">
        <v>10</v>
      </c>
      <c r="L33" s="1" t="n">
        <v>0</v>
      </c>
      <c r="M33" s="1" t="n">
        <v>320</v>
      </c>
    </row>
    <row r="34" customFormat="false" ht="202.95" hidden="false" customHeight="false" outlineLevel="0" collapsed="false">
      <c r="A34" s="1" t="n">
        <v>33</v>
      </c>
      <c r="B34" s="1" t="n">
        <v>1</v>
      </c>
      <c r="C34" s="1" t="n">
        <v>0</v>
      </c>
      <c r="D34" s="1" t="n">
        <v>1</v>
      </c>
      <c r="E34" s="1" t="n">
        <v>0</v>
      </c>
      <c r="F34" s="1" t="n">
        <v>31</v>
      </c>
      <c r="G34" s="1" t="n">
        <v>1.05</v>
      </c>
      <c r="I34" s="3" t="s">
        <v>224</v>
      </c>
      <c r="L34" s="1" t="n">
        <v>0</v>
      </c>
      <c r="M34" s="1" t="n">
        <v>330</v>
      </c>
    </row>
    <row r="35" customFormat="false" ht="68.65" hidden="false" customHeight="false" outlineLevel="0" collapsed="false">
      <c r="A35" s="1" t="n">
        <v>34</v>
      </c>
      <c r="B35" s="1" t="n">
        <v>1</v>
      </c>
      <c r="C35" s="1" t="n">
        <v>0</v>
      </c>
      <c r="D35" s="1" t="n">
        <v>0</v>
      </c>
      <c r="E35" s="1" t="n">
        <v>0</v>
      </c>
      <c r="F35" s="1" t="n">
        <v>33</v>
      </c>
      <c r="I35" s="3" t="s">
        <v>225</v>
      </c>
      <c r="L35" s="1" t="n">
        <v>0</v>
      </c>
      <c r="M35" s="1" t="n">
        <v>340</v>
      </c>
    </row>
    <row r="36" customFormat="false" ht="14.9" hidden="false" customHeight="false" outlineLevel="0" collapsed="false">
      <c r="A36" s="1" t="n">
        <v>35</v>
      </c>
      <c r="B36" s="1" t="n">
        <v>1</v>
      </c>
      <c r="C36" s="1" t="n">
        <v>0</v>
      </c>
      <c r="D36" s="1" t="n">
        <v>0</v>
      </c>
      <c r="E36" s="1" t="n">
        <v>1</v>
      </c>
      <c r="F36" s="1" t="n">
        <v>34</v>
      </c>
      <c r="H36" s="1" t="s">
        <v>226</v>
      </c>
      <c r="I36" s="3" t="e">
        <f aca="false">--#NAME? #NAME? #NAME? #NAME? #NAME? #NAME?</f>
        <v>#VALUE!</v>
      </c>
      <c r="J36" s="3" t="s">
        <v>194</v>
      </c>
      <c r="K36" s="1" t="n">
        <v>10</v>
      </c>
      <c r="L36" s="1" t="n">
        <v>0</v>
      </c>
      <c r="M36" s="1" t="n">
        <v>350</v>
      </c>
    </row>
    <row r="37" customFormat="false" ht="28.35" hidden="false" customHeight="false" outlineLevel="0" collapsed="false">
      <c r="A37" s="1" t="n">
        <v>36</v>
      </c>
      <c r="B37" s="1" t="n">
        <v>1</v>
      </c>
      <c r="C37" s="1" t="n">
        <v>0</v>
      </c>
      <c r="D37" s="1" t="n">
        <v>0</v>
      </c>
      <c r="E37" s="1" t="n">
        <v>1</v>
      </c>
      <c r="F37" s="1" t="n">
        <v>34</v>
      </c>
      <c r="H37" s="1" t="s">
        <v>227</v>
      </c>
      <c r="I37" s="3" t="s">
        <v>228</v>
      </c>
      <c r="J37" s="3" t="s">
        <v>194</v>
      </c>
      <c r="K37" s="1" t="n">
        <v>10</v>
      </c>
      <c r="L37" s="1" t="n">
        <v>0</v>
      </c>
      <c r="M37" s="1" t="n">
        <v>360</v>
      </c>
    </row>
    <row r="38" customFormat="false" ht="14.9" hidden="false" customHeight="false" outlineLevel="0" collapsed="false">
      <c r="A38" s="1" t="n">
        <v>37</v>
      </c>
      <c r="B38" s="1" t="n">
        <v>1</v>
      </c>
      <c r="C38" s="1" t="n">
        <v>0</v>
      </c>
      <c r="D38" s="1" t="n">
        <v>0</v>
      </c>
      <c r="E38" s="1" t="n">
        <v>1</v>
      </c>
      <c r="F38" s="1" t="n">
        <v>34</v>
      </c>
      <c r="H38" s="1" t="s">
        <v>229</v>
      </c>
      <c r="I38" s="3" t="e">
        <f aca="false">--#NAME?</f>
        <v>#NAME?</v>
      </c>
      <c r="J38" s="3" t="s">
        <v>194</v>
      </c>
      <c r="K38" s="1" t="n">
        <v>10</v>
      </c>
      <c r="L38" s="1" t="n">
        <v>0</v>
      </c>
      <c r="M38" s="1" t="n">
        <v>370</v>
      </c>
    </row>
    <row r="39" customFormat="false" ht="14.9" hidden="false" customHeight="false" outlineLevel="0" collapsed="false">
      <c r="A39" s="1" t="n">
        <v>38</v>
      </c>
      <c r="B39" s="1" t="n">
        <v>1</v>
      </c>
      <c r="C39" s="1" t="n">
        <v>0</v>
      </c>
      <c r="D39" s="1" t="n">
        <v>0</v>
      </c>
      <c r="E39" s="1" t="n">
        <v>1</v>
      </c>
      <c r="F39" s="1" t="n">
        <v>34</v>
      </c>
      <c r="H39" s="1" t="s">
        <v>230</v>
      </c>
      <c r="I39" s="3" t="e">
        <f aca="false">--#NAME?</f>
        <v>#NAME?</v>
      </c>
      <c r="J39" s="3" t="s">
        <v>194</v>
      </c>
      <c r="K39" s="1" t="n">
        <v>10</v>
      </c>
      <c r="L39" s="1" t="n">
        <v>0</v>
      </c>
      <c r="M39" s="1" t="n">
        <v>380</v>
      </c>
    </row>
    <row r="40" customFormat="false" ht="14.9" hidden="false" customHeight="false" outlineLevel="0" collapsed="false">
      <c r="A40" s="1" t="n">
        <v>39</v>
      </c>
      <c r="B40" s="1" t="n">
        <v>1</v>
      </c>
      <c r="C40" s="1" t="n">
        <v>0</v>
      </c>
      <c r="D40" s="1" t="n">
        <v>0</v>
      </c>
      <c r="E40" s="1" t="n">
        <v>1</v>
      </c>
      <c r="F40" s="1" t="n">
        <v>34</v>
      </c>
      <c r="H40" s="1" t="s">
        <v>231</v>
      </c>
      <c r="I40" s="3" t="e">
        <f aca="false">--#NAME? #NAME?</f>
        <v>#VALUE!</v>
      </c>
      <c r="J40" s="3" t="s">
        <v>194</v>
      </c>
      <c r="K40" s="1" t="n">
        <v>10</v>
      </c>
      <c r="L40" s="1" t="n">
        <v>0</v>
      </c>
      <c r="M40" s="1" t="n">
        <v>390</v>
      </c>
    </row>
    <row r="41" customFormat="false" ht="14.9" hidden="false" customHeight="false" outlineLevel="0" collapsed="false">
      <c r="A41" s="1" t="n">
        <v>40</v>
      </c>
      <c r="B41" s="1" t="n">
        <v>1</v>
      </c>
      <c r="C41" s="1" t="n">
        <v>0</v>
      </c>
      <c r="D41" s="1" t="n">
        <v>0</v>
      </c>
      <c r="E41" s="1" t="n">
        <v>0</v>
      </c>
      <c r="F41" s="1" t="n">
        <v>33</v>
      </c>
      <c r="I41" s="3" t="s">
        <v>199</v>
      </c>
      <c r="L41" s="1" t="n">
        <v>0</v>
      </c>
      <c r="M41" s="1" t="n">
        <v>400</v>
      </c>
    </row>
    <row r="42" customFormat="false" ht="14.9" hidden="false" customHeight="false" outlineLevel="0" collapsed="false">
      <c r="A42" s="1" t="n">
        <v>41</v>
      </c>
      <c r="B42" s="1" t="n">
        <v>1</v>
      </c>
      <c r="C42" s="1" t="n">
        <v>0</v>
      </c>
      <c r="D42" s="1" t="n">
        <v>0</v>
      </c>
      <c r="E42" s="1" t="n">
        <v>1</v>
      </c>
      <c r="F42" s="1" t="n">
        <v>40</v>
      </c>
      <c r="H42" s="1" t="s">
        <v>232</v>
      </c>
      <c r="I42" s="3" t="e">
        <f aca="false">--#NAME? #NAME? #NAME? #NAME? #NAME? #NAME?</f>
        <v>#VALUE!</v>
      </c>
      <c r="J42" s="3" t="s">
        <v>194</v>
      </c>
      <c r="K42" s="1" t="n">
        <v>10</v>
      </c>
      <c r="L42" s="1" t="n">
        <v>0</v>
      </c>
      <c r="M42" s="1" t="n">
        <v>410</v>
      </c>
    </row>
    <row r="43" customFormat="false" ht="14.9" hidden="false" customHeight="false" outlineLevel="0" collapsed="false">
      <c r="A43" s="1" t="n">
        <v>42</v>
      </c>
      <c r="B43" s="1" t="n">
        <v>1</v>
      </c>
      <c r="C43" s="1" t="n">
        <v>0</v>
      </c>
      <c r="D43" s="1" t="n">
        <v>0</v>
      </c>
      <c r="E43" s="1" t="n">
        <v>1</v>
      </c>
      <c r="F43" s="1" t="n">
        <v>40</v>
      </c>
      <c r="H43" s="1" t="s">
        <v>233</v>
      </c>
      <c r="I43" s="3" t="e">
        <f aca="false">--#NAME?</f>
        <v>#NAME?</v>
      </c>
      <c r="J43" s="3" t="s">
        <v>194</v>
      </c>
      <c r="K43" s="1" t="n">
        <v>10</v>
      </c>
      <c r="L43" s="1" t="n">
        <v>0</v>
      </c>
      <c r="M43" s="1" t="n">
        <v>420</v>
      </c>
    </row>
    <row r="44" customFormat="false" ht="28.35" hidden="false" customHeight="false" outlineLevel="0" collapsed="false">
      <c r="A44" s="1" t="n">
        <v>43</v>
      </c>
      <c r="B44" s="1" t="n">
        <v>1</v>
      </c>
      <c r="C44" s="1" t="n">
        <v>0</v>
      </c>
      <c r="D44" s="1" t="n">
        <v>1</v>
      </c>
      <c r="E44" s="1" t="n">
        <v>1</v>
      </c>
      <c r="F44" s="1" t="n">
        <v>40</v>
      </c>
      <c r="G44" s="1" t="n">
        <v>1.06</v>
      </c>
      <c r="H44" s="1" t="s">
        <v>234</v>
      </c>
      <c r="I44" s="3" t="s">
        <v>235</v>
      </c>
      <c r="L44" s="1" t="n">
        <v>0</v>
      </c>
      <c r="M44" s="1" t="n">
        <v>430</v>
      </c>
    </row>
    <row r="45" customFormat="false" ht="41.75" hidden="false" customHeight="false" outlineLevel="0" collapsed="false">
      <c r="A45" s="1" t="n">
        <v>44</v>
      </c>
      <c r="B45" s="1" t="n">
        <v>1</v>
      </c>
      <c r="C45" s="1" t="n">
        <v>0</v>
      </c>
      <c r="D45" s="1" t="n">
        <v>0</v>
      </c>
      <c r="E45" s="1" t="n">
        <v>0</v>
      </c>
      <c r="F45" s="1" t="n">
        <v>43</v>
      </c>
      <c r="I45" s="3" t="s">
        <v>236</v>
      </c>
      <c r="L45" s="1" t="n">
        <v>0</v>
      </c>
      <c r="M45" s="1" t="n">
        <v>440</v>
      </c>
    </row>
    <row r="46" customFormat="false" ht="14.9" hidden="false" customHeight="false" outlineLevel="0" collapsed="false">
      <c r="A46" s="1" t="n">
        <v>45</v>
      </c>
      <c r="B46" s="1" t="n">
        <v>1</v>
      </c>
      <c r="C46" s="1" t="n">
        <v>0</v>
      </c>
      <c r="D46" s="1" t="n">
        <v>0</v>
      </c>
      <c r="E46" s="1" t="n">
        <v>1</v>
      </c>
      <c r="F46" s="1" t="n">
        <v>44</v>
      </c>
      <c r="H46" s="1" t="s">
        <v>237</v>
      </c>
      <c r="I46" s="3" t="e">
        <f aca="false">--#NAME?</f>
        <v>#NAME?</v>
      </c>
      <c r="J46" s="3" t="s">
        <v>194</v>
      </c>
      <c r="K46" s="1" t="n">
        <v>10</v>
      </c>
      <c r="L46" s="1" t="n">
        <v>0</v>
      </c>
      <c r="M46" s="1" t="n">
        <v>450</v>
      </c>
    </row>
    <row r="47" customFormat="false" ht="310.4" hidden="false" customHeight="false" outlineLevel="0" collapsed="false">
      <c r="A47" s="1" t="n">
        <v>46</v>
      </c>
      <c r="B47" s="1" t="n">
        <v>1</v>
      </c>
      <c r="C47" s="1" t="n">
        <v>0</v>
      </c>
      <c r="D47" s="1" t="n">
        <v>0</v>
      </c>
      <c r="E47" s="1" t="n">
        <v>1</v>
      </c>
      <c r="F47" s="1" t="n">
        <v>44</v>
      </c>
      <c r="H47" s="1" t="s">
        <v>238</v>
      </c>
      <c r="I47" s="3" t="s">
        <v>239</v>
      </c>
      <c r="J47" s="3" t="s">
        <v>194</v>
      </c>
      <c r="K47" s="1" t="n">
        <v>10</v>
      </c>
      <c r="L47" s="1" t="n">
        <v>0</v>
      </c>
      <c r="M47" s="1" t="n">
        <v>460</v>
      </c>
    </row>
    <row r="48" customFormat="false" ht="14.9" hidden="false" customHeight="false" outlineLevel="0" collapsed="false">
      <c r="A48" s="1" t="n">
        <v>47</v>
      </c>
      <c r="B48" s="1" t="n">
        <v>1</v>
      </c>
      <c r="C48" s="1" t="n">
        <v>0</v>
      </c>
      <c r="D48" s="1" t="n">
        <v>0</v>
      </c>
      <c r="E48" s="1" t="n">
        <v>1</v>
      </c>
      <c r="F48" s="1" t="n">
        <v>44</v>
      </c>
      <c r="H48" s="1" t="s">
        <v>240</v>
      </c>
      <c r="I48" s="3" t="e">
        <f aca="false">--#NAME? #NAME? #NAME? #NAME? (#NAME?)</f>
        <v>#VALUE!</v>
      </c>
      <c r="J48" s="3" t="s">
        <v>194</v>
      </c>
      <c r="K48" s="1" t="n">
        <v>10</v>
      </c>
      <c r="L48" s="1" t="n">
        <v>0</v>
      </c>
      <c r="M48" s="1" t="n">
        <v>470</v>
      </c>
    </row>
    <row r="49" customFormat="false" ht="14.9" hidden="false" customHeight="false" outlineLevel="0" collapsed="false">
      <c r="A49" s="1" t="n">
        <v>48</v>
      </c>
      <c r="B49" s="1" t="n">
        <v>1</v>
      </c>
      <c r="C49" s="1" t="n">
        <v>0</v>
      </c>
      <c r="D49" s="1" t="n">
        <v>0</v>
      </c>
      <c r="E49" s="1" t="n">
        <v>1</v>
      </c>
      <c r="F49" s="1" t="n">
        <v>44</v>
      </c>
      <c r="H49" s="1" t="s">
        <v>241</v>
      </c>
      <c r="I49" s="3" t="e">
        <f aca="false">--#NAME? #NAME? #NAME?</f>
        <v>#VALUE!</v>
      </c>
      <c r="J49" s="3" t="s">
        <v>194</v>
      </c>
      <c r="K49" s="1" t="n">
        <v>10</v>
      </c>
      <c r="L49" s="1" t="n">
        <v>0</v>
      </c>
      <c r="M49" s="1" t="n">
        <v>480</v>
      </c>
    </row>
    <row r="50" customFormat="false" ht="14.9" hidden="false" customHeight="false" outlineLevel="0" collapsed="false">
      <c r="A50" s="1" t="n">
        <v>49</v>
      </c>
      <c r="B50" s="1" t="n">
        <v>1</v>
      </c>
      <c r="C50" s="1" t="n">
        <v>0</v>
      </c>
      <c r="D50" s="1" t="n">
        <v>0</v>
      </c>
      <c r="E50" s="1" t="n">
        <v>1</v>
      </c>
      <c r="F50" s="1" t="n">
        <v>44</v>
      </c>
      <c r="H50" s="1" t="s">
        <v>242</v>
      </c>
      <c r="I50" s="3" t="e">
        <f aca="false">--#NAME?</f>
        <v>#NAME?</v>
      </c>
      <c r="J50" s="3" t="s">
        <v>194</v>
      </c>
      <c r="K50" s="1" t="n">
        <v>10</v>
      </c>
      <c r="L50" s="1" t="n">
        <v>0</v>
      </c>
      <c r="M50" s="1" t="n">
        <v>490</v>
      </c>
    </row>
    <row r="51" customFormat="false" ht="14.9" hidden="false" customHeight="false" outlineLevel="0" collapsed="false">
      <c r="A51" s="1" t="n">
        <v>50</v>
      </c>
      <c r="B51" s="1" t="n">
        <v>1</v>
      </c>
      <c r="C51" s="1" t="n">
        <v>0</v>
      </c>
      <c r="D51" s="1" t="n">
        <v>0</v>
      </c>
      <c r="E51" s="1" t="n">
        <v>1</v>
      </c>
      <c r="F51" s="1" t="n">
        <v>43</v>
      </c>
      <c r="H51" s="1" t="s">
        <v>243</v>
      </c>
      <c r="I51" s="3" t="e">
        <f aca="false">-#NAME? (#NAME? #NAME? #NAME? #NAME?)</f>
        <v>#VALUE!</v>
      </c>
      <c r="J51" s="3" t="s">
        <v>194</v>
      </c>
      <c r="K51" s="1" t="n">
        <v>10</v>
      </c>
      <c r="L51" s="1" t="n">
        <v>0</v>
      </c>
      <c r="M51" s="1" t="n">
        <v>500</v>
      </c>
    </row>
    <row r="52" customFormat="false" ht="14.9" hidden="false" customHeight="false" outlineLevel="0" collapsed="false">
      <c r="A52" s="1" t="n">
        <v>51</v>
      </c>
      <c r="B52" s="1" t="n">
        <v>1</v>
      </c>
      <c r="C52" s="1" t="n">
        <v>0</v>
      </c>
      <c r="D52" s="1" t="n">
        <v>0</v>
      </c>
      <c r="E52" s="1" t="n">
        <v>0</v>
      </c>
      <c r="F52" s="1" t="n">
        <v>43</v>
      </c>
      <c r="I52" s="3" t="s">
        <v>244</v>
      </c>
      <c r="L52" s="1" t="n">
        <v>0</v>
      </c>
      <c r="M52" s="1" t="n">
        <v>510</v>
      </c>
    </row>
    <row r="53" customFormat="false" ht="14.9" hidden="false" customHeight="false" outlineLevel="0" collapsed="false">
      <c r="A53" s="1" t="n">
        <v>52</v>
      </c>
      <c r="B53" s="1" t="n">
        <v>1</v>
      </c>
      <c r="C53" s="1" t="n">
        <v>0</v>
      </c>
      <c r="D53" s="1" t="n">
        <v>0</v>
      </c>
      <c r="E53" s="1" t="n">
        <v>1</v>
      </c>
      <c r="F53" s="1" t="n">
        <v>51</v>
      </c>
      <c r="H53" s="1" t="s">
        <v>245</v>
      </c>
      <c r="I53" s="3" t="e">
        <f aca="false">--#NAME? #NAME? #NAME?</f>
        <v>#VALUE!</v>
      </c>
      <c r="J53" s="3" t="s">
        <v>194</v>
      </c>
      <c r="K53" s="1" t="n">
        <v>10</v>
      </c>
      <c r="L53" s="1" t="n">
        <v>0</v>
      </c>
      <c r="M53" s="1" t="n">
        <v>520</v>
      </c>
    </row>
    <row r="54" customFormat="false" ht="14.9" hidden="false" customHeight="false" outlineLevel="0" collapsed="false">
      <c r="A54" s="1" t="n">
        <v>53</v>
      </c>
      <c r="B54" s="1" t="n">
        <v>1</v>
      </c>
      <c r="C54" s="1" t="n">
        <v>0</v>
      </c>
      <c r="D54" s="1" t="n">
        <v>0</v>
      </c>
      <c r="E54" s="1" t="n">
        <v>1</v>
      </c>
      <c r="F54" s="1" t="n">
        <v>51</v>
      </c>
      <c r="H54" s="1" t="s">
        <v>246</v>
      </c>
      <c r="I54" s="3" t="e">
        <f aca="false">--#NAME? (#NAME? #NAME?,#NAME?,#NAME? #NAME? #NAME?)</f>
        <v>#VALUE!</v>
      </c>
      <c r="J54" s="3" t="s">
        <v>194</v>
      </c>
      <c r="K54" s="1" t="n">
        <v>10</v>
      </c>
      <c r="L54" s="1" t="n">
        <v>0</v>
      </c>
      <c r="M54" s="1" t="n">
        <v>530</v>
      </c>
    </row>
    <row r="55" customFormat="false" ht="28.35" hidden="false" customHeight="false" outlineLevel="0" collapsed="false">
      <c r="A55" s="1" t="n">
        <v>54</v>
      </c>
      <c r="B55" s="1" t="n">
        <v>1</v>
      </c>
      <c r="C55" s="1" t="n">
        <v>0</v>
      </c>
      <c r="D55" s="1" t="n">
        <v>0</v>
      </c>
      <c r="E55" s="1" t="n">
        <v>1</v>
      </c>
      <c r="F55" s="1" t="n">
        <v>51</v>
      </c>
      <c r="H55" s="1" t="s">
        <v>247</v>
      </c>
      <c r="I55" s="3" t="e">
        <f aca="false">--#NAME?</f>
        <v>#NAME?</v>
      </c>
      <c r="J55" s="3" t="s">
        <v>248</v>
      </c>
      <c r="K55" s="1" t="n">
        <v>10</v>
      </c>
      <c r="L55" s="1" t="n">
        <v>0</v>
      </c>
      <c r="M55" s="1" t="n">
        <v>0</v>
      </c>
      <c r="N55" s="1" t="n">
        <v>540</v>
      </c>
    </row>
    <row r="56" customFormat="false" ht="14.9" hidden="false" customHeight="false" outlineLevel="0" collapsed="false">
      <c r="A56" s="1" t="n">
        <v>55</v>
      </c>
      <c r="B56" s="1" t="n">
        <v>1</v>
      </c>
      <c r="C56" s="1" t="n">
        <v>0</v>
      </c>
      <c r="D56" s="1" t="n">
        <v>0</v>
      </c>
      <c r="E56" s="1" t="n">
        <v>1</v>
      </c>
      <c r="F56" s="1" t="n">
        <v>51</v>
      </c>
      <c r="H56" s="1" t="s">
        <v>249</v>
      </c>
      <c r="I56" s="3" t="e">
        <f aca="false">--#NAME?</f>
        <v>#NAME?</v>
      </c>
      <c r="J56" s="3" t="s">
        <v>194</v>
      </c>
      <c r="K56" s="1" t="n">
        <v>10</v>
      </c>
      <c r="L56" s="1" t="n">
        <v>0</v>
      </c>
      <c r="M56" s="1" t="n">
        <v>550</v>
      </c>
    </row>
    <row r="57" customFormat="false" ht="14.9" hidden="false" customHeight="false" outlineLevel="0" collapsed="false">
      <c r="A57" s="1" t="n">
        <v>56</v>
      </c>
      <c r="B57" s="1" t="n">
        <v>1</v>
      </c>
      <c r="C57" s="1" t="n">
        <v>0</v>
      </c>
      <c r="D57" s="1" t="n">
        <v>0</v>
      </c>
      <c r="E57" s="1" t="n">
        <v>0</v>
      </c>
      <c r="F57" s="1" t="n">
        <v>43</v>
      </c>
      <c r="I57" s="3" t="s">
        <v>250</v>
      </c>
      <c r="L57" s="1" t="n">
        <v>0</v>
      </c>
      <c r="M57" s="1" t="n">
        <v>560</v>
      </c>
    </row>
    <row r="58" customFormat="false" ht="14.9" hidden="false" customHeight="false" outlineLevel="0" collapsed="false">
      <c r="A58" s="1" t="n">
        <v>57</v>
      </c>
      <c r="B58" s="1" t="n">
        <v>1</v>
      </c>
      <c r="C58" s="1" t="n">
        <v>0</v>
      </c>
      <c r="D58" s="1" t="n">
        <v>0</v>
      </c>
      <c r="E58" s="1" t="n">
        <v>1</v>
      </c>
      <c r="F58" s="1" t="n">
        <v>56</v>
      </c>
      <c r="H58" s="1" t="s">
        <v>251</v>
      </c>
      <c r="I58" s="3" t="e">
        <f aca="false">--#NAME?</f>
        <v>#NAME?</v>
      </c>
      <c r="J58" s="3" t="s">
        <v>194</v>
      </c>
      <c r="K58" s="1" t="n">
        <v>10</v>
      </c>
      <c r="L58" s="1" t="n">
        <v>0</v>
      </c>
      <c r="M58" s="1" t="n">
        <v>570</v>
      </c>
    </row>
    <row r="59" customFormat="false" ht="14.9" hidden="false" customHeight="false" outlineLevel="0" collapsed="false">
      <c r="A59" s="1" t="n">
        <v>58</v>
      </c>
      <c r="B59" s="1" t="n">
        <v>1</v>
      </c>
      <c r="C59" s="1" t="n">
        <v>0</v>
      </c>
      <c r="D59" s="1" t="n">
        <v>0</v>
      </c>
      <c r="E59" s="1" t="n">
        <v>1</v>
      </c>
      <c r="F59" s="1" t="n">
        <v>57</v>
      </c>
      <c r="H59" s="1" t="s">
        <v>252</v>
      </c>
      <c r="I59" s="3" t="e">
        <f aca="false">--#NAME?</f>
        <v>#NAME?</v>
      </c>
      <c r="J59" s="3" t="s">
        <v>194</v>
      </c>
      <c r="K59" s="1" t="n">
        <v>10</v>
      </c>
      <c r="L59" s="1" t="n">
        <v>0</v>
      </c>
      <c r="M59" s="1" t="n">
        <v>580</v>
      </c>
    </row>
    <row r="60" customFormat="false" ht="14.9" hidden="false" customHeight="false" outlineLevel="0" collapsed="false">
      <c r="A60" s="1" t="n">
        <v>59</v>
      </c>
      <c r="B60" s="1" t="n">
        <v>1</v>
      </c>
      <c r="C60" s="1" t="n">
        <v>0</v>
      </c>
      <c r="D60" s="1" t="n">
        <v>0</v>
      </c>
      <c r="E60" s="1" t="n">
        <v>1</v>
      </c>
      <c r="F60" s="1" t="n">
        <v>43</v>
      </c>
      <c r="H60" s="1" t="s">
        <v>253</v>
      </c>
      <c r="I60" s="3" t="e">
        <f aca="false">-#NAME?</f>
        <v>#NAME?</v>
      </c>
      <c r="J60" s="3" t="s">
        <v>194</v>
      </c>
      <c r="K60" s="1" t="n">
        <v>10</v>
      </c>
      <c r="L60" s="1" t="n">
        <v>0</v>
      </c>
      <c r="M60" s="1" t="n">
        <v>590</v>
      </c>
    </row>
    <row r="61" customFormat="false" ht="68.65" hidden="false" customHeight="false" outlineLevel="0" collapsed="false">
      <c r="A61" s="1" t="n">
        <v>60</v>
      </c>
      <c r="B61" s="1" t="n">
        <v>2</v>
      </c>
      <c r="C61" s="1" t="n">
        <v>0</v>
      </c>
      <c r="D61" s="1" t="n">
        <v>1</v>
      </c>
      <c r="E61" s="1" t="n">
        <v>0</v>
      </c>
      <c r="F61" s="1" t="n">
        <v>45</v>
      </c>
      <c r="G61" s="1" t="n">
        <v>2.01</v>
      </c>
      <c r="I61" s="3" t="s">
        <v>254</v>
      </c>
      <c r="L61" s="1" t="n">
        <v>0</v>
      </c>
      <c r="M61" s="1" t="n">
        <v>600</v>
      </c>
    </row>
    <row r="62" customFormat="false" ht="14.9" hidden="false" customHeight="false" outlineLevel="0" collapsed="false">
      <c r="A62" s="1" t="n">
        <v>61</v>
      </c>
      <c r="B62" s="1" t="n">
        <v>2</v>
      </c>
      <c r="C62" s="1" t="n">
        <v>0</v>
      </c>
      <c r="D62" s="1" t="n">
        <v>0</v>
      </c>
      <c r="E62" s="1" t="n">
        <v>1</v>
      </c>
      <c r="F62" s="1" t="n">
        <v>60</v>
      </c>
      <c r="H62" s="1" t="s">
        <v>255</v>
      </c>
      <c r="I62" s="3" t="e">
        <f aca="false">-#NAME? #NAME? #NAME?-#NAME?</f>
        <v>#VALUE!</v>
      </c>
      <c r="J62" s="3" t="s">
        <v>256</v>
      </c>
      <c r="K62" s="1" t="n">
        <v>5</v>
      </c>
      <c r="L62" s="1" t="n">
        <v>0</v>
      </c>
      <c r="M62" s="1" t="n">
        <v>610</v>
      </c>
    </row>
    <row r="63" customFormat="false" ht="14.9" hidden="false" customHeight="false" outlineLevel="0" collapsed="false">
      <c r="A63" s="1" t="n">
        <v>62</v>
      </c>
      <c r="B63" s="1" t="n">
        <v>2</v>
      </c>
      <c r="C63" s="1" t="n">
        <v>0</v>
      </c>
      <c r="D63" s="1" t="n">
        <v>0</v>
      </c>
      <c r="E63" s="1" t="n">
        <v>1</v>
      </c>
      <c r="F63" s="1" t="n">
        <v>60</v>
      </c>
      <c r="H63" s="1" t="s">
        <v>257</v>
      </c>
      <c r="I63" s="3" t="e">
        <f aca="false">-#NAME? #NAME? #NAME? #NAME? #NAME?</f>
        <v>#VALUE!</v>
      </c>
      <c r="J63" s="3" t="s">
        <v>256</v>
      </c>
      <c r="K63" s="1" t="n">
        <v>5</v>
      </c>
      <c r="L63" s="1" t="n">
        <v>0</v>
      </c>
      <c r="M63" s="1" t="n">
        <v>620</v>
      </c>
    </row>
    <row r="64" customFormat="false" ht="14.9" hidden="false" customHeight="false" outlineLevel="0" collapsed="false">
      <c r="A64" s="1" t="n">
        <v>63</v>
      </c>
      <c r="B64" s="1" t="n">
        <v>2</v>
      </c>
      <c r="C64" s="1" t="n">
        <v>0</v>
      </c>
      <c r="D64" s="1" t="n">
        <v>0</v>
      </c>
      <c r="E64" s="1" t="n">
        <v>1</v>
      </c>
      <c r="F64" s="1" t="n">
        <v>60</v>
      </c>
      <c r="H64" s="1" t="s">
        <v>258</v>
      </c>
      <c r="I64" s="3" t="e">
        <f aca="false">-#NAME?</f>
        <v>#NAME?</v>
      </c>
      <c r="J64" s="3" t="s">
        <v>256</v>
      </c>
      <c r="K64" s="1" t="n">
        <v>5</v>
      </c>
      <c r="L64" s="1" t="n">
        <v>0</v>
      </c>
      <c r="M64" s="1" t="n">
        <v>630</v>
      </c>
    </row>
    <row r="65" customFormat="false" ht="55.2" hidden="false" customHeight="false" outlineLevel="0" collapsed="false">
      <c r="A65" s="1" t="n">
        <v>64</v>
      </c>
      <c r="B65" s="1" t="n">
        <v>2</v>
      </c>
      <c r="C65" s="1" t="n">
        <v>0</v>
      </c>
      <c r="D65" s="1" t="n">
        <v>1</v>
      </c>
      <c r="E65" s="1" t="n">
        <v>0</v>
      </c>
      <c r="F65" s="1" t="n">
        <v>62</v>
      </c>
      <c r="G65" s="1" t="n">
        <v>2.02</v>
      </c>
      <c r="I65" s="3" t="s">
        <v>259</v>
      </c>
      <c r="L65" s="1" t="n">
        <v>0</v>
      </c>
      <c r="M65" s="1" t="n">
        <v>640</v>
      </c>
    </row>
    <row r="66" customFormat="false" ht="14.9" hidden="false" customHeight="false" outlineLevel="0" collapsed="false">
      <c r="A66" s="1" t="n">
        <v>65</v>
      </c>
      <c r="B66" s="1" t="n">
        <v>2</v>
      </c>
      <c r="C66" s="1" t="n">
        <v>0</v>
      </c>
      <c r="D66" s="1" t="n">
        <v>0</v>
      </c>
      <c r="E66" s="1" t="n">
        <v>1</v>
      </c>
      <c r="F66" s="1" t="n">
        <v>64</v>
      </c>
      <c r="H66" s="1" t="s">
        <v>260</v>
      </c>
      <c r="I66" s="3" t="e">
        <f aca="false">-#NAME? #NAME? #NAME?-#NAME?</f>
        <v>#VALUE!</v>
      </c>
      <c r="J66" s="3" t="s">
        <v>256</v>
      </c>
      <c r="K66" s="1" t="n">
        <v>5</v>
      </c>
      <c r="L66" s="1" t="n">
        <v>0</v>
      </c>
      <c r="M66" s="1" t="n">
        <v>650</v>
      </c>
    </row>
    <row r="67" customFormat="false" ht="14.9" hidden="false" customHeight="false" outlineLevel="0" collapsed="false">
      <c r="A67" s="1" t="n">
        <v>66</v>
      </c>
      <c r="B67" s="1" t="n">
        <v>2</v>
      </c>
      <c r="C67" s="1" t="n">
        <v>0</v>
      </c>
      <c r="D67" s="1" t="n">
        <v>0</v>
      </c>
      <c r="E67" s="1" t="n">
        <v>1</v>
      </c>
      <c r="F67" s="1" t="n">
        <v>64</v>
      </c>
      <c r="H67" s="1" t="s">
        <v>261</v>
      </c>
      <c r="I67" s="3" t="e">
        <f aca="false">-#NAME? #NAME? #NAME? #NAME? #NAME?</f>
        <v>#VALUE!</v>
      </c>
      <c r="J67" s="3" t="s">
        <v>256</v>
      </c>
      <c r="K67" s="1" t="n">
        <v>5</v>
      </c>
      <c r="L67" s="1" t="n">
        <v>0</v>
      </c>
      <c r="M67" s="1" t="n">
        <v>660</v>
      </c>
    </row>
    <row r="68" customFormat="false" ht="14.9" hidden="false" customHeight="false" outlineLevel="0" collapsed="false">
      <c r="A68" s="1" t="n">
        <v>67</v>
      </c>
      <c r="B68" s="1" t="n">
        <v>2</v>
      </c>
      <c r="C68" s="1" t="n">
        <v>0</v>
      </c>
      <c r="D68" s="1" t="n">
        <v>0</v>
      </c>
      <c r="E68" s="1" t="n">
        <v>1</v>
      </c>
      <c r="F68" s="1" t="n">
        <v>64</v>
      </c>
      <c r="H68" s="1" t="s">
        <v>262</v>
      </c>
      <c r="I68" s="3" t="e">
        <f aca="false">-#NAME?</f>
        <v>#NAME?</v>
      </c>
      <c r="J68" s="3" t="s">
        <v>256</v>
      </c>
      <c r="K68" s="1" t="n">
        <v>5</v>
      </c>
      <c r="L68" s="1" t="n">
        <v>0</v>
      </c>
      <c r="M68" s="1" t="n">
        <v>670</v>
      </c>
    </row>
    <row r="69" customFormat="false" ht="68.65" hidden="false" customHeight="false" outlineLevel="0" collapsed="false">
      <c r="A69" s="1" t="n">
        <v>68</v>
      </c>
      <c r="B69" s="1" t="n">
        <v>2</v>
      </c>
      <c r="C69" s="1" t="n">
        <v>0</v>
      </c>
      <c r="D69" s="1" t="n">
        <v>1</v>
      </c>
      <c r="E69" s="1" t="n">
        <v>0</v>
      </c>
      <c r="F69" s="1" t="n">
        <v>65</v>
      </c>
      <c r="G69" s="1" t="n">
        <v>2.03</v>
      </c>
      <c r="I69" s="3" t="s">
        <v>263</v>
      </c>
      <c r="J69" s="3" t="s">
        <v>256</v>
      </c>
      <c r="K69" s="1" t="n">
        <v>5</v>
      </c>
      <c r="L69" s="1" t="n">
        <v>0</v>
      </c>
      <c r="M69" s="1" t="n">
        <v>680</v>
      </c>
    </row>
    <row r="70" customFormat="false" ht="28.35" hidden="false" customHeight="false" outlineLevel="0" collapsed="false">
      <c r="A70" s="1" t="n">
        <v>69</v>
      </c>
      <c r="B70" s="1" t="n">
        <v>2</v>
      </c>
      <c r="C70" s="1" t="n">
        <v>0</v>
      </c>
      <c r="D70" s="1" t="n">
        <v>0</v>
      </c>
      <c r="E70" s="1" t="n">
        <v>0</v>
      </c>
      <c r="F70" s="1" t="n">
        <v>68</v>
      </c>
      <c r="I70" s="3" t="s">
        <v>264</v>
      </c>
      <c r="L70" s="1" t="n">
        <v>0</v>
      </c>
      <c r="M70" s="1" t="n">
        <v>690</v>
      </c>
    </row>
    <row r="71" customFormat="false" ht="14.9" hidden="false" customHeight="false" outlineLevel="0" collapsed="false">
      <c r="A71" s="1" t="n">
        <v>70</v>
      </c>
      <c r="B71" s="1" t="n">
        <v>2</v>
      </c>
      <c r="C71" s="1" t="n">
        <v>0</v>
      </c>
      <c r="D71" s="1" t="n">
        <v>0</v>
      </c>
      <c r="E71" s="1" t="n">
        <v>1</v>
      </c>
      <c r="F71" s="1" t="n">
        <v>69</v>
      </c>
      <c r="H71" s="1" t="s">
        <v>265</v>
      </c>
      <c r="I71" s="3" t="e">
        <f aca="false">--#NAME? #NAME? #NAME?-#NAME?</f>
        <v>#VALUE!</v>
      </c>
      <c r="J71" s="3" t="s">
        <v>256</v>
      </c>
      <c r="K71" s="1" t="n">
        <v>5</v>
      </c>
      <c r="L71" s="1" t="n">
        <v>0</v>
      </c>
      <c r="M71" s="1" t="n">
        <v>700</v>
      </c>
    </row>
    <row r="72" customFormat="false" ht="14.9" hidden="false" customHeight="false" outlineLevel="0" collapsed="false">
      <c r="A72" s="1" t="n">
        <v>71</v>
      </c>
      <c r="B72" s="1" t="n">
        <v>2</v>
      </c>
      <c r="C72" s="1" t="n">
        <v>0</v>
      </c>
      <c r="D72" s="1" t="n">
        <v>0</v>
      </c>
      <c r="E72" s="1" t="n">
        <v>1</v>
      </c>
      <c r="F72" s="1" t="n">
        <v>69</v>
      </c>
      <c r="H72" s="1" t="s">
        <v>266</v>
      </c>
      <c r="I72" s="3" t="e">
        <f aca="false">--#NAME?,#NAME? #NAME? #NAME? #NAME?,#NAME? #NAME? #NAME?</f>
        <v>#VALUE!</v>
      </c>
      <c r="J72" s="3" t="s">
        <v>256</v>
      </c>
      <c r="K72" s="1" t="n">
        <v>5</v>
      </c>
      <c r="L72" s="1" t="n">
        <v>0</v>
      </c>
      <c r="M72" s="1" t="n">
        <v>710</v>
      </c>
    </row>
    <row r="73" customFormat="false" ht="14.9" hidden="false" customHeight="false" outlineLevel="0" collapsed="false">
      <c r="A73" s="1" t="n">
        <v>72</v>
      </c>
      <c r="B73" s="1" t="n">
        <v>2</v>
      </c>
      <c r="C73" s="1" t="n">
        <v>0</v>
      </c>
      <c r="D73" s="1" t="n">
        <v>0</v>
      </c>
      <c r="E73" s="1" t="n">
        <v>1</v>
      </c>
      <c r="F73" s="1" t="n">
        <v>69</v>
      </c>
      <c r="H73" s="1" t="s">
        <v>267</v>
      </c>
      <c r="I73" s="3" t="e">
        <f aca="false">--#NAME?</f>
        <v>#NAME?</v>
      </c>
      <c r="J73" s="3" t="s">
        <v>256</v>
      </c>
      <c r="K73" s="1" t="n">
        <v>5</v>
      </c>
      <c r="L73" s="1" t="n">
        <v>0</v>
      </c>
      <c r="M73" s="1" t="n">
        <v>720</v>
      </c>
    </row>
    <row r="74" customFormat="false" ht="14.9" hidden="false" customHeight="false" outlineLevel="0" collapsed="false">
      <c r="A74" s="1" t="n">
        <v>73</v>
      </c>
      <c r="B74" s="1" t="n">
        <v>2</v>
      </c>
      <c r="C74" s="1" t="n">
        <v>0</v>
      </c>
      <c r="D74" s="1" t="n">
        <v>0</v>
      </c>
      <c r="E74" s="1" t="n">
        <v>0</v>
      </c>
      <c r="F74" s="1" t="n">
        <v>68</v>
      </c>
      <c r="I74" s="3" t="s">
        <v>268</v>
      </c>
      <c r="L74" s="1" t="n">
        <v>0</v>
      </c>
      <c r="M74" s="1" t="n">
        <v>730</v>
      </c>
    </row>
    <row r="75" customFormat="false" ht="14.9" hidden="false" customHeight="false" outlineLevel="0" collapsed="false">
      <c r="A75" s="1" t="n">
        <v>74</v>
      </c>
      <c r="B75" s="1" t="n">
        <v>2</v>
      </c>
      <c r="C75" s="1" t="n">
        <v>0</v>
      </c>
      <c r="D75" s="1" t="n">
        <v>0</v>
      </c>
      <c r="E75" s="1" t="n">
        <v>1</v>
      </c>
      <c r="F75" s="1" t="n">
        <v>73</v>
      </c>
      <c r="H75" s="1" t="s">
        <v>269</v>
      </c>
      <c r="I75" s="3" t="e">
        <f aca="false">--#NAME? #NAME? #NAME?-#NAME?</f>
        <v>#VALUE!</v>
      </c>
      <c r="J75" s="3" t="s">
        <v>256</v>
      </c>
      <c r="K75" s="1" t="n">
        <v>5</v>
      </c>
      <c r="L75" s="1" t="n">
        <v>0</v>
      </c>
      <c r="M75" s="1" t="n">
        <v>740</v>
      </c>
    </row>
    <row r="76" customFormat="false" ht="14.9" hidden="false" customHeight="false" outlineLevel="0" collapsed="false">
      <c r="A76" s="1" t="n">
        <v>75</v>
      </c>
      <c r="B76" s="1" t="n">
        <v>2</v>
      </c>
      <c r="C76" s="1" t="n">
        <v>0</v>
      </c>
      <c r="D76" s="1" t="n">
        <v>0</v>
      </c>
      <c r="E76" s="1" t="n">
        <v>1</v>
      </c>
      <c r="F76" s="1" t="n">
        <v>73</v>
      </c>
      <c r="H76" s="1" t="s">
        <v>270</v>
      </c>
      <c r="I76" s="3" t="e">
        <f aca="false">--#NAME?,#NAME? #NAME? #NAME? #NAME?,#NAME? #NAME? #NAME?</f>
        <v>#VALUE!</v>
      </c>
      <c r="J76" s="3" t="s">
        <v>256</v>
      </c>
      <c r="K76" s="1" t="n">
        <v>5</v>
      </c>
      <c r="L76" s="1" t="n">
        <v>0</v>
      </c>
      <c r="M76" s="1" t="n">
        <v>750</v>
      </c>
    </row>
    <row r="77" customFormat="false" ht="14.9" hidden="false" customHeight="false" outlineLevel="0" collapsed="false">
      <c r="A77" s="1" t="n">
        <v>76</v>
      </c>
      <c r="B77" s="1" t="n">
        <v>2</v>
      </c>
      <c r="C77" s="1" t="n">
        <v>0</v>
      </c>
      <c r="D77" s="1" t="n">
        <v>0</v>
      </c>
      <c r="E77" s="1" t="n">
        <v>1</v>
      </c>
      <c r="F77" s="1" t="n">
        <v>73</v>
      </c>
      <c r="H77" s="1" t="s">
        <v>271</v>
      </c>
      <c r="I77" s="3" t="e">
        <f aca="false">--#NAME?</f>
        <v>#NAME?</v>
      </c>
      <c r="J77" s="3" t="s">
        <v>256</v>
      </c>
      <c r="K77" s="1" t="n">
        <v>5</v>
      </c>
      <c r="L77" s="1" t="n">
        <v>0</v>
      </c>
      <c r="M77" s="1" t="n">
        <v>760</v>
      </c>
    </row>
    <row r="78" customFormat="false" ht="82.05" hidden="false" customHeight="false" outlineLevel="0" collapsed="false">
      <c r="A78" s="1" t="n">
        <v>77</v>
      </c>
      <c r="B78" s="1" t="n">
        <v>2</v>
      </c>
      <c r="C78" s="1" t="n">
        <v>0</v>
      </c>
      <c r="D78" s="1" t="n">
        <v>1</v>
      </c>
      <c r="E78" s="1" t="n">
        <v>0</v>
      </c>
      <c r="F78" s="1" t="n">
        <v>75</v>
      </c>
      <c r="G78" s="1" t="n">
        <v>2.04</v>
      </c>
      <c r="I78" s="3" t="s">
        <v>272</v>
      </c>
      <c r="L78" s="1" t="n">
        <v>0</v>
      </c>
      <c r="M78" s="1" t="n">
        <v>770</v>
      </c>
    </row>
    <row r="79" customFormat="false" ht="14.9" hidden="false" customHeight="false" outlineLevel="0" collapsed="false">
      <c r="A79" s="1" t="n">
        <v>78</v>
      </c>
      <c r="B79" s="1" t="n">
        <v>2</v>
      </c>
      <c r="C79" s="1" t="n">
        <v>0</v>
      </c>
      <c r="D79" s="1" t="n">
        <v>0</v>
      </c>
      <c r="E79" s="1" t="n">
        <v>1</v>
      </c>
      <c r="F79" s="1" t="n">
        <v>77</v>
      </c>
      <c r="H79" s="1" t="s">
        <v>273</v>
      </c>
      <c r="I79" s="3" t="e">
        <f aca="false">-#NAME? #NAME? #NAME?-#NAME? #NAME? #NAME?,#NAME? #NAME? #NAME?</f>
        <v>#VALUE!</v>
      </c>
      <c r="J79" s="3" t="s">
        <v>256</v>
      </c>
      <c r="K79" s="1" t="n">
        <v>5</v>
      </c>
      <c r="L79" s="1" t="n">
        <v>0</v>
      </c>
      <c r="M79" s="1" t="n">
        <v>780</v>
      </c>
    </row>
    <row r="80" customFormat="false" ht="68.65" hidden="false" customHeight="false" outlineLevel="0" collapsed="false">
      <c r="A80" s="1" t="n">
        <v>79</v>
      </c>
      <c r="B80" s="1" t="n">
        <v>2</v>
      </c>
      <c r="C80" s="1" t="n">
        <v>0</v>
      </c>
      <c r="D80" s="1" t="n">
        <v>0</v>
      </c>
      <c r="E80" s="1" t="n">
        <v>0</v>
      </c>
      <c r="F80" s="1" t="n">
        <v>77</v>
      </c>
      <c r="I80" s="3" t="s">
        <v>274</v>
      </c>
      <c r="L80" s="1" t="n">
        <v>0</v>
      </c>
      <c r="M80" s="1" t="n">
        <v>790</v>
      </c>
    </row>
    <row r="81" customFormat="false" ht="14.9" hidden="false" customHeight="false" outlineLevel="0" collapsed="false">
      <c r="A81" s="1" t="n">
        <v>80</v>
      </c>
      <c r="B81" s="1" t="n">
        <v>2</v>
      </c>
      <c r="C81" s="1" t="n">
        <v>0</v>
      </c>
      <c r="D81" s="1" t="n">
        <v>0</v>
      </c>
      <c r="E81" s="1" t="n">
        <v>1</v>
      </c>
      <c r="F81" s="1" t="n">
        <v>79</v>
      </c>
      <c r="H81" s="1" t="s">
        <v>275</v>
      </c>
      <c r="I81" s="3" t="e">
        <f aca="false">--#NAME? #NAME? #NAME?-#NAME?</f>
        <v>#VALUE!</v>
      </c>
      <c r="J81" s="3" t="s">
        <v>256</v>
      </c>
      <c r="K81" s="1" t="n">
        <v>5</v>
      </c>
      <c r="L81" s="1" t="n">
        <v>0</v>
      </c>
      <c r="M81" s="1" t="n">
        <v>800</v>
      </c>
    </row>
    <row r="82" customFormat="false" ht="14.9" hidden="false" customHeight="false" outlineLevel="0" collapsed="false">
      <c r="A82" s="1" t="n">
        <v>81</v>
      </c>
      <c r="B82" s="1" t="n">
        <v>2</v>
      </c>
      <c r="C82" s="1" t="n">
        <v>0</v>
      </c>
      <c r="D82" s="1" t="n">
        <v>0</v>
      </c>
      <c r="E82" s="1" t="n">
        <v>1</v>
      </c>
      <c r="F82" s="1" t="n">
        <v>79</v>
      </c>
      <c r="H82" s="1" t="s">
        <v>276</v>
      </c>
      <c r="I82" s="3" t="e">
        <f aca="false">--#NAME? #NAME? #NAME? #NAME? #NAME?</f>
        <v>#VALUE!</v>
      </c>
      <c r="J82" s="3" t="s">
        <v>256</v>
      </c>
      <c r="K82" s="1" t="n">
        <v>5</v>
      </c>
      <c r="L82" s="1" t="n">
        <v>0</v>
      </c>
      <c r="M82" s="1" t="n">
        <v>810</v>
      </c>
    </row>
    <row r="83" customFormat="false" ht="14.9" hidden="false" customHeight="false" outlineLevel="0" collapsed="false">
      <c r="A83" s="1" t="n">
        <v>82</v>
      </c>
      <c r="B83" s="1" t="n">
        <v>2</v>
      </c>
      <c r="C83" s="1" t="n">
        <v>0</v>
      </c>
      <c r="D83" s="1" t="n">
        <v>0</v>
      </c>
      <c r="E83" s="1" t="n">
        <v>1</v>
      </c>
      <c r="F83" s="1" t="n">
        <v>79</v>
      </c>
      <c r="H83" s="1" t="s">
        <v>277</v>
      </c>
      <c r="I83" s="3" t="e">
        <f aca="false">--#NAME?</f>
        <v>#NAME?</v>
      </c>
      <c r="J83" s="3" t="s">
        <v>256</v>
      </c>
      <c r="K83" s="1" t="n">
        <v>5</v>
      </c>
      <c r="L83" s="1" t="n">
        <v>0</v>
      </c>
      <c r="M83" s="1" t="n">
        <v>820</v>
      </c>
    </row>
    <row r="84" customFormat="false" ht="14.9" hidden="false" customHeight="false" outlineLevel="0" collapsed="false">
      <c r="A84" s="1" t="n">
        <v>83</v>
      </c>
      <c r="B84" s="1" t="n">
        <v>2</v>
      </c>
      <c r="C84" s="1" t="n">
        <v>0</v>
      </c>
      <c r="D84" s="1" t="n">
        <v>0</v>
      </c>
      <c r="E84" s="1" t="n">
        <v>1</v>
      </c>
      <c r="F84" s="1" t="n">
        <v>77</v>
      </c>
      <c r="H84" s="1" t="s">
        <v>278</v>
      </c>
      <c r="I84" s="3" t="e">
        <f aca="false">-#NAME? #NAME? #NAME?-#NAME? #NAME? #NAME?,#NAME?</f>
        <v>#VALUE!</v>
      </c>
      <c r="J84" s="3" t="s">
        <v>256</v>
      </c>
      <c r="K84" s="1" t="n">
        <v>5</v>
      </c>
      <c r="L84" s="1" t="n">
        <v>0</v>
      </c>
      <c r="M84" s="1" t="n">
        <v>830</v>
      </c>
    </row>
    <row r="85" customFormat="false" ht="55.2" hidden="false" customHeight="false" outlineLevel="0" collapsed="false">
      <c r="A85" s="1" t="n">
        <v>84</v>
      </c>
      <c r="B85" s="1" t="n">
        <v>2</v>
      </c>
      <c r="C85" s="1" t="n">
        <v>0</v>
      </c>
      <c r="D85" s="1" t="n">
        <v>0</v>
      </c>
      <c r="E85" s="1" t="n">
        <v>0</v>
      </c>
      <c r="F85" s="1" t="n">
        <v>77</v>
      </c>
      <c r="I85" s="3" t="s">
        <v>279</v>
      </c>
      <c r="L85" s="1" t="n">
        <v>0</v>
      </c>
      <c r="M85" s="1" t="n">
        <v>840</v>
      </c>
    </row>
    <row r="86" customFormat="false" ht="14.9" hidden="false" customHeight="false" outlineLevel="0" collapsed="false">
      <c r="A86" s="1" t="n">
        <v>85</v>
      </c>
      <c r="B86" s="1" t="n">
        <v>2</v>
      </c>
      <c r="C86" s="1" t="n">
        <v>0</v>
      </c>
      <c r="D86" s="1" t="n">
        <v>0</v>
      </c>
      <c r="E86" s="1" t="n">
        <v>1</v>
      </c>
      <c r="F86" s="1" t="n">
        <v>84</v>
      </c>
      <c r="H86" s="1" t="s">
        <v>280</v>
      </c>
      <c r="I86" s="3" t="e">
        <f aca="false">--#NAME? #NAME? #NAME?-#NAME?</f>
        <v>#VALUE!</v>
      </c>
      <c r="J86" s="3" t="s">
        <v>256</v>
      </c>
      <c r="K86" s="1" t="n">
        <v>5</v>
      </c>
      <c r="L86" s="1" t="n">
        <v>0</v>
      </c>
      <c r="M86" s="1" t="n">
        <v>850</v>
      </c>
    </row>
    <row r="87" customFormat="false" ht="14.9" hidden="false" customHeight="false" outlineLevel="0" collapsed="false">
      <c r="A87" s="1" t="n">
        <v>86</v>
      </c>
      <c r="B87" s="1" t="n">
        <v>2</v>
      </c>
      <c r="C87" s="1" t="n">
        <v>0</v>
      </c>
      <c r="D87" s="1" t="n">
        <v>0</v>
      </c>
      <c r="E87" s="1" t="n">
        <v>1</v>
      </c>
      <c r="F87" s="1" t="n">
        <v>84</v>
      </c>
      <c r="H87" s="1" t="s">
        <v>281</v>
      </c>
      <c r="I87" s="3" t="e">
        <f aca="false">--#NAME? #NAME? #NAME? #NAME? #NAME?</f>
        <v>#VALUE!</v>
      </c>
      <c r="J87" s="3" t="s">
        <v>256</v>
      </c>
      <c r="K87" s="1" t="n">
        <v>5</v>
      </c>
      <c r="L87" s="1" t="n">
        <v>0</v>
      </c>
      <c r="M87" s="1" t="n">
        <v>860</v>
      </c>
    </row>
    <row r="88" customFormat="false" ht="14.9" hidden="false" customHeight="false" outlineLevel="0" collapsed="false">
      <c r="A88" s="1" t="n">
        <v>87</v>
      </c>
      <c r="B88" s="1" t="n">
        <v>2</v>
      </c>
      <c r="C88" s="1" t="n">
        <v>0</v>
      </c>
      <c r="D88" s="1" t="n">
        <v>0</v>
      </c>
      <c r="E88" s="1" t="n">
        <v>1</v>
      </c>
      <c r="F88" s="1" t="n">
        <v>84</v>
      </c>
      <c r="H88" s="1" t="s">
        <v>282</v>
      </c>
      <c r="I88" s="3" t="e">
        <f aca="false">--#NAME?</f>
        <v>#NAME?</v>
      </c>
      <c r="J88" s="3" t="s">
        <v>256</v>
      </c>
      <c r="K88" s="1" t="n">
        <v>5</v>
      </c>
      <c r="L88" s="1" t="n">
        <v>0</v>
      </c>
      <c r="M88" s="1" t="n">
        <v>870</v>
      </c>
    </row>
    <row r="89" customFormat="false" ht="14.9" hidden="false" customHeight="false" outlineLevel="0" collapsed="false">
      <c r="A89" s="1" t="n">
        <v>88</v>
      </c>
      <c r="B89" s="1" t="n">
        <v>2</v>
      </c>
      <c r="C89" s="1" t="n">
        <v>0</v>
      </c>
      <c r="D89" s="1" t="n">
        <v>0</v>
      </c>
      <c r="E89" s="1" t="n">
        <v>1</v>
      </c>
      <c r="F89" s="1" t="n">
        <v>77</v>
      </c>
      <c r="H89" s="1" t="s">
        <v>283</v>
      </c>
      <c r="I89" s="3" t="e">
        <f aca="false">-#NAME? #NAME? #NAME?</f>
        <v>#VALUE!</v>
      </c>
      <c r="J89" s="3" t="s">
        <v>256</v>
      </c>
      <c r="K89" s="1" t="n">
        <v>5</v>
      </c>
      <c r="L89" s="1" t="n">
        <v>0</v>
      </c>
      <c r="M89" s="1" t="n">
        <v>880</v>
      </c>
    </row>
    <row r="90" customFormat="false" ht="108.95" hidden="false" customHeight="false" outlineLevel="0" collapsed="false">
      <c r="A90" s="1" t="n">
        <v>89</v>
      </c>
      <c r="B90" s="1" t="n">
        <v>2</v>
      </c>
      <c r="C90" s="1" t="n">
        <v>0</v>
      </c>
      <c r="D90" s="1" t="n">
        <v>1</v>
      </c>
      <c r="E90" s="1" t="n">
        <v>1</v>
      </c>
      <c r="F90" s="1" t="n">
        <v>80</v>
      </c>
      <c r="G90" s="1" t="n">
        <v>2.05</v>
      </c>
      <c r="H90" s="1" t="s">
        <v>284</v>
      </c>
      <c r="I90" s="3" t="s">
        <v>285</v>
      </c>
      <c r="J90" s="3" t="s">
        <v>256</v>
      </c>
      <c r="K90" s="1" t="n">
        <v>5</v>
      </c>
      <c r="L90" s="1" t="n">
        <v>0</v>
      </c>
      <c r="M90" s="1" t="n">
        <v>890</v>
      </c>
    </row>
    <row r="91" customFormat="false" ht="189.55" hidden="false" customHeight="false" outlineLevel="0" collapsed="false">
      <c r="A91" s="1" t="n">
        <v>90</v>
      </c>
      <c r="B91" s="1" t="n">
        <v>2</v>
      </c>
      <c r="C91" s="1" t="n">
        <v>0</v>
      </c>
      <c r="D91" s="1" t="n">
        <v>1</v>
      </c>
      <c r="E91" s="1" t="n">
        <v>0</v>
      </c>
      <c r="F91" s="1" t="n">
        <v>80</v>
      </c>
      <c r="G91" s="1" t="n">
        <v>2.06</v>
      </c>
      <c r="I91" s="3" t="s">
        <v>286</v>
      </c>
      <c r="L91" s="1" t="n">
        <v>0</v>
      </c>
      <c r="M91" s="1" t="n">
        <v>900</v>
      </c>
    </row>
    <row r="92" customFormat="false" ht="14.9" hidden="false" customHeight="false" outlineLevel="0" collapsed="false">
      <c r="A92" s="1" t="n">
        <v>91</v>
      </c>
      <c r="B92" s="1" t="n">
        <v>2</v>
      </c>
      <c r="C92" s="1" t="n">
        <v>0</v>
      </c>
      <c r="D92" s="1" t="n">
        <v>0</v>
      </c>
      <c r="E92" s="1" t="n">
        <v>1</v>
      </c>
      <c r="F92" s="1" t="n">
        <v>90</v>
      </c>
      <c r="H92" s="1" t="s">
        <v>287</v>
      </c>
      <c r="I92" s="3" t="e">
        <f aca="false">-#NAME? #NAME? #NAME?,#NAME? #NAME? #NAME?</f>
        <v>#VALUE!</v>
      </c>
      <c r="J92" s="3" t="s">
        <v>256</v>
      </c>
      <c r="K92" s="1" t="n">
        <v>5</v>
      </c>
      <c r="L92" s="1" t="n">
        <v>0</v>
      </c>
      <c r="M92" s="1" t="n">
        <v>910</v>
      </c>
    </row>
    <row r="93" customFormat="false" ht="55.2" hidden="false" customHeight="false" outlineLevel="0" collapsed="false">
      <c r="A93" s="1" t="n">
        <v>92</v>
      </c>
      <c r="B93" s="1" t="n">
        <v>2</v>
      </c>
      <c r="C93" s="1" t="n">
        <v>0</v>
      </c>
      <c r="D93" s="1" t="n">
        <v>0</v>
      </c>
      <c r="E93" s="1" t="n">
        <v>0</v>
      </c>
      <c r="F93" s="1" t="n">
        <v>90</v>
      </c>
      <c r="I93" s="3" t="s">
        <v>288</v>
      </c>
      <c r="L93" s="1" t="n">
        <v>0</v>
      </c>
      <c r="M93" s="1" t="n">
        <v>920</v>
      </c>
    </row>
    <row r="94" customFormat="false" ht="14.9" hidden="false" customHeight="false" outlineLevel="0" collapsed="false">
      <c r="A94" s="1" t="n">
        <v>93</v>
      </c>
      <c r="B94" s="1" t="n">
        <v>2</v>
      </c>
      <c r="C94" s="1" t="n">
        <v>0</v>
      </c>
      <c r="D94" s="1" t="n">
        <v>0</v>
      </c>
      <c r="E94" s="1" t="n">
        <v>1</v>
      </c>
      <c r="F94" s="1" t="n">
        <v>92</v>
      </c>
      <c r="H94" s="1" t="s">
        <v>289</v>
      </c>
      <c r="I94" s="3" t="e">
        <f aca="false">--#NAME?</f>
        <v>#NAME?</v>
      </c>
      <c r="J94" s="3" t="s">
        <v>256</v>
      </c>
      <c r="K94" s="1" t="n">
        <v>5</v>
      </c>
      <c r="L94" s="1" t="n">
        <v>0</v>
      </c>
      <c r="M94" s="1" t="n">
        <v>930</v>
      </c>
    </row>
    <row r="95" customFormat="false" ht="14.9" hidden="false" customHeight="false" outlineLevel="0" collapsed="false">
      <c r="A95" s="1" t="n">
        <v>94</v>
      </c>
      <c r="B95" s="1" t="n">
        <v>2</v>
      </c>
      <c r="C95" s="1" t="n">
        <v>0</v>
      </c>
      <c r="D95" s="1" t="n">
        <v>0</v>
      </c>
      <c r="E95" s="1" t="n">
        <v>1</v>
      </c>
      <c r="F95" s="1" t="n">
        <v>92</v>
      </c>
      <c r="H95" s="1" t="s">
        <v>290</v>
      </c>
      <c r="I95" s="3" t="e">
        <f aca="false">--#NAME?</f>
        <v>#NAME?</v>
      </c>
      <c r="J95" s="3" t="s">
        <v>256</v>
      </c>
      <c r="K95" s="1" t="n">
        <v>5</v>
      </c>
      <c r="L95" s="1" t="n">
        <v>0</v>
      </c>
      <c r="M95" s="1" t="n">
        <v>940</v>
      </c>
    </row>
    <row r="96" customFormat="false" ht="14.9" hidden="false" customHeight="false" outlineLevel="0" collapsed="false">
      <c r="A96" s="1" t="n">
        <v>95</v>
      </c>
      <c r="B96" s="1" t="n">
        <v>2</v>
      </c>
      <c r="C96" s="1" t="n">
        <v>0</v>
      </c>
      <c r="D96" s="1" t="n">
        <v>0</v>
      </c>
      <c r="E96" s="1" t="n">
        <v>1</v>
      </c>
      <c r="F96" s="1" t="n">
        <v>92</v>
      </c>
      <c r="H96" s="1" t="s">
        <v>291</v>
      </c>
      <c r="I96" s="3" t="e">
        <f aca="false">--#NAME?</f>
        <v>#NAME?</v>
      </c>
      <c r="J96" s="3" t="s">
        <v>256</v>
      </c>
      <c r="K96" s="1" t="n">
        <v>5</v>
      </c>
      <c r="L96" s="1" t="n">
        <v>0</v>
      </c>
      <c r="M96" s="1" t="n">
        <v>950</v>
      </c>
    </row>
    <row r="97" customFormat="false" ht="14.9" hidden="false" customHeight="false" outlineLevel="0" collapsed="false">
      <c r="A97" s="1" t="n">
        <v>96</v>
      </c>
      <c r="B97" s="1" t="n">
        <v>2</v>
      </c>
      <c r="C97" s="1" t="n">
        <v>0</v>
      </c>
      <c r="D97" s="1" t="n">
        <v>0</v>
      </c>
      <c r="E97" s="1" t="n">
        <v>1</v>
      </c>
      <c r="F97" s="1" t="n">
        <v>90</v>
      </c>
      <c r="H97" s="1" t="s">
        <v>292</v>
      </c>
      <c r="I97" s="3" t="e">
        <f aca="false">-#NAME? #NAME?,#NAME? #NAME? #NAME?</f>
        <v>#VALUE!</v>
      </c>
      <c r="J97" s="3" t="s">
        <v>256</v>
      </c>
      <c r="K97" s="1" t="n">
        <v>5</v>
      </c>
      <c r="L97" s="1" t="n">
        <v>0</v>
      </c>
      <c r="M97" s="1" t="n">
        <v>960</v>
      </c>
    </row>
    <row r="98" customFormat="false" ht="41.75" hidden="false" customHeight="false" outlineLevel="0" collapsed="false">
      <c r="A98" s="1" t="n">
        <v>97</v>
      </c>
      <c r="B98" s="1" t="n">
        <v>2</v>
      </c>
      <c r="C98" s="1" t="n">
        <v>0</v>
      </c>
      <c r="D98" s="1" t="n">
        <v>0</v>
      </c>
      <c r="E98" s="1" t="n">
        <v>0</v>
      </c>
      <c r="F98" s="1" t="n">
        <v>90</v>
      </c>
      <c r="I98" s="3" t="s">
        <v>293</v>
      </c>
      <c r="L98" s="1" t="n">
        <v>0</v>
      </c>
      <c r="M98" s="1" t="n">
        <v>970</v>
      </c>
    </row>
    <row r="99" customFormat="false" ht="14.9" hidden="false" customHeight="false" outlineLevel="0" collapsed="false">
      <c r="A99" s="1" t="n">
        <v>98</v>
      </c>
      <c r="B99" s="1" t="n">
        <v>2</v>
      </c>
      <c r="C99" s="1" t="n">
        <v>0</v>
      </c>
      <c r="D99" s="1" t="n">
        <v>0</v>
      </c>
      <c r="E99" s="1" t="n">
        <v>1</v>
      </c>
      <c r="F99" s="1" t="n">
        <v>97</v>
      </c>
      <c r="H99" s="1" t="s">
        <v>294</v>
      </c>
      <c r="I99" s="3" t="e">
        <f aca="false">--#NAME?</f>
        <v>#NAME?</v>
      </c>
      <c r="J99" s="3" t="s">
        <v>256</v>
      </c>
      <c r="K99" s="1" t="n">
        <v>5</v>
      </c>
      <c r="L99" s="1" t="n">
        <v>0</v>
      </c>
      <c r="M99" s="1" t="n">
        <v>980</v>
      </c>
    </row>
    <row r="100" customFormat="false" ht="14.9" hidden="false" customHeight="false" outlineLevel="0" collapsed="false">
      <c r="A100" s="1" t="n">
        <v>99</v>
      </c>
      <c r="B100" s="1" t="n">
        <v>2</v>
      </c>
      <c r="C100" s="1" t="n">
        <v>0</v>
      </c>
      <c r="D100" s="1" t="n">
        <v>0</v>
      </c>
      <c r="E100" s="1" t="n">
        <v>1</v>
      </c>
      <c r="F100" s="1" t="n">
        <v>97</v>
      </c>
      <c r="H100" s="1" t="s">
        <v>295</v>
      </c>
      <c r="I100" s="3" t="e">
        <f aca="false">--#NAME?</f>
        <v>#NAME?</v>
      </c>
      <c r="J100" s="3" t="s">
        <v>256</v>
      </c>
      <c r="K100" s="1" t="n">
        <v>5</v>
      </c>
      <c r="L100" s="1" t="n">
        <v>0</v>
      </c>
      <c r="M100" s="1" t="n">
        <v>990</v>
      </c>
    </row>
    <row r="101" customFormat="false" ht="14.9" hidden="false" customHeight="false" outlineLevel="0" collapsed="false">
      <c r="A101" s="1" t="n">
        <v>100</v>
      </c>
      <c r="B101" s="1" t="n">
        <v>2</v>
      </c>
      <c r="C101" s="1" t="n">
        <v>0</v>
      </c>
      <c r="D101" s="1" t="n">
        <v>0</v>
      </c>
      <c r="E101" s="1" t="n">
        <v>1</v>
      </c>
      <c r="F101" s="1" t="n">
        <v>90</v>
      </c>
      <c r="H101" s="1" t="s">
        <v>296</v>
      </c>
      <c r="I101" s="3" t="e">
        <f aca="false">-#NAME?,#NAME? #NAME? #NAME?</f>
        <v>#VALUE!</v>
      </c>
      <c r="J101" s="3" t="s">
        <v>256</v>
      </c>
      <c r="K101" s="1" t="n">
        <v>5</v>
      </c>
      <c r="L101" s="1" t="n">
        <v>0</v>
      </c>
      <c r="M101" s="1" t="n">
        <v>1000</v>
      </c>
    </row>
    <row r="102" customFormat="false" ht="14.9" hidden="false" customHeight="false" outlineLevel="0" collapsed="false">
      <c r="A102" s="1" t="n">
        <v>101</v>
      </c>
      <c r="B102" s="1" t="n">
        <v>2</v>
      </c>
      <c r="C102" s="1" t="n">
        <v>0</v>
      </c>
      <c r="D102" s="1" t="n">
        <v>0</v>
      </c>
      <c r="E102" s="1" t="n">
        <v>1</v>
      </c>
      <c r="F102" s="1" t="n">
        <v>90</v>
      </c>
      <c r="H102" s="1" t="s">
        <v>297</v>
      </c>
      <c r="I102" s="3" t="e">
        <f aca="false">-#NAME?,#NAME?</f>
        <v>#VALUE!</v>
      </c>
      <c r="J102" s="3" t="s">
        <v>256</v>
      </c>
      <c r="K102" s="1" t="n">
        <v>5</v>
      </c>
      <c r="L102" s="1" t="n">
        <v>0</v>
      </c>
      <c r="M102" s="1" t="n">
        <v>1010</v>
      </c>
    </row>
    <row r="103" customFormat="false" ht="135.8" hidden="false" customHeight="false" outlineLevel="0" collapsed="false">
      <c r="A103" s="1" t="n">
        <v>102</v>
      </c>
      <c r="B103" s="1" t="n">
        <v>2</v>
      </c>
      <c r="C103" s="1" t="n">
        <v>0</v>
      </c>
      <c r="D103" s="1" t="n">
        <v>1</v>
      </c>
      <c r="E103" s="1" t="n">
        <v>0</v>
      </c>
      <c r="G103" s="1" t="n">
        <v>2.07</v>
      </c>
      <c r="I103" s="3" t="s">
        <v>298</v>
      </c>
      <c r="J103" s="3" t="s">
        <v>256</v>
      </c>
      <c r="K103" s="1" t="n">
        <v>5</v>
      </c>
      <c r="L103" s="1" t="n">
        <v>0</v>
      </c>
      <c r="M103" s="1" t="n">
        <v>1020</v>
      </c>
    </row>
    <row r="104" customFormat="false" ht="82.05" hidden="false" customHeight="false" outlineLevel="0" collapsed="false">
      <c r="A104" s="1" t="n">
        <v>103</v>
      </c>
      <c r="B104" s="1" t="n">
        <v>2</v>
      </c>
      <c r="C104" s="1" t="n">
        <v>0</v>
      </c>
      <c r="D104" s="1" t="n">
        <v>0</v>
      </c>
      <c r="E104" s="1" t="n">
        <v>0</v>
      </c>
      <c r="F104" s="1" t="n">
        <v>102</v>
      </c>
      <c r="I104" s="3" t="s">
        <v>299</v>
      </c>
      <c r="L104" s="1" t="n">
        <v>0</v>
      </c>
      <c r="M104" s="1" t="n">
        <v>1030</v>
      </c>
    </row>
    <row r="105" customFormat="false" ht="14.9" hidden="false" customHeight="false" outlineLevel="0" collapsed="false">
      <c r="A105" s="1" t="n">
        <v>104</v>
      </c>
      <c r="B105" s="1" t="n">
        <v>2</v>
      </c>
      <c r="C105" s="1" t="n">
        <v>0</v>
      </c>
      <c r="D105" s="1" t="n">
        <v>0</v>
      </c>
      <c r="E105" s="1" t="n">
        <v>1</v>
      </c>
      <c r="F105" s="1" t="n">
        <v>103</v>
      </c>
      <c r="H105" s="1" t="s">
        <v>300</v>
      </c>
      <c r="I105" s="3" t="e">
        <f aca="false">--#NAME? #NAME? #NAME? #NAME?,#NAME? #NAME? #NAME?</f>
        <v>#VALUE!</v>
      </c>
      <c r="J105" s="3" t="s">
        <v>256</v>
      </c>
      <c r="L105" s="1" t="n">
        <v>0</v>
      </c>
      <c r="M105" s="1" t="n">
        <v>1040</v>
      </c>
    </row>
    <row r="106" customFormat="false" ht="14.9" hidden="false" customHeight="false" outlineLevel="0" collapsed="false">
      <c r="A106" s="1" t="n">
        <v>105</v>
      </c>
      <c r="B106" s="1" t="n">
        <v>2</v>
      </c>
      <c r="C106" s="1" t="n">
        <v>0</v>
      </c>
      <c r="D106" s="1" t="n">
        <v>0</v>
      </c>
      <c r="E106" s="1" t="n">
        <v>1</v>
      </c>
      <c r="F106" s="1" t="n">
        <v>103</v>
      </c>
      <c r="H106" s="1" t="s">
        <v>301</v>
      </c>
      <c r="I106" s="3" t="e">
        <f aca="false">--#NAME? #NAME? #NAME? #NAME?,#NAME?</f>
        <v>#VALUE!</v>
      </c>
      <c r="J106" s="3" t="s">
        <v>256</v>
      </c>
      <c r="K106" s="1" t="n">
        <v>5</v>
      </c>
      <c r="L106" s="1" t="n">
        <v>0</v>
      </c>
      <c r="M106" s="1" t="n">
        <v>1050</v>
      </c>
    </row>
    <row r="107" customFormat="false" ht="14.9" hidden="false" customHeight="false" outlineLevel="0" collapsed="false">
      <c r="A107" s="1" t="n">
        <v>106</v>
      </c>
      <c r="B107" s="1" t="n">
        <v>2</v>
      </c>
      <c r="C107" s="1" t="n">
        <v>0</v>
      </c>
      <c r="D107" s="1" t="n">
        <v>0</v>
      </c>
      <c r="E107" s="1" t="n">
        <v>1</v>
      </c>
      <c r="F107" s="1" t="n">
        <v>103</v>
      </c>
      <c r="H107" s="1" t="s">
        <v>302</v>
      </c>
      <c r="I107" s="3" t="e">
        <f aca="false">--#NAME? #NAME? #NAME?,#NAME? #NAME? #NAME? #NAME?</f>
        <v>#VALUE!</v>
      </c>
      <c r="J107" s="3" t="s">
        <v>256</v>
      </c>
      <c r="K107" s="1" t="n">
        <v>5</v>
      </c>
      <c r="L107" s="1" t="n">
        <v>0</v>
      </c>
      <c r="M107" s="1" t="n">
        <v>1060</v>
      </c>
    </row>
    <row r="108" customFormat="false" ht="14.9" hidden="false" customHeight="false" outlineLevel="0" collapsed="false">
      <c r="A108" s="1" t="n">
        <v>107</v>
      </c>
      <c r="B108" s="1" t="n">
        <v>2</v>
      </c>
      <c r="C108" s="1" t="n">
        <v>0</v>
      </c>
      <c r="D108" s="1" t="n">
        <v>0</v>
      </c>
      <c r="E108" s="1" t="n">
        <v>1</v>
      </c>
      <c r="F108" s="1" t="n">
        <v>103</v>
      </c>
      <c r="H108" s="1" t="s">
        <v>303</v>
      </c>
      <c r="I108" s="3" t="e">
        <f aca="false">--#NAME? #NAME? #NAME?,#NAME?</f>
        <v>#VALUE!</v>
      </c>
      <c r="J108" s="3" t="s">
        <v>256</v>
      </c>
      <c r="K108" s="1" t="n">
        <v>5</v>
      </c>
      <c r="L108" s="1" t="n">
        <v>0</v>
      </c>
      <c r="M108" s="1" t="n">
        <v>1070</v>
      </c>
    </row>
    <row r="109" customFormat="false" ht="28.35" hidden="false" customHeight="false" outlineLevel="0" collapsed="false">
      <c r="A109" s="1" t="n">
        <v>108</v>
      </c>
      <c r="B109" s="1" t="n">
        <v>2</v>
      </c>
      <c r="C109" s="1" t="n">
        <v>0</v>
      </c>
      <c r="D109" s="1" t="n">
        <v>0</v>
      </c>
      <c r="E109" s="1" t="n">
        <v>0</v>
      </c>
      <c r="F109" s="1" t="n">
        <v>102</v>
      </c>
      <c r="I109" s="3" t="s">
        <v>304</v>
      </c>
      <c r="L109" s="1" t="n">
        <v>0</v>
      </c>
      <c r="M109" s="1" t="n">
        <v>1080</v>
      </c>
    </row>
    <row r="110" customFormat="false" ht="14.9" hidden="false" customHeight="false" outlineLevel="0" collapsed="false">
      <c r="A110" s="1" t="n">
        <v>109</v>
      </c>
      <c r="B110" s="1" t="n">
        <v>2</v>
      </c>
      <c r="C110" s="1" t="n">
        <v>0</v>
      </c>
      <c r="D110" s="1" t="n">
        <v>0</v>
      </c>
      <c r="E110" s="1" t="n">
        <v>1</v>
      </c>
      <c r="F110" s="1" t="n">
        <v>108</v>
      </c>
      <c r="H110" s="1" t="s">
        <v>305</v>
      </c>
      <c r="I110" s="3" t="e">
        <f aca="false">--#NAME? #NAME? #NAME? #NAME?,#NAME? #NAME? #NAME?</f>
        <v>#VALUE!</v>
      </c>
      <c r="J110" s="3" t="s">
        <v>256</v>
      </c>
      <c r="K110" s="1" t="n">
        <v>5</v>
      </c>
      <c r="L110" s="1" t="n">
        <v>0</v>
      </c>
      <c r="M110" s="1" t="n">
        <v>1090</v>
      </c>
    </row>
    <row r="111" customFormat="false" ht="14.9" hidden="false" customHeight="false" outlineLevel="0" collapsed="false">
      <c r="A111" s="1" t="n">
        <v>110</v>
      </c>
      <c r="B111" s="1" t="n">
        <v>2</v>
      </c>
      <c r="C111" s="1" t="n">
        <v>0</v>
      </c>
      <c r="D111" s="1" t="n">
        <v>0</v>
      </c>
      <c r="E111" s="1" t="n">
        <v>1</v>
      </c>
      <c r="F111" s="1" t="n">
        <v>108</v>
      </c>
      <c r="H111" s="1" t="s">
        <v>306</v>
      </c>
      <c r="I111" s="3" t="e">
        <f aca="false">--#NAME? #NAME? #NAME? #NAME?,#NAME?</f>
        <v>#VALUE!</v>
      </c>
      <c r="J111" s="3" t="s">
        <v>256</v>
      </c>
      <c r="K111" s="1" t="n">
        <v>5</v>
      </c>
      <c r="L111" s="1" t="n">
        <v>0</v>
      </c>
      <c r="M111" s="1" t="n">
        <v>1100</v>
      </c>
    </row>
    <row r="112" customFormat="false" ht="14.9" hidden="false" customHeight="false" outlineLevel="0" collapsed="false">
      <c r="A112" s="1" t="n">
        <v>111</v>
      </c>
      <c r="B112" s="1" t="n">
        <v>2</v>
      </c>
      <c r="C112" s="1" t="n">
        <v>0</v>
      </c>
      <c r="D112" s="1" t="n">
        <v>0</v>
      </c>
      <c r="E112" s="1" t="n">
        <v>1</v>
      </c>
      <c r="F112" s="1" t="n">
        <v>108</v>
      </c>
      <c r="H112" s="1" t="s">
        <v>307</v>
      </c>
      <c r="I112" s="3" t="e">
        <f aca="false">--#NAME? #NAME? #NAME?,#NAME? #NAME? #NAME?</f>
        <v>#VALUE!</v>
      </c>
      <c r="J112" s="3" t="s">
        <v>256</v>
      </c>
      <c r="K112" s="1" t="n">
        <v>5</v>
      </c>
      <c r="L112" s="1" t="n">
        <v>0</v>
      </c>
      <c r="M112" s="1" t="n">
        <v>1110</v>
      </c>
    </row>
    <row r="113" customFormat="false" ht="14.9" hidden="false" customHeight="false" outlineLevel="0" collapsed="false">
      <c r="A113" s="1" t="n">
        <v>112</v>
      </c>
      <c r="B113" s="1" t="n">
        <v>2</v>
      </c>
      <c r="C113" s="1" t="n">
        <v>0</v>
      </c>
      <c r="D113" s="1" t="n">
        <v>0</v>
      </c>
      <c r="E113" s="1" t="n">
        <v>1</v>
      </c>
      <c r="F113" s="1" t="n">
        <v>108</v>
      </c>
      <c r="H113" s="1" t="s">
        <v>308</v>
      </c>
      <c r="I113" s="3" t="e">
        <f aca="false">--#NAME? #NAME? #NAME?,#NAME?</f>
        <v>#VALUE!</v>
      </c>
      <c r="J113" s="3" t="s">
        <v>256</v>
      </c>
      <c r="K113" s="1" t="n">
        <v>5</v>
      </c>
      <c r="L113" s="1" t="n">
        <v>0</v>
      </c>
      <c r="M113" s="1" t="n">
        <v>1120</v>
      </c>
    </row>
    <row r="114" customFormat="false" ht="28.35" hidden="false" customHeight="false" outlineLevel="0" collapsed="false">
      <c r="A114" s="1" t="n">
        <v>113</v>
      </c>
      <c r="B114" s="1" t="n">
        <v>2</v>
      </c>
      <c r="C114" s="1" t="n">
        <v>0</v>
      </c>
      <c r="D114" s="1" t="n">
        <v>0</v>
      </c>
      <c r="E114" s="1" t="n">
        <v>0</v>
      </c>
      <c r="F114" s="1" t="n">
        <v>102</v>
      </c>
      <c r="I114" s="3" t="s">
        <v>309</v>
      </c>
      <c r="L114" s="1" t="n">
        <v>0</v>
      </c>
      <c r="M114" s="1" t="n">
        <v>1130</v>
      </c>
    </row>
    <row r="115" customFormat="false" ht="14.9" hidden="false" customHeight="false" outlineLevel="0" collapsed="false">
      <c r="A115" s="1" t="n">
        <v>114</v>
      </c>
      <c r="B115" s="1" t="n">
        <v>2</v>
      </c>
      <c r="C115" s="1" t="n">
        <v>0</v>
      </c>
      <c r="D115" s="1" t="n">
        <v>0</v>
      </c>
      <c r="E115" s="1" t="n">
        <v>1</v>
      </c>
      <c r="F115" s="1" t="n">
        <v>113</v>
      </c>
      <c r="H115" s="1" t="s">
        <v>310</v>
      </c>
      <c r="I115" s="3" t="e">
        <f aca="false">--#NAME? #NAME? #NAME? #NAME?,#NAME? #NAME? #NAME?</f>
        <v>#VALUE!</v>
      </c>
      <c r="J115" s="3" t="s">
        <v>256</v>
      </c>
      <c r="K115" s="1" t="n">
        <v>5</v>
      </c>
      <c r="L115" s="1" t="n">
        <v>0</v>
      </c>
      <c r="M115" s="1" t="n">
        <v>1140</v>
      </c>
    </row>
    <row r="116" customFormat="false" ht="14.9" hidden="false" customHeight="false" outlineLevel="0" collapsed="false">
      <c r="A116" s="1" t="n">
        <v>115</v>
      </c>
      <c r="B116" s="1" t="n">
        <v>2</v>
      </c>
      <c r="C116" s="1" t="n">
        <v>0</v>
      </c>
      <c r="D116" s="1" t="n">
        <v>0</v>
      </c>
      <c r="E116" s="1" t="n">
        <v>1</v>
      </c>
      <c r="F116" s="1" t="n">
        <v>113</v>
      </c>
      <c r="H116" s="1" t="s">
        <v>311</v>
      </c>
      <c r="I116" s="3" t="e">
        <f aca="false">--#NAME? #NAME? #NAME? #NAME?,#NAME?</f>
        <v>#VALUE!</v>
      </c>
      <c r="J116" s="3" t="s">
        <v>256</v>
      </c>
      <c r="K116" s="1" t="n">
        <v>5</v>
      </c>
      <c r="L116" s="1" t="n">
        <v>0</v>
      </c>
      <c r="M116" s="1" t="n">
        <v>1150</v>
      </c>
    </row>
    <row r="117" customFormat="false" ht="14.9" hidden="false" customHeight="false" outlineLevel="0" collapsed="false">
      <c r="A117" s="1" t="n">
        <v>116</v>
      </c>
      <c r="B117" s="1" t="n">
        <v>2</v>
      </c>
      <c r="C117" s="1" t="n">
        <v>0</v>
      </c>
      <c r="D117" s="1" t="n">
        <v>0</v>
      </c>
      <c r="E117" s="1" t="n">
        <v>1</v>
      </c>
      <c r="F117" s="1" t="n">
        <v>113</v>
      </c>
      <c r="H117" s="1" t="s">
        <v>312</v>
      </c>
      <c r="I117" s="3" t="e">
        <f aca="false">--#NAME? #NAME?,#NAME? #NAME? #NAME?</f>
        <v>#VALUE!</v>
      </c>
      <c r="J117" s="3" t="s">
        <v>256</v>
      </c>
      <c r="L117" s="1" t="n">
        <v>0</v>
      </c>
      <c r="M117" s="1" t="n">
        <v>1160</v>
      </c>
    </row>
    <row r="118" customFormat="false" ht="14.9" hidden="false" customHeight="false" outlineLevel="0" collapsed="false">
      <c r="A118" s="1" t="n">
        <v>117</v>
      </c>
      <c r="B118" s="1" t="n">
        <v>2</v>
      </c>
      <c r="C118" s="1" t="n">
        <v>0</v>
      </c>
      <c r="D118" s="1" t="n">
        <v>0</v>
      </c>
      <c r="E118" s="1" t="n">
        <v>1</v>
      </c>
      <c r="F118" s="1" t="n">
        <v>113</v>
      </c>
      <c r="H118" s="1" t="s">
        <v>313</v>
      </c>
      <c r="I118" s="3" t="e">
        <f aca="false">--#NAME?,#NAME? #NAME? #NAME?</f>
        <v>#VALUE!</v>
      </c>
      <c r="J118" s="3" t="s">
        <v>256</v>
      </c>
      <c r="K118" s="1" t="n">
        <v>5</v>
      </c>
      <c r="L118" s="1" t="n">
        <v>0</v>
      </c>
      <c r="M118" s="1" t="n">
        <v>1170</v>
      </c>
    </row>
    <row r="119" customFormat="false" ht="14.9" hidden="false" customHeight="false" outlineLevel="0" collapsed="false">
      <c r="A119" s="1" t="n">
        <v>118</v>
      </c>
      <c r="B119" s="1" t="n">
        <v>2</v>
      </c>
      <c r="C119" s="1" t="n">
        <v>0</v>
      </c>
      <c r="D119" s="1" t="n">
        <v>0</v>
      </c>
      <c r="E119" s="1" t="n">
        <v>1</v>
      </c>
      <c r="F119" s="1" t="n">
        <v>113</v>
      </c>
      <c r="H119" s="1" t="s">
        <v>314</v>
      </c>
      <c r="I119" s="3" t="e">
        <f aca="false">--#NAME?,#NAME?</f>
        <v>#VALUE!</v>
      </c>
      <c r="J119" s="3" t="s">
        <v>256</v>
      </c>
      <c r="K119" s="1" t="n">
        <v>5</v>
      </c>
      <c r="L119" s="1" t="n">
        <v>0</v>
      </c>
      <c r="M119" s="1" t="n">
        <v>1180</v>
      </c>
    </row>
    <row r="120" customFormat="false" ht="28.35" hidden="false" customHeight="false" outlineLevel="0" collapsed="false">
      <c r="A120" s="1" t="n">
        <v>119</v>
      </c>
      <c r="B120" s="1" t="n">
        <v>2</v>
      </c>
      <c r="C120" s="1" t="n">
        <v>0</v>
      </c>
      <c r="D120" s="1" t="n">
        <v>0</v>
      </c>
      <c r="E120" s="1" t="n">
        <v>0</v>
      </c>
      <c r="F120" s="1" t="n">
        <v>102</v>
      </c>
      <c r="I120" s="3" t="s">
        <v>315</v>
      </c>
      <c r="L120" s="1" t="n">
        <v>0</v>
      </c>
      <c r="M120" s="1" t="n">
        <v>1190</v>
      </c>
    </row>
    <row r="121" customFormat="false" ht="14.9" hidden="false" customHeight="false" outlineLevel="0" collapsed="false">
      <c r="A121" s="1" t="n">
        <v>120</v>
      </c>
      <c r="B121" s="1" t="n">
        <v>2</v>
      </c>
      <c r="C121" s="1" t="n">
        <v>0</v>
      </c>
      <c r="D121" s="1" t="n">
        <v>0</v>
      </c>
      <c r="E121" s="1" t="n">
        <v>1</v>
      </c>
      <c r="F121" s="1" t="n">
        <v>119</v>
      </c>
      <c r="H121" s="1" t="s">
        <v>316</v>
      </c>
      <c r="I121" s="3" t="e">
        <f aca="false">--#NAME? #NAME? #NAME? #NAME?,#NAME? #NAME? #NAME?</f>
        <v>#VALUE!</v>
      </c>
      <c r="J121" s="3" t="s">
        <v>256</v>
      </c>
      <c r="K121" s="1" t="n">
        <v>5</v>
      </c>
      <c r="L121" s="1" t="n">
        <v>0</v>
      </c>
      <c r="M121" s="1" t="n">
        <v>1200</v>
      </c>
    </row>
    <row r="122" customFormat="false" ht="14.9" hidden="false" customHeight="false" outlineLevel="0" collapsed="false">
      <c r="A122" s="1" t="n">
        <v>121</v>
      </c>
      <c r="B122" s="1" t="n">
        <v>2</v>
      </c>
      <c r="C122" s="1" t="n">
        <v>0</v>
      </c>
      <c r="D122" s="1" t="n">
        <v>0</v>
      </c>
      <c r="E122" s="1" t="n">
        <v>1</v>
      </c>
      <c r="F122" s="1" t="n">
        <v>119</v>
      </c>
      <c r="H122" s="1" t="s">
        <v>317</v>
      </c>
      <c r="I122" s="3" t="e">
        <f aca="false">--#NAME? #NAME? #NAME? #NAME?,#NAME?</f>
        <v>#VALUE!</v>
      </c>
      <c r="J122" s="3" t="s">
        <v>256</v>
      </c>
      <c r="K122" s="1" t="n">
        <v>5</v>
      </c>
      <c r="L122" s="1" t="n">
        <v>0</v>
      </c>
      <c r="M122" s="1" t="n">
        <v>1210</v>
      </c>
    </row>
    <row r="123" customFormat="false" ht="14.9" hidden="false" customHeight="false" outlineLevel="0" collapsed="false">
      <c r="A123" s="1" t="n">
        <v>122</v>
      </c>
      <c r="B123" s="1" t="n">
        <v>2</v>
      </c>
      <c r="C123" s="1" t="n">
        <v>0</v>
      </c>
      <c r="D123" s="1" t="n">
        <v>0</v>
      </c>
      <c r="E123" s="1" t="n">
        <v>1</v>
      </c>
      <c r="F123" s="1" t="n">
        <v>119</v>
      </c>
      <c r="H123" s="1" t="s">
        <v>318</v>
      </c>
      <c r="I123" s="3" t="e">
        <f aca="false">--#NAME? #NAME?,#NAME? #NAME? #NAME?</f>
        <v>#VALUE!</v>
      </c>
      <c r="J123" s="3" t="s">
        <v>256</v>
      </c>
      <c r="K123" s="1" t="n">
        <v>5</v>
      </c>
      <c r="L123" s="1" t="n">
        <v>0</v>
      </c>
      <c r="M123" s="1" t="n">
        <v>1220</v>
      </c>
    </row>
    <row r="124" customFormat="false" ht="14.9" hidden="false" customHeight="false" outlineLevel="0" collapsed="false">
      <c r="A124" s="1" t="n">
        <v>123</v>
      </c>
      <c r="B124" s="1" t="n">
        <v>2</v>
      </c>
      <c r="C124" s="1" t="n">
        <v>0</v>
      </c>
      <c r="D124" s="1" t="n">
        <v>0</v>
      </c>
      <c r="E124" s="1" t="n">
        <v>1</v>
      </c>
      <c r="F124" s="1" t="n">
        <v>119</v>
      </c>
      <c r="H124" s="1" t="s">
        <v>319</v>
      </c>
      <c r="I124" s="3" t="e">
        <f aca="false">--#NAME?,#NAME? #NAME? #NAME?</f>
        <v>#VALUE!</v>
      </c>
      <c r="J124" s="3" t="s">
        <v>256</v>
      </c>
      <c r="K124" s="1" t="n">
        <v>5</v>
      </c>
      <c r="L124" s="1" t="n">
        <v>0</v>
      </c>
      <c r="M124" s="1" t="n">
        <v>1230</v>
      </c>
    </row>
    <row r="125" customFormat="false" ht="14.9" hidden="false" customHeight="false" outlineLevel="0" collapsed="false">
      <c r="A125" s="1" t="n">
        <v>124</v>
      </c>
      <c r="B125" s="1" t="n">
        <v>2</v>
      </c>
      <c r="C125" s="1" t="n">
        <v>0</v>
      </c>
      <c r="D125" s="1" t="n">
        <v>0</v>
      </c>
      <c r="E125" s="1" t="n">
        <v>1</v>
      </c>
      <c r="F125" s="1" t="n">
        <v>119</v>
      </c>
      <c r="H125" s="1" t="s">
        <v>320</v>
      </c>
      <c r="I125" s="3" t="e">
        <f aca="false">--#NAME?,#NAME?</f>
        <v>#VALUE!</v>
      </c>
      <c r="J125" s="3" t="s">
        <v>256</v>
      </c>
      <c r="K125" s="1" t="n">
        <v>5</v>
      </c>
      <c r="L125" s="1" t="n">
        <v>0</v>
      </c>
      <c r="M125" s="1" t="n">
        <v>1240</v>
      </c>
    </row>
    <row r="126" customFormat="false" ht="14.9" hidden="false" customHeight="false" outlineLevel="0" collapsed="false">
      <c r="A126" s="1" t="n">
        <v>125</v>
      </c>
      <c r="B126" s="1" t="n">
        <v>2</v>
      </c>
      <c r="C126" s="1" t="n">
        <v>0</v>
      </c>
      <c r="D126" s="1" t="n">
        <v>0</v>
      </c>
      <c r="E126" s="1" t="n">
        <v>1</v>
      </c>
      <c r="F126" s="1" t="n">
        <v>102</v>
      </c>
      <c r="H126" s="1" t="s">
        <v>321</v>
      </c>
      <c r="I126" s="3" t="e">
        <f aca="false">-#NAME? #NAME? #NAME?</f>
        <v>#VALUE!</v>
      </c>
      <c r="J126" s="3" t="s">
        <v>256</v>
      </c>
      <c r="K126" s="1" t="n">
        <v>5</v>
      </c>
      <c r="L126" s="1" t="n">
        <v>0</v>
      </c>
      <c r="M126" s="1" t="n">
        <v>1250</v>
      </c>
    </row>
    <row r="127" customFormat="false" ht="108.95" hidden="false" customHeight="false" outlineLevel="0" collapsed="false">
      <c r="A127" s="1" t="n">
        <v>126</v>
      </c>
      <c r="B127" s="1" t="n">
        <v>2</v>
      </c>
      <c r="C127" s="1" t="n">
        <v>0</v>
      </c>
      <c r="D127" s="1" t="n">
        <v>1</v>
      </c>
      <c r="E127" s="1" t="n">
        <v>0</v>
      </c>
      <c r="F127" s="1" t="n">
        <v>20</v>
      </c>
      <c r="G127" s="1" t="n">
        <v>2.08</v>
      </c>
      <c r="I127" s="3" t="s">
        <v>322</v>
      </c>
      <c r="L127" s="1" t="n">
        <v>0</v>
      </c>
      <c r="M127" s="1" t="n">
        <v>1260</v>
      </c>
    </row>
    <row r="128" customFormat="false" ht="14.9" hidden="false" customHeight="false" outlineLevel="0" collapsed="false">
      <c r="A128" s="1" t="n">
        <v>127</v>
      </c>
      <c r="B128" s="1" t="n">
        <v>2</v>
      </c>
      <c r="C128" s="1" t="n">
        <v>0</v>
      </c>
      <c r="D128" s="1" t="n">
        <v>0</v>
      </c>
      <c r="E128" s="1" t="n">
        <v>1</v>
      </c>
      <c r="F128" s="1" t="n">
        <v>126</v>
      </c>
      <c r="H128" s="1" t="s">
        <v>323</v>
      </c>
      <c r="I128" s="3" t="e">
        <f aca="false">-#NAME? #NAME? #NAME? #NAME?</f>
        <v>#VALUE!</v>
      </c>
      <c r="J128" s="3" t="s">
        <v>256</v>
      </c>
      <c r="K128" s="1" t="n">
        <v>5</v>
      </c>
      <c r="L128" s="1" t="n">
        <v>0</v>
      </c>
      <c r="M128" s="1" t="n">
        <v>1270</v>
      </c>
    </row>
    <row r="129" customFormat="false" ht="14.9" hidden="false" customHeight="false" outlineLevel="0" collapsed="false">
      <c r="A129" s="1" t="n">
        <v>128</v>
      </c>
      <c r="B129" s="1" t="n">
        <v>2</v>
      </c>
      <c r="C129" s="1" t="n">
        <v>0</v>
      </c>
      <c r="D129" s="1" t="n">
        <v>0</v>
      </c>
      <c r="E129" s="1" t="n">
        <v>1</v>
      </c>
      <c r="F129" s="1" t="n">
        <v>126</v>
      </c>
      <c r="H129" s="1" t="s">
        <v>324</v>
      </c>
      <c r="I129" s="3" t="e">
        <f aca="false">-#NAME? #NAME?</f>
        <v>#VALUE!</v>
      </c>
      <c r="J129" s="3" t="s">
        <v>256</v>
      </c>
      <c r="K129" s="1" t="n">
        <v>5</v>
      </c>
      <c r="L129" s="1" t="n">
        <v>0</v>
      </c>
      <c r="M129" s="1" t="n">
        <v>1280</v>
      </c>
    </row>
    <row r="130" customFormat="false" ht="350.7" hidden="false" customHeight="false" outlineLevel="0" collapsed="false">
      <c r="A130" s="1" t="n">
        <v>129</v>
      </c>
      <c r="B130" s="1" t="n">
        <v>2</v>
      </c>
      <c r="C130" s="1" t="n">
        <v>0</v>
      </c>
      <c r="D130" s="1" t="n">
        <v>0</v>
      </c>
      <c r="E130" s="1" t="n">
        <v>1</v>
      </c>
      <c r="F130" s="1" t="n">
        <v>126</v>
      </c>
      <c r="H130" s="1" t="s">
        <v>325</v>
      </c>
      <c r="I130" s="3" t="s">
        <v>326</v>
      </c>
      <c r="J130" s="3" t="s">
        <v>256</v>
      </c>
      <c r="K130" s="1" t="n">
        <v>5</v>
      </c>
      <c r="L130" s="1" t="n">
        <v>0</v>
      </c>
      <c r="M130" s="1" t="n">
        <v>1290</v>
      </c>
    </row>
    <row r="131" customFormat="false" ht="14.9" hidden="false" customHeight="false" outlineLevel="0" collapsed="false">
      <c r="A131" s="1" t="n">
        <v>130</v>
      </c>
      <c r="B131" s="1" t="n">
        <v>2</v>
      </c>
      <c r="C131" s="1" t="n">
        <v>0</v>
      </c>
      <c r="D131" s="1" t="n">
        <v>0</v>
      </c>
      <c r="E131" s="1" t="n">
        <v>1</v>
      </c>
      <c r="F131" s="1" t="n">
        <v>126</v>
      </c>
      <c r="H131" s="1" t="s">
        <v>327</v>
      </c>
      <c r="I131" s="3" t="e">
        <f aca="false">-#NAME? #NAME? (#NAME? #NAME? #NAME? #NAME?)</f>
        <v>#VALUE!</v>
      </c>
      <c r="J131" s="3" t="s">
        <v>256</v>
      </c>
      <c r="K131" s="1" t="n">
        <v>5</v>
      </c>
      <c r="L131" s="1" t="n">
        <v>0</v>
      </c>
      <c r="M131" s="1" t="n">
        <v>1300</v>
      </c>
    </row>
    <row r="132" customFormat="false" ht="14.9" hidden="false" customHeight="false" outlineLevel="0" collapsed="false">
      <c r="A132" s="1" t="n">
        <v>131</v>
      </c>
      <c r="B132" s="1" t="n">
        <v>2</v>
      </c>
      <c r="C132" s="1" t="n">
        <v>0</v>
      </c>
      <c r="D132" s="1" t="n">
        <v>0</v>
      </c>
      <c r="E132" s="1" t="n">
        <v>1</v>
      </c>
      <c r="F132" s="1" t="n">
        <v>126</v>
      </c>
      <c r="H132" s="1" t="s">
        <v>328</v>
      </c>
      <c r="I132" s="3" t="e">
        <f aca="false">-#NAME? #NAME? #NAME? #NAME? #NAME? (#NAME?)</f>
        <v>#VALUE!</v>
      </c>
      <c r="J132" s="3" t="s">
        <v>256</v>
      </c>
      <c r="K132" s="1" t="n">
        <v>5</v>
      </c>
      <c r="L132" s="1" t="n">
        <v>0</v>
      </c>
      <c r="M132" s="1" t="n">
        <v>1310</v>
      </c>
    </row>
    <row r="133" customFormat="false" ht="14.9" hidden="false" customHeight="false" outlineLevel="0" collapsed="false">
      <c r="A133" s="1" t="n">
        <v>132</v>
      </c>
      <c r="B133" s="1" t="n">
        <v>2</v>
      </c>
      <c r="C133" s="1" t="n">
        <v>0</v>
      </c>
      <c r="D133" s="1" t="n">
        <v>0</v>
      </c>
      <c r="E133" s="1" t="n">
        <v>1</v>
      </c>
      <c r="F133" s="1" t="n">
        <v>126</v>
      </c>
      <c r="H133" s="1" t="s">
        <v>329</v>
      </c>
      <c r="I133" s="3" t="e">
        <f aca="false">-#NAME?</f>
        <v>#NAME?</v>
      </c>
      <c r="J133" s="3" t="s">
        <v>256</v>
      </c>
      <c r="K133" s="1" t="n">
        <v>5</v>
      </c>
      <c r="L133" s="1" t="n">
        <v>0</v>
      </c>
      <c r="M133" s="1" t="n">
        <v>1320</v>
      </c>
    </row>
    <row r="134" customFormat="false" ht="243.25" hidden="false" customHeight="false" outlineLevel="0" collapsed="false">
      <c r="A134" s="1" t="n">
        <v>133</v>
      </c>
      <c r="B134" s="1" t="n">
        <v>2</v>
      </c>
      <c r="C134" s="1" t="n">
        <v>0</v>
      </c>
      <c r="D134" s="1" t="n">
        <v>1</v>
      </c>
      <c r="E134" s="1" t="n">
        <v>0</v>
      </c>
      <c r="F134" s="1" t="n">
        <v>128</v>
      </c>
      <c r="G134" s="1" t="n">
        <v>2.09</v>
      </c>
      <c r="I134" s="3" t="s">
        <v>330</v>
      </c>
      <c r="J134" s="3" t="s">
        <v>256</v>
      </c>
      <c r="K134" s="1" t="n">
        <v>5</v>
      </c>
      <c r="L134" s="1" t="n">
        <v>0</v>
      </c>
      <c r="M134" s="1" t="n">
        <v>1330</v>
      </c>
    </row>
    <row r="135" customFormat="false" ht="14.9" hidden="false" customHeight="false" outlineLevel="0" collapsed="false">
      <c r="A135" s="1" t="n">
        <v>134</v>
      </c>
      <c r="B135" s="1" t="n">
        <v>2</v>
      </c>
      <c r="C135" s="1" t="n">
        <v>0</v>
      </c>
      <c r="D135" s="1" t="n">
        <v>0</v>
      </c>
      <c r="E135" s="1" t="n">
        <v>1</v>
      </c>
      <c r="F135" s="1" t="n">
        <v>133</v>
      </c>
      <c r="H135" s="1" t="s">
        <v>331</v>
      </c>
      <c r="I135" s="3" t="e">
        <f aca="false">-#NAME? #NAME?</f>
        <v>#VALUE!</v>
      </c>
      <c r="J135" s="3" t="s">
        <v>256</v>
      </c>
      <c r="K135" s="1" t="n">
        <v>5</v>
      </c>
      <c r="L135" s="1" t="n">
        <v>0</v>
      </c>
      <c r="M135" s="1" t="n">
        <v>1340</v>
      </c>
    </row>
    <row r="136" customFormat="false" ht="14.9" hidden="false" customHeight="false" outlineLevel="0" collapsed="false">
      <c r="A136" s="1" t="n">
        <v>135</v>
      </c>
      <c r="B136" s="1" t="n">
        <v>2</v>
      </c>
      <c r="C136" s="1" t="n">
        <v>0</v>
      </c>
      <c r="D136" s="1" t="n">
        <v>0</v>
      </c>
      <c r="E136" s="1" t="n">
        <v>1</v>
      </c>
      <c r="F136" s="1" t="n">
        <v>133</v>
      </c>
      <c r="H136" s="1" t="s">
        <v>332</v>
      </c>
      <c r="I136" s="3" t="e">
        <f aca="false">-#NAME?</f>
        <v>#NAME?</v>
      </c>
      <c r="J136" s="3" t="s">
        <v>256</v>
      </c>
      <c r="K136" s="1" t="n">
        <v>5</v>
      </c>
      <c r="L136" s="1" t="n">
        <v>0</v>
      </c>
      <c r="M136" s="1" t="n">
        <v>1350</v>
      </c>
    </row>
    <row r="137" customFormat="false" ht="189.55" hidden="false" customHeight="false" outlineLevel="0" collapsed="false">
      <c r="A137" s="1" t="n">
        <v>136</v>
      </c>
      <c r="B137" s="1" t="n">
        <v>2</v>
      </c>
      <c r="C137" s="1" t="n">
        <v>0</v>
      </c>
      <c r="D137" s="1" t="n">
        <v>1</v>
      </c>
      <c r="E137" s="1" t="n">
        <v>0</v>
      </c>
      <c r="F137" s="1" t="n">
        <v>134</v>
      </c>
      <c r="G137" s="1" t="n">
        <v>2.1</v>
      </c>
      <c r="I137" s="3" t="s">
        <v>333</v>
      </c>
      <c r="L137" s="1" t="n">
        <v>0</v>
      </c>
      <c r="M137" s="1" t="n">
        <v>1360</v>
      </c>
    </row>
    <row r="138" customFormat="false" ht="28.35" hidden="false" customHeight="false" outlineLevel="0" collapsed="false">
      <c r="A138" s="1" t="n">
        <v>137</v>
      </c>
      <c r="B138" s="1" t="n">
        <v>2</v>
      </c>
      <c r="C138" s="1" t="n">
        <v>0</v>
      </c>
      <c r="D138" s="1" t="n">
        <v>0</v>
      </c>
      <c r="E138" s="1" t="n">
        <v>0</v>
      </c>
      <c r="F138" s="1" t="n">
        <v>136</v>
      </c>
      <c r="I138" s="3" t="s">
        <v>334</v>
      </c>
      <c r="L138" s="1" t="n">
        <v>0</v>
      </c>
      <c r="M138" s="1" t="n">
        <v>1370</v>
      </c>
    </row>
    <row r="139" customFormat="false" ht="14.9" hidden="false" customHeight="false" outlineLevel="0" collapsed="false">
      <c r="A139" s="1" t="n">
        <v>138</v>
      </c>
      <c r="B139" s="1" t="n">
        <v>2</v>
      </c>
      <c r="C139" s="1" t="n">
        <v>0</v>
      </c>
      <c r="D139" s="1" t="n">
        <v>0</v>
      </c>
      <c r="E139" s="1" t="n">
        <v>1</v>
      </c>
      <c r="F139" s="1" t="n">
        <v>137</v>
      </c>
      <c r="H139" s="1" t="s">
        <v>335</v>
      </c>
      <c r="I139" s="3" t="e">
        <f aca="false">--#NAME?,#NAME? #NAME? #NAME? #NAME?,#NAME? #NAME? #NAME?</f>
        <v>#VALUE!</v>
      </c>
      <c r="J139" s="3" t="s">
        <v>256</v>
      </c>
      <c r="K139" s="1" t="n">
        <v>5</v>
      </c>
      <c r="L139" s="1" t="n">
        <v>0</v>
      </c>
      <c r="M139" s="1" t="n">
        <v>1380</v>
      </c>
    </row>
    <row r="140" customFormat="false" ht="14.9" hidden="false" customHeight="false" outlineLevel="0" collapsed="false">
      <c r="A140" s="1" t="n">
        <v>139</v>
      </c>
      <c r="B140" s="1" t="n">
        <v>2</v>
      </c>
      <c r="C140" s="1" t="n">
        <v>0</v>
      </c>
      <c r="D140" s="1" t="n">
        <v>0</v>
      </c>
      <c r="E140" s="1" t="n">
        <v>1</v>
      </c>
      <c r="F140" s="1" t="n">
        <v>137</v>
      </c>
      <c r="H140" s="1" t="s">
        <v>336</v>
      </c>
      <c r="I140" s="3" t="e">
        <f aca="false">--#NAME? (#NAME?) #NAME? #NAME? #NAME?</f>
        <v>#VALUE!</v>
      </c>
      <c r="J140" s="3" t="s">
        <v>256</v>
      </c>
      <c r="K140" s="1" t="n">
        <v>5</v>
      </c>
      <c r="L140" s="1" t="n">
        <v>0</v>
      </c>
      <c r="M140" s="1" t="n">
        <v>1390</v>
      </c>
    </row>
    <row r="141" customFormat="false" ht="14.9" hidden="false" customHeight="false" outlineLevel="0" collapsed="false">
      <c r="A141" s="1" t="n">
        <v>140</v>
      </c>
      <c r="B141" s="1" t="n">
        <v>2</v>
      </c>
      <c r="C141" s="1" t="n">
        <v>0</v>
      </c>
      <c r="D141" s="1" t="n">
        <v>0</v>
      </c>
      <c r="E141" s="1" t="n">
        <v>1</v>
      </c>
      <c r="F141" s="1" t="n">
        <v>137</v>
      </c>
      <c r="H141" s="1" t="s">
        <v>337</v>
      </c>
      <c r="I141" s="3" t="e">
        <f aca="false">--#NAME?</f>
        <v>#NAME?</v>
      </c>
      <c r="J141" s="3" t="s">
        <v>256</v>
      </c>
      <c r="K141" s="1" t="n">
        <v>5</v>
      </c>
      <c r="L141" s="1" t="n">
        <v>0</v>
      </c>
      <c r="M141" s="1" t="n">
        <v>1400</v>
      </c>
    </row>
    <row r="142" customFormat="false" ht="14.9" hidden="false" customHeight="false" outlineLevel="0" collapsed="false">
      <c r="A142" s="1" t="n">
        <v>141</v>
      </c>
      <c r="B142" s="1" t="n">
        <v>2</v>
      </c>
      <c r="C142" s="1" t="n">
        <v>0</v>
      </c>
      <c r="D142" s="1" t="n">
        <v>0</v>
      </c>
      <c r="E142" s="1" t="n">
        <v>1</v>
      </c>
      <c r="F142" s="1" t="n">
        <v>136</v>
      </c>
      <c r="H142" s="1" t="s">
        <v>338</v>
      </c>
      <c r="I142" s="3" t="e">
        <f aca="false">-#NAME? #NAME? #NAME? #NAME?</f>
        <v>#VALUE!</v>
      </c>
      <c r="J142" s="3" t="s">
        <v>256</v>
      </c>
      <c r="K142" s="1" t="n">
        <v>5</v>
      </c>
      <c r="L142" s="1" t="n">
        <v>0</v>
      </c>
      <c r="M142" s="1" t="n">
        <v>1410</v>
      </c>
    </row>
    <row r="143" customFormat="false" ht="108.95" hidden="false" customHeight="false" outlineLevel="0" collapsed="false">
      <c r="A143" s="1" t="n">
        <v>142</v>
      </c>
      <c r="B143" s="1" t="n">
        <v>2</v>
      </c>
      <c r="C143" s="1" t="n">
        <v>0</v>
      </c>
      <c r="D143" s="1" t="n">
        <v>0</v>
      </c>
      <c r="E143" s="1" t="n">
        <v>0</v>
      </c>
      <c r="F143" s="1" t="n">
        <v>136</v>
      </c>
      <c r="I143" s="3" t="s">
        <v>339</v>
      </c>
      <c r="J143" s="3" t="s">
        <v>256</v>
      </c>
      <c r="K143" s="1" t="n">
        <v>5</v>
      </c>
      <c r="L143" s="1" t="n">
        <v>0</v>
      </c>
      <c r="M143" s="1" t="n">
        <v>1420</v>
      </c>
    </row>
    <row r="144" customFormat="false" ht="14.9" hidden="false" customHeight="false" outlineLevel="0" collapsed="false">
      <c r="A144" s="1" t="n">
        <v>143</v>
      </c>
      <c r="B144" s="1" t="n">
        <v>2</v>
      </c>
      <c r="C144" s="1" t="n">
        <v>0</v>
      </c>
      <c r="D144" s="1" t="n">
        <v>0</v>
      </c>
      <c r="E144" s="1" t="n">
        <v>1</v>
      </c>
      <c r="F144" s="1" t="n">
        <v>142</v>
      </c>
      <c r="H144" s="1" t="s">
        <v>340</v>
      </c>
      <c r="I144" s="3" t="e">
        <f aca="false">--#NAME? #NAME?</f>
        <v>#VALUE!</v>
      </c>
      <c r="J144" s="3" t="s">
        <v>256</v>
      </c>
      <c r="K144" s="1" t="n">
        <v>5</v>
      </c>
      <c r="L144" s="1" t="n">
        <v>0</v>
      </c>
      <c r="M144" s="1" t="n">
        <v>1430</v>
      </c>
    </row>
    <row r="145" customFormat="false" ht="350.7" hidden="false" customHeight="false" outlineLevel="0" collapsed="false">
      <c r="A145" s="1" t="n">
        <v>144</v>
      </c>
      <c r="B145" s="1" t="n">
        <v>2</v>
      </c>
      <c r="C145" s="1" t="n">
        <v>0</v>
      </c>
      <c r="D145" s="1" t="n">
        <v>0</v>
      </c>
      <c r="E145" s="1" t="n">
        <v>1</v>
      </c>
      <c r="F145" s="1" t="n">
        <v>142</v>
      </c>
      <c r="H145" s="1" t="s">
        <v>341</v>
      </c>
      <c r="I145" s="3" t="s">
        <v>342</v>
      </c>
      <c r="J145" s="3" t="s">
        <v>256</v>
      </c>
      <c r="K145" s="1" t="n">
        <v>5</v>
      </c>
      <c r="L145" s="1" t="n">
        <v>0</v>
      </c>
      <c r="M145" s="1" t="n">
        <v>1440</v>
      </c>
    </row>
    <row r="146" customFormat="false" ht="14.9" hidden="false" customHeight="false" outlineLevel="0" collapsed="false">
      <c r="A146" s="1" t="n">
        <v>145</v>
      </c>
      <c r="B146" s="1" t="n">
        <v>2</v>
      </c>
      <c r="C146" s="1" t="n">
        <v>0</v>
      </c>
      <c r="D146" s="1" t="n">
        <v>0</v>
      </c>
      <c r="E146" s="1" t="n">
        <v>1</v>
      </c>
      <c r="F146" s="1" t="n">
        <v>142</v>
      </c>
      <c r="H146" s="1" t="s">
        <v>343</v>
      </c>
      <c r="I146" s="3" t="e">
        <f aca="false">--#NAME? #NAME? (#NAME? #NAME? #NAME? #NAME?)</f>
        <v>#VALUE!</v>
      </c>
      <c r="J146" s="3" t="s">
        <v>256</v>
      </c>
      <c r="K146" s="1" t="n">
        <v>5</v>
      </c>
      <c r="L146" s="1" t="n">
        <v>0</v>
      </c>
      <c r="M146" s="1" t="n">
        <v>1450</v>
      </c>
    </row>
    <row r="147" customFormat="false" ht="14.9" hidden="false" customHeight="false" outlineLevel="0" collapsed="false">
      <c r="A147" s="1" t="n">
        <v>146</v>
      </c>
      <c r="B147" s="1" t="n">
        <v>2</v>
      </c>
      <c r="C147" s="1" t="n">
        <v>0</v>
      </c>
      <c r="D147" s="1" t="n">
        <v>0</v>
      </c>
      <c r="E147" s="1" t="n">
        <v>1</v>
      </c>
      <c r="F147" s="1" t="n">
        <v>142</v>
      </c>
      <c r="H147" s="1" t="s">
        <v>344</v>
      </c>
      <c r="I147" s="3" t="e">
        <f aca="false">--#NAME?</f>
        <v>#NAME?</v>
      </c>
      <c r="J147" s="3" t="s">
        <v>256</v>
      </c>
      <c r="K147" s="1" t="n">
        <v>5</v>
      </c>
      <c r="L147" s="1" t="n">
        <v>0</v>
      </c>
      <c r="M147" s="1" t="n">
        <v>1460</v>
      </c>
    </row>
    <row r="148" customFormat="false" ht="14.9" hidden="false" customHeight="false" outlineLevel="0" collapsed="false">
      <c r="A148" s="1" t="n">
        <v>147</v>
      </c>
      <c r="B148" s="1" t="n">
        <v>3</v>
      </c>
      <c r="C148" s="1" t="n">
        <v>0</v>
      </c>
      <c r="D148" s="1" t="n">
        <v>1</v>
      </c>
      <c r="E148" s="1" t="n">
        <v>0</v>
      </c>
      <c r="F148" s="1" t="n">
        <v>145</v>
      </c>
      <c r="G148" s="1" t="n">
        <v>3.01</v>
      </c>
      <c r="I148" s="3" t="s">
        <v>345</v>
      </c>
      <c r="L148" s="1" t="n">
        <v>0</v>
      </c>
      <c r="M148" s="1" t="n">
        <v>1470</v>
      </c>
    </row>
    <row r="149" customFormat="false" ht="41.75" hidden="false" customHeight="false" outlineLevel="0" collapsed="false">
      <c r="A149" s="1" t="n">
        <v>148</v>
      </c>
      <c r="B149" s="1" t="n">
        <v>3</v>
      </c>
      <c r="C149" s="1" t="n">
        <v>0</v>
      </c>
      <c r="D149" s="1" t="n">
        <v>0</v>
      </c>
      <c r="E149" s="1" t="n">
        <v>0</v>
      </c>
      <c r="F149" s="1" t="n">
        <v>147</v>
      </c>
      <c r="I149" s="3" t="s">
        <v>346</v>
      </c>
      <c r="L149" s="1" t="n">
        <v>0</v>
      </c>
      <c r="M149" s="1" t="n">
        <v>1480</v>
      </c>
    </row>
    <row r="150" customFormat="false" ht="14.9" hidden="false" customHeight="false" outlineLevel="0" collapsed="false">
      <c r="A150" s="1" t="n">
        <v>149</v>
      </c>
      <c r="B150" s="1" t="n">
        <v>3</v>
      </c>
      <c r="C150" s="1" t="n">
        <v>0</v>
      </c>
      <c r="D150" s="1" t="n">
        <v>0</v>
      </c>
      <c r="E150" s="1" t="n">
        <v>1</v>
      </c>
      <c r="F150" s="1" t="n">
        <v>148</v>
      </c>
      <c r="H150" s="1" t="s">
        <v>347</v>
      </c>
      <c r="I150" s="3" t="e">
        <f aca="false">--#NAME?</f>
        <v>#NAME?</v>
      </c>
      <c r="J150" s="3" t="s">
        <v>256</v>
      </c>
      <c r="K150" s="1" t="n">
        <v>5</v>
      </c>
      <c r="L150" s="1" t="n">
        <v>0</v>
      </c>
      <c r="M150" s="1" t="n">
        <v>1490</v>
      </c>
    </row>
    <row r="151" customFormat="false" ht="14.9" hidden="false" customHeight="false" outlineLevel="0" collapsed="false">
      <c r="A151" s="1" t="n">
        <v>150</v>
      </c>
      <c r="B151" s="1" t="n">
        <v>3</v>
      </c>
      <c r="C151" s="1" t="n">
        <v>0</v>
      </c>
      <c r="D151" s="1" t="n">
        <v>0</v>
      </c>
      <c r="E151" s="1" t="n">
        <v>1</v>
      </c>
      <c r="F151" s="1" t="n">
        <v>148</v>
      </c>
      <c r="H151" s="1" t="s">
        <v>348</v>
      </c>
      <c r="I151" s="3" t="e">
        <f aca="false">--#NAME?</f>
        <v>#NAME?</v>
      </c>
      <c r="J151" s="3" t="s">
        <v>256</v>
      </c>
      <c r="K151" s="1" t="n">
        <v>5</v>
      </c>
      <c r="L151" s="1" t="n">
        <v>0</v>
      </c>
      <c r="M151" s="1" t="n">
        <v>1500</v>
      </c>
    </row>
    <row r="152" customFormat="false" ht="28.35" hidden="false" customHeight="false" outlineLevel="0" collapsed="false">
      <c r="A152" s="1" t="n">
        <v>151</v>
      </c>
      <c r="B152" s="1" t="n">
        <v>3</v>
      </c>
      <c r="C152" s="1" t="n">
        <v>0</v>
      </c>
      <c r="D152" s="1" t="n">
        <v>0</v>
      </c>
      <c r="E152" s="1" t="n">
        <v>0</v>
      </c>
      <c r="F152" s="1" t="n">
        <v>147</v>
      </c>
      <c r="I152" s="3" t="s">
        <v>349</v>
      </c>
      <c r="L152" s="1" t="n">
        <v>0</v>
      </c>
      <c r="M152" s="1" t="n">
        <v>1510</v>
      </c>
    </row>
    <row r="153" customFormat="false" ht="14.9" hidden="false" customHeight="false" outlineLevel="0" collapsed="false">
      <c r="A153" s="1" t="n">
        <v>152</v>
      </c>
      <c r="B153" s="1" t="n">
        <v>3</v>
      </c>
      <c r="C153" s="1" t="n">
        <v>0</v>
      </c>
      <c r="D153" s="1" t="n">
        <v>0</v>
      </c>
      <c r="E153" s="1" t="n">
        <v>1</v>
      </c>
      <c r="F153" s="1" t="n">
        <v>151</v>
      </c>
      <c r="H153" s="1" t="s">
        <v>350</v>
      </c>
      <c r="I153" s="3" t="e">
        <f aca="false">--#NAME? (#NAME? #NAME?,#NAME? #NAME?,#NAME? #NAME?,#NAME? #NAME?,#NAME? #NAME?,#NAME? #NAME? #NAME? #NAME? #NAME?)</f>
        <v>#VALUE!</v>
      </c>
      <c r="J153" s="3" t="s">
        <v>256</v>
      </c>
      <c r="K153" s="1" t="n">
        <v>5</v>
      </c>
      <c r="L153" s="1" t="n">
        <v>0</v>
      </c>
      <c r="M153" s="1" t="n">
        <v>1520</v>
      </c>
    </row>
    <row r="154" customFormat="false" ht="14.9" hidden="false" customHeight="false" outlineLevel="0" collapsed="false">
      <c r="A154" s="1" t="n">
        <v>153</v>
      </c>
      <c r="B154" s="1" t="n">
        <v>3</v>
      </c>
      <c r="C154" s="1" t="n">
        <v>0</v>
      </c>
      <c r="D154" s="1" t="n">
        <v>0</v>
      </c>
      <c r="E154" s="1" t="n">
        <v>1</v>
      </c>
      <c r="F154" s="1" t="n">
        <v>151</v>
      </c>
      <c r="H154" s="1" t="s">
        <v>351</v>
      </c>
      <c r="I154" s="3" t="e">
        <f aca="false">--#NAME? (#NAME? #NAME?)</f>
        <v>#VALUE!</v>
      </c>
      <c r="J154" s="3" t="s">
        <v>256</v>
      </c>
      <c r="K154" s="1" t="n">
        <v>5</v>
      </c>
      <c r="L154" s="1" t="n">
        <v>0</v>
      </c>
      <c r="M154" s="1" t="n">
        <v>1530</v>
      </c>
    </row>
    <row r="155" customFormat="false" ht="14.9" hidden="false" customHeight="false" outlineLevel="0" collapsed="false">
      <c r="A155" s="1" t="n">
        <v>154</v>
      </c>
      <c r="B155" s="1" t="n">
        <v>3</v>
      </c>
      <c r="C155" s="1" t="n">
        <v>0</v>
      </c>
      <c r="D155" s="1" t="n">
        <v>0</v>
      </c>
      <c r="E155" s="1" t="n">
        <v>1</v>
      </c>
      <c r="F155" s="1" t="n">
        <v>151</v>
      </c>
      <c r="H155" s="1" t="s">
        <v>352</v>
      </c>
      <c r="I155" s="3" t="e">
        <f aca="false">--#NAME? (#NAME? #NAME?,#NAME? #NAME?,#NAME? #NAME?,#NAME? #NAME?,#NAME? #NAME?,#NAME? #NAME?,#NAME? #NAME?,#NAME? #NAME?,#NAME? #NAME?,#NAME? #NAME?,#NAME? #NAME?)</f>
        <v>#VALUE!</v>
      </c>
      <c r="J155" s="3" t="s">
        <v>256</v>
      </c>
      <c r="K155" s="1" t="n">
        <v>5</v>
      </c>
      <c r="L155" s="1" t="n">
        <v>0</v>
      </c>
      <c r="M155" s="1" t="n">
        <v>1540</v>
      </c>
    </row>
    <row r="156" customFormat="false" ht="14.9" hidden="false" customHeight="false" outlineLevel="0" collapsed="false">
      <c r="A156" s="1" t="n">
        <v>155</v>
      </c>
      <c r="B156" s="1" t="n">
        <v>3</v>
      </c>
      <c r="C156" s="1" t="n">
        <v>0</v>
      </c>
      <c r="D156" s="1" t="n">
        <v>0</v>
      </c>
      <c r="E156" s="1" t="n">
        <v>1</v>
      </c>
      <c r="F156" s="1" t="n">
        <v>151</v>
      </c>
      <c r="H156" s="1" t="s">
        <v>353</v>
      </c>
      <c r="I156" s="3" t="e">
        <f aca="false">--#NAME? #NAME? #NAME? #NAME? #NAME? (#NAME? #NAME?,#NAME? #NAME?)</f>
        <v>#VALUE!</v>
      </c>
      <c r="J156" s="3" t="s">
        <v>256</v>
      </c>
      <c r="K156" s="1" t="n">
        <v>5</v>
      </c>
      <c r="L156" s="1" t="n">
        <v>0</v>
      </c>
      <c r="M156" s="1" t="n">
        <v>1550</v>
      </c>
    </row>
    <row r="157" customFormat="false" ht="14.9" hidden="false" customHeight="false" outlineLevel="0" collapsed="false">
      <c r="A157" s="1" t="n">
        <v>156</v>
      </c>
      <c r="B157" s="1" t="n">
        <v>3</v>
      </c>
      <c r="C157" s="1" t="n">
        <v>0</v>
      </c>
      <c r="D157" s="1" t="n">
        <v>0</v>
      </c>
      <c r="E157" s="1" t="n">
        <v>1</v>
      </c>
      <c r="F157" s="1" t="n">
        <v>151</v>
      </c>
      <c r="H157" s="1" t="s">
        <v>354</v>
      </c>
      <c r="I157" s="3" t="e">
        <f aca="false">--#NAME? #NAME? #NAME? (#NAME? #NAME?)</f>
        <v>#VALUE!</v>
      </c>
      <c r="J157" s="3" t="s">
        <v>256</v>
      </c>
      <c r="K157" s="1" t="n">
        <v>5</v>
      </c>
      <c r="L157" s="1" t="n">
        <v>0</v>
      </c>
      <c r="M157" s="1" t="n">
        <v>1560</v>
      </c>
    </row>
    <row r="158" customFormat="false" ht="14.9" hidden="false" customHeight="false" outlineLevel="0" collapsed="false">
      <c r="A158" s="1" t="n">
        <v>157</v>
      </c>
      <c r="B158" s="1" t="n">
        <v>3</v>
      </c>
      <c r="C158" s="1" t="n">
        <v>0</v>
      </c>
      <c r="D158" s="1" t="n">
        <v>0</v>
      </c>
      <c r="E158" s="1" t="n">
        <v>1</v>
      </c>
      <c r="F158" s="1" t="n">
        <v>151</v>
      </c>
      <c r="H158" s="1" t="s">
        <v>355</v>
      </c>
      <c r="I158" s="3" t="e">
        <f aca="false">--#NAME?</f>
        <v>#NAME?</v>
      </c>
      <c r="J158" s="3" t="s">
        <v>256</v>
      </c>
      <c r="K158" s="1" t="n">
        <v>5</v>
      </c>
      <c r="L158" s="1" t="n">
        <v>0</v>
      </c>
      <c r="M158" s="1" t="n">
        <v>1570</v>
      </c>
    </row>
    <row r="159" customFormat="false" ht="135.8" hidden="false" customHeight="false" outlineLevel="0" collapsed="false">
      <c r="A159" s="1" t="n">
        <v>158</v>
      </c>
      <c r="B159" s="1" t="n">
        <v>3</v>
      </c>
      <c r="C159" s="1" t="n">
        <v>0</v>
      </c>
      <c r="D159" s="1" t="n">
        <v>1</v>
      </c>
      <c r="E159" s="1" t="n">
        <v>0</v>
      </c>
      <c r="G159" s="1" t="n">
        <v>3.02</v>
      </c>
      <c r="I159" s="3" t="s">
        <v>356</v>
      </c>
      <c r="L159" s="1" t="n">
        <v>0</v>
      </c>
      <c r="M159" s="1" t="n">
        <v>1580</v>
      </c>
    </row>
    <row r="160" customFormat="false" ht="162.65" hidden="false" customHeight="false" outlineLevel="0" collapsed="false">
      <c r="A160" s="1" t="n">
        <v>159</v>
      </c>
      <c r="B160" s="1" t="n">
        <v>3</v>
      </c>
      <c r="C160" s="1" t="n">
        <v>0</v>
      </c>
      <c r="D160" s="1" t="n">
        <v>0</v>
      </c>
      <c r="E160" s="1" t="n">
        <v>0</v>
      </c>
      <c r="F160" s="1" t="n">
        <v>158</v>
      </c>
      <c r="I160" s="3" t="s">
        <v>357</v>
      </c>
      <c r="L160" s="1" t="n">
        <v>0</v>
      </c>
      <c r="M160" s="1" t="n">
        <v>1590</v>
      </c>
    </row>
    <row r="161" customFormat="false" ht="14.9" hidden="false" customHeight="false" outlineLevel="0" collapsed="false">
      <c r="A161" s="1" t="n">
        <v>160</v>
      </c>
      <c r="B161" s="1" t="n">
        <v>3</v>
      </c>
      <c r="C161" s="1" t="n">
        <v>0</v>
      </c>
      <c r="D161" s="1" t="n">
        <v>0</v>
      </c>
      <c r="E161" s="1" t="n">
        <v>1</v>
      </c>
      <c r="F161" s="1" t="n">
        <v>159</v>
      </c>
      <c r="H161" s="1" t="s">
        <v>358</v>
      </c>
      <c r="I161" s="3" t="e">
        <f aca="false">--#NAME? (#NAME? #NAME?,#NAME? #NAME?,#NAME? #NAME?,#NAME? #NAME?,#NAME? #NAME?,#NAME? #NAME? #NAME? #NAME? #NAME?)</f>
        <v>#VALUE!</v>
      </c>
      <c r="J161" s="3" t="s">
        <v>256</v>
      </c>
      <c r="K161" s="1" t="n">
        <v>5</v>
      </c>
      <c r="L161" s="1" t="n">
        <v>0</v>
      </c>
      <c r="M161" s="1" t="n">
        <v>1600</v>
      </c>
    </row>
    <row r="162" customFormat="false" ht="14.9" hidden="false" customHeight="false" outlineLevel="0" collapsed="false">
      <c r="A162" s="1" t="n">
        <v>161</v>
      </c>
      <c r="B162" s="1" t="n">
        <v>3</v>
      </c>
      <c r="C162" s="1" t="n">
        <v>0</v>
      </c>
      <c r="D162" s="1" t="n">
        <v>0</v>
      </c>
      <c r="E162" s="1" t="n">
        <v>1</v>
      </c>
      <c r="F162" s="1" t="n">
        <v>159</v>
      </c>
      <c r="H162" s="1" t="s">
        <v>359</v>
      </c>
      <c r="I162" s="3" t="e">
        <f aca="false">--#NAME? #NAME? (#NAME? #NAME?,#NAME? #NAME?,#NAME? #NAME?,#NAME? #NAME?,#NAME? #NAME?,#NAME? #NAME? #NAME? #NAME? #NAME?)</f>
        <v>#VALUE!</v>
      </c>
      <c r="J162" s="3" t="s">
        <v>256</v>
      </c>
      <c r="K162" s="1" t="n">
        <v>5</v>
      </c>
      <c r="L162" s="1" t="n">
        <v>0</v>
      </c>
      <c r="M162" s="1" t="n">
        <v>1610</v>
      </c>
    </row>
    <row r="163" customFormat="false" ht="14.9" hidden="false" customHeight="false" outlineLevel="0" collapsed="false">
      <c r="A163" s="1" t="n">
        <v>162</v>
      </c>
      <c r="B163" s="1" t="n">
        <v>3</v>
      </c>
      <c r="C163" s="1" t="n">
        <v>0</v>
      </c>
      <c r="D163" s="1" t="n">
        <v>0</v>
      </c>
      <c r="E163" s="1" t="n">
        <v>1</v>
      </c>
      <c r="F163" s="1" t="n">
        <v>159</v>
      </c>
      <c r="H163" s="1" t="s">
        <v>360</v>
      </c>
      <c r="I163" s="3" t="e">
        <f aca="false">--#NAME? #NAME? (#NAME? #NAME?) #NAME? #NAME? #NAME? (#NAME? #NAME?)</f>
        <v>#VALUE!</v>
      </c>
      <c r="J163" s="3" t="s">
        <v>256</v>
      </c>
      <c r="K163" s="1" t="n">
        <v>5</v>
      </c>
      <c r="L163" s="1" t="n">
        <v>0</v>
      </c>
      <c r="M163" s="1" t="n">
        <v>1620</v>
      </c>
    </row>
    <row r="164" customFormat="false" ht="14.9" hidden="false" customHeight="false" outlineLevel="0" collapsed="false">
      <c r="A164" s="1" t="n">
        <v>163</v>
      </c>
      <c r="B164" s="1" t="n">
        <v>3</v>
      </c>
      <c r="C164" s="1" t="n">
        <v>0</v>
      </c>
      <c r="D164" s="1" t="n">
        <v>0</v>
      </c>
      <c r="E164" s="1" t="n">
        <v>1</v>
      </c>
      <c r="F164" s="1" t="n">
        <v>159</v>
      </c>
      <c r="H164" s="1" t="s">
        <v>361</v>
      </c>
      <c r="I164" s="3" t="e">
        <f aca="false">--#NAME?</f>
        <v>#NAME?</v>
      </c>
      <c r="J164" s="3" t="s">
        <v>256</v>
      </c>
      <c r="K164" s="1" t="n">
        <v>5</v>
      </c>
      <c r="L164" s="1" t="n">
        <v>0</v>
      </c>
      <c r="M164" s="1" t="n">
        <v>1630</v>
      </c>
    </row>
    <row r="165" customFormat="false" ht="283.55" hidden="false" customHeight="false" outlineLevel="0" collapsed="false">
      <c r="A165" s="1" t="n">
        <v>164</v>
      </c>
      <c r="B165" s="1" t="n">
        <v>3</v>
      </c>
      <c r="C165" s="1" t="n">
        <v>0</v>
      </c>
      <c r="D165" s="1" t="n">
        <v>0</v>
      </c>
      <c r="E165" s="1" t="n">
        <v>0</v>
      </c>
      <c r="F165" s="1" t="n">
        <v>158</v>
      </c>
      <c r="I165" s="3" t="s">
        <v>362</v>
      </c>
      <c r="L165" s="1" t="n">
        <v>0</v>
      </c>
      <c r="M165" s="1" t="n">
        <v>1640</v>
      </c>
    </row>
    <row r="166" customFormat="false" ht="14.9" hidden="false" customHeight="false" outlineLevel="0" collapsed="false">
      <c r="A166" s="1" t="n">
        <v>165</v>
      </c>
      <c r="B166" s="1" t="n">
        <v>3</v>
      </c>
      <c r="C166" s="1" t="n">
        <v>0</v>
      </c>
      <c r="D166" s="1" t="n">
        <v>0</v>
      </c>
      <c r="E166" s="1" t="n">
        <v>1</v>
      </c>
      <c r="F166" s="1" t="n">
        <v>164</v>
      </c>
      <c r="H166" s="1" t="s">
        <v>363</v>
      </c>
      <c r="I166" s="3" t="e">
        <f aca="false">--#NAME? (#NAME? #NAME?,#NAME? #NAME?,#NAME? #NAME?)</f>
        <v>#VALUE!</v>
      </c>
      <c r="J166" s="3" t="s">
        <v>256</v>
      </c>
      <c r="K166" s="1" t="n">
        <v>5</v>
      </c>
      <c r="L166" s="1" t="n">
        <v>0</v>
      </c>
      <c r="M166" s="1" t="n">
        <v>1650</v>
      </c>
    </row>
    <row r="167" customFormat="false" ht="14.9" hidden="false" customHeight="false" outlineLevel="0" collapsed="false">
      <c r="A167" s="1" t="n">
        <v>166</v>
      </c>
      <c r="B167" s="1" t="n">
        <v>3</v>
      </c>
      <c r="C167" s="1" t="n">
        <v>0</v>
      </c>
      <c r="D167" s="1" t="n">
        <v>0</v>
      </c>
      <c r="E167" s="1" t="n">
        <v>1</v>
      </c>
      <c r="F167" s="1" t="n">
        <v>164</v>
      </c>
      <c r="H167" s="1" t="s">
        <v>364</v>
      </c>
      <c r="I167" s="3" t="e">
        <f aca="false">--#NAME? (#NAME? #NAME?)</f>
        <v>#VALUE!</v>
      </c>
      <c r="J167" s="3" t="s">
        <v>256</v>
      </c>
      <c r="K167" s="1" t="n">
        <v>5</v>
      </c>
      <c r="L167" s="1" t="n">
        <v>0</v>
      </c>
      <c r="M167" s="1" t="n">
        <v>1660</v>
      </c>
    </row>
    <row r="168" customFormat="false" ht="14.9" hidden="false" customHeight="false" outlineLevel="0" collapsed="false">
      <c r="A168" s="1" t="n">
        <v>167</v>
      </c>
      <c r="B168" s="1" t="n">
        <v>3</v>
      </c>
      <c r="C168" s="1" t="n">
        <v>0</v>
      </c>
      <c r="D168" s="1" t="n">
        <v>0</v>
      </c>
      <c r="E168" s="1" t="n">
        <v>1</v>
      </c>
      <c r="F168" s="1" t="n">
        <v>164</v>
      </c>
      <c r="H168" s="1" t="s">
        <v>365</v>
      </c>
      <c r="I168" s="3" t="e">
        <f aca="false">--#NAME? (#NAME? #NAME?)</f>
        <v>#VALUE!</v>
      </c>
      <c r="J168" s="3" t="s">
        <v>256</v>
      </c>
      <c r="K168" s="1" t="n">
        <v>5</v>
      </c>
      <c r="L168" s="1" t="n">
        <v>0</v>
      </c>
      <c r="M168" s="1" t="n">
        <v>1670</v>
      </c>
    </row>
    <row r="169" customFormat="false" ht="14.9" hidden="false" customHeight="false" outlineLevel="0" collapsed="false">
      <c r="A169" s="1" t="n">
        <v>168</v>
      </c>
      <c r="B169" s="1" t="n">
        <v>3</v>
      </c>
      <c r="C169" s="1" t="n">
        <v>0</v>
      </c>
      <c r="D169" s="1" t="n">
        <v>0</v>
      </c>
      <c r="E169" s="1" t="n">
        <v>1</v>
      </c>
      <c r="F169" s="1" t="n">
        <v>164</v>
      </c>
      <c r="H169" s="1" t="s">
        <v>366</v>
      </c>
      <c r="I169" s="3" t="e">
        <f aca="false">--#NAME? (#NAME? #NAME?)</f>
        <v>#VALUE!</v>
      </c>
      <c r="J169" s="3" t="s">
        <v>256</v>
      </c>
      <c r="K169" s="1" t="n">
        <v>5</v>
      </c>
      <c r="L169" s="1" t="n">
        <v>0</v>
      </c>
      <c r="M169" s="1" t="n">
        <v>1680</v>
      </c>
    </row>
    <row r="170" customFormat="false" ht="14.9" hidden="false" customHeight="false" outlineLevel="0" collapsed="false">
      <c r="A170" s="1" t="n">
        <v>169</v>
      </c>
      <c r="B170" s="1" t="n">
        <v>3</v>
      </c>
      <c r="C170" s="1" t="n">
        <v>0</v>
      </c>
      <c r="D170" s="1" t="n">
        <v>0</v>
      </c>
      <c r="E170" s="1" t="n">
        <v>1</v>
      </c>
      <c r="F170" s="1" t="n">
        <v>164</v>
      </c>
      <c r="H170" s="1" t="s">
        <v>367</v>
      </c>
      <c r="I170" s="3" t="e">
        <f aca="false">--#NAME?</f>
        <v>#NAME?</v>
      </c>
      <c r="J170" s="3" t="s">
        <v>256</v>
      </c>
      <c r="K170" s="1" t="n">
        <v>5</v>
      </c>
      <c r="L170" s="1" t="n">
        <v>0</v>
      </c>
      <c r="M170" s="1" t="n">
        <v>1690</v>
      </c>
    </row>
    <row r="171" customFormat="false" ht="297" hidden="false" customHeight="false" outlineLevel="0" collapsed="false">
      <c r="A171" s="1" t="n">
        <v>170</v>
      </c>
      <c r="B171" s="1" t="n">
        <v>3</v>
      </c>
      <c r="C171" s="1" t="n">
        <v>0</v>
      </c>
      <c r="D171" s="1" t="n">
        <v>0</v>
      </c>
      <c r="E171" s="1" t="n">
        <v>0</v>
      </c>
      <c r="F171" s="1" t="n">
        <v>158</v>
      </c>
      <c r="I171" s="3" t="s">
        <v>368</v>
      </c>
      <c r="L171" s="1" t="n">
        <v>0</v>
      </c>
      <c r="M171" s="1" t="n">
        <v>1700</v>
      </c>
    </row>
    <row r="172" customFormat="false" ht="14.9" hidden="false" customHeight="false" outlineLevel="0" collapsed="false">
      <c r="A172" s="1" t="n">
        <v>171</v>
      </c>
      <c r="B172" s="1" t="n">
        <v>3</v>
      </c>
      <c r="C172" s="1" t="n">
        <v>0</v>
      </c>
      <c r="D172" s="1" t="n">
        <v>0</v>
      </c>
      <c r="E172" s="1" t="n">
        <v>1</v>
      </c>
      <c r="F172" s="1" t="n">
        <v>170</v>
      </c>
      <c r="H172" s="1" t="s">
        <v>369</v>
      </c>
      <c r="I172" s="3" t="e">
        <f aca="false">--#NAME? #NAME? #NAME? #NAME? (#NAME? #NAME?)</f>
        <v>#VALUE!</v>
      </c>
      <c r="J172" s="3" t="s">
        <v>256</v>
      </c>
      <c r="K172" s="1" t="n">
        <v>5</v>
      </c>
      <c r="L172" s="1" t="n">
        <v>0</v>
      </c>
      <c r="M172" s="1" t="n">
        <v>1710</v>
      </c>
    </row>
    <row r="173" customFormat="false" ht="14.9" hidden="false" customHeight="false" outlineLevel="0" collapsed="false">
      <c r="A173" s="1" t="n">
        <v>172</v>
      </c>
      <c r="B173" s="1" t="n">
        <v>3</v>
      </c>
      <c r="C173" s="1" t="n">
        <v>0</v>
      </c>
      <c r="D173" s="1" t="n">
        <v>0</v>
      </c>
      <c r="E173" s="1" t="n">
        <v>1</v>
      </c>
      <c r="F173" s="1" t="n">
        <v>170</v>
      </c>
      <c r="H173" s="1" t="s">
        <v>370</v>
      </c>
      <c r="I173" s="3" t="e">
        <f aca="false">--#NAME? #NAME? (#NAME? #NAME?)</f>
        <v>#VALUE!</v>
      </c>
      <c r="J173" s="3" t="s">
        <v>256</v>
      </c>
      <c r="K173" s="1" t="n">
        <v>5</v>
      </c>
      <c r="L173" s="1" t="n">
        <v>0</v>
      </c>
      <c r="M173" s="1" t="n">
        <v>1720</v>
      </c>
    </row>
    <row r="174" customFormat="false" ht="14.9" hidden="false" customHeight="false" outlineLevel="0" collapsed="false">
      <c r="A174" s="1" t="n">
        <v>173</v>
      </c>
      <c r="B174" s="1" t="n">
        <v>3</v>
      </c>
      <c r="C174" s="1" t="n">
        <v>0</v>
      </c>
      <c r="D174" s="1" t="n">
        <v>0</v>
      </c>
      <c r="E174" s="1" t="n">
        <v>1</v>
      </c>
      <c r="F174" s="1" t="n">
        <v>170</v>
      </c>
      <c r="H174" s="1" t="s">
        <v>371</v>
      </c>
      <c r="I174" s="3" t="e">
        <f aca="false">--#NAME? #NAME? #NAME?-#NAME? #NAME?</f>
        <v>#VALUE!</v>
      </c>
      <c r="J174" s="3" t="s">
        <v>256</v>
      </c>
      <c r="K174" s="1" t="n">
        <v>5</v>
      </c>
      <c r="L174" s="1" t="n">
        <v>0</v>
      </c>
      <c r="M174" s="1" t="n">
        <v>1730</v>
      </c>
    </row>
    <row r="175" customFormat="false" ht="14.9" hidden="false" customHeight="false" outlineLevel="0" collapsed="false">
      <c r="A175" s="1" t="n">
        <v>174</v>
      </c>
      <c r="B175" s="1" t="n">
        <v>3</v>
      </c>
      <c r="C175" s="1" t="n">
        <v>0</v>
      </c>
      <c r="D175" s="1" t="n">
        <v>0</v>
      </c>
      <c r="E175" s="1" t="n">
        <v>1</v>
      </c>
      <c r="F175" s="1" t="n">
        <v>170</v>
      </c>
      <c r="H175" s="1" t="s">
        <v>372</v>
      </c>
      <c r="I175" s="3" t="e">
        <f aca="false">--#NAME? #NAME? (#NAME? #NAME?)</f>
        <v>#VALUE!</v>
      </c>
      <c r="J175" s="3" t="s">
        <v>256</v>
      </c>
      <c r="K175" s="1" t="n">
        <v>5</v>
      </c>
      <c r="L175" s="1" t="n">
        <v>0</v>
      </c>
      <c r="M175" s="1" t="n">
        <v>1740</v>
      </c>
    </row>
    <row r="176" customFormat="false" ht="14.9" hidden="false" customHeight="false" outlineLevel="0" collapsed="false">
      <c r="A176" s="1" t="n">
        <v>175</v>
      </c>
      <c r="B176" s="1" t="n">
        <v>3</v>
      </c>
      <c r="C176" s="1" t="n">
        <v>0</v>
      </c>
      <c r="D176" s="1" t="n">
        <v>0</v>
      </c>
      <c r="E176" s="1" t="n">
        <v>1</v>
      </c>
      <c r="F176" s="1" t="n">
        <v>170</v>
      </c>
      <c r="H176" s="1" t="s">
        <v>373</v>
      </c>
      <c r="I176" s="3" t="e">
        <f aca="false">--#NAME? #NAME? #NAME? #NAME? #NAME? (#NAME? #NAME?,#NAME? #NAME?)</f>
        <v>#VALUE!</v>
      </c>
      <c r="J176" s="3" t="s">
        <v>256</v>
      </c>
      <c r="K176" s="1" t="n">
        <v>5</v>
      </c>
      <c r="L176" s="1" t="n">
        <v>0</v>
      </c>
      <c r="M176" s="1" t="n">
        <v>1750</v>
      </c>
    </row>
    <row r="177" customFormat="false" ht="14.9" hidden="false" customHeight="false" outlineLevel="0" collapsed="false">
      <c r="A177" s="1" t="n">
        <v>176</v>
      </c>
      <c r="B177" s="1" t="n">
        <v>3</v>
      </c>
      <c r="C177" s="1" t="n">
        <v>0</v>
      </c>
      <c r="D177" s="1" t="n">
        <v>0</v>
      </c>
      <c r="E177" s="1" t="n">
        <v>1</v>
      </c>
      <c r="F177" s="1" t="n">
        <v>170</v>
      </c>
      <c r="H177" s="1" t="s">
        <v>374</v>
      </c>
      <c r="I177" s="3" t="e">
        <f aca="false">--#NAME? #NAME? #NAME? (#NAME? #NAME?)</f>
        <v>#VALUE!</v>
      </c>
      <c r="J177" s="3" t="s">
        <v>256</v>
      </c>
      <c r="K177" s="1" t="n">
        <v>5</v>
      </c>
      <c r="L177" s="1" t="n">
        <v>0</v>
      </c>
      <c r="M177" s="1" t="n">
        <v>1760</v>
      </c>
    </row>
    <row r="178" customFormat="false" ht="14.9" hidden="false" customHeight="false" outlineLevel="0" collapsed="false">
      <c r="A178" s="1" t="n">
        <v>177</v>
      </c>
      <c r="B178" s="1" t="n">
        <v>3</v>
      </c>
      <c r="C178" s="1" t="n">
        <v>0</v>
      </c>
      <c r="D178" s="1" t="n">
        <v>0</v>
      </c>
      <c r="E178" s="1" t="n">
        <v>1</v>
      </c>
      <c r="F178" s="1" t="n">
        <v>170</v>
      </c>
      <c r="H178" s="1" t="s">
        <v>375</v>
      </c>
      <c r="I178" s="3" t="e">
        <f aca="false">--#NAME?</f>
        <v>#NAME?</v>
      </c>
      <c r="J178" s="3" t="s">
        <v>256</v>
      </c>
      <c r="K178" s="1" t="n">
        <v>5</v>
      </c>
      <c r="L178" s="1" t="n">
        <v>0</v>
      </c>
      <c r="M178" s="1" t="n">
        <v>1770</v>
      </c>
    </row>
    <row r="179" customFormat="false" ht="391" hidden="false" customHeight="false" outlineLevel="0" collapsed="false">
      <c r="A179" s="1" t="n">
        <v>178</v>
      </c>
      <c r="B179" s="1" t="n">
        <v>3</v>
      </c>
      <c r="C179" s="1" t="n">
        <v>0</v>
      </c>
      <c r="D179" s="1" t="n">
        <v>0</v>
      </c>
      <c r="E179" s="1" t="n">
        <v>0</v>
      </c>
      <c r="F179" s="1" t="n">
        <v>158</v>
      </c>
      <c r="I179" s="3" t="s">
        <v>376</v>
      </c>
      <c r="L179" s="1" t="n">
        <v>0</v>
      </c>
      <c r="M179" s="1" t="n">
        <v>1780</v>
      </c>
    </row>
    <row r="180" customFormat="false" ht="14.9" hidden="false" customHeight="false" outlineLevel="0" collapsed="false">
      <c r="A180" s="1" t="n">
        <v>179</v>
      </c>
      <c r="B180" s="1" t="n">
        <v>3</v>
      </c>
      <c r="C180" s="1" t="n">
        <v>0</v>
      </c>
      <c r="D180" s="1" t="n">
        <v>0</v>
      </c>
      <c r="E180" s="1" t="n">
        <v>1</v>
      </c>
      <c r="F180" s="1" t="n">
        <v>178</v>
      </c>
      <c r="H180" s="1" t="s">
        <v>377</v>
      </c>
      <c r="I180" s="3" t="e">
        <f aca="false">--#NAME? (#NAME? #NAME?,#NAME? #NAME?)</f>
        <v>#VALUE!</v>
      </c>
      <c r="J180" s="3" t="s">
        <v>256</v>
      </c>
      <c r="K180" s="1" t="n">
        <v>5</v>
      </c>
      <c r="L180" s="1" t="n">
        <v>0</v>
      </c>
      <c r="M180" s="1" t="n">
        <v>1790</v>
      </c>
    </row>
    <row r="181" customFormat="false" ht="14.9" hidden="false" customHeight="false" outlineLevel="0" collapsed="false">
      <c r="A181" s="1" t="n">
        <v>180</v>
      </c>
      <c r="B181" s="1" t="n">
        <v>3</v>
      </c>
      <c r="C181" s="1" t="n">
        <v>0</v>
      </c>
      <c r="D181" s="1" t="n">
        <v>0</v>
      </c>
      <c r="E181" s="1" t="n">
        <v>1</v>
      </c>
      <c r="F181" s="1" t="n">
        <v>178</v>
      </c>
      <c r="H181" s="1" t="s">
        <v>378</v>
      </c>
      <c r="I181" s="3" t="e">
        <f aca="false">--#NAME? (#NAME? #NAME?)</f>
        <v>#VALUE!</v>
      </c>
      <c r="J181" s="3" t="s">
        <v>256</v>
      </c>
      <c r="K181" s="1" t="n">
        <v>5</v>
      </c>
      <c r="L181" s="1" t="n">
        <v>0</v>
      </c>
      <c r="M181" s="1" t="n">
        <v>1800</v>
      </c>
    </row>
    <row r="182" customFormat="false" ht="14.9" hidden="false" customHeight="false" outlineLevel="0" collapsed="false">
      <c r="A182" s="1" t="n">
        <v>181</v>
      </c>
      <c r="B182" s="1" t="n">
        <v>3</v>
      </c>
      <c r="C182" s="1" t="n">
        <v>0</v>
      </c>
      <c r="D182" s="1" t="n">
        <v>0</v>
      </c>
      <c r="E182" s="1" t="n">
        <v>1</v>
      </c>
      <c r="F182" s="1" t="n">
        <v>178</v>
      </c>
      <c r="H182" s="1" t="s">
        <v>379</v>
      </c>
      <c r="I182" s="3" t="e">
        <f aca="false">--#NAME? (#NAME? #NAME?,#NAME? #NAME?),#NAME? (#NAME? #NAME?),#NAME? #NAME? #NAME? (#NAME? #NAME?)</f>
        <v>#VALUE!</v>
      </c>
      <c r="J182" s="3" t="s">
        <v>256</v>
      </c>
      <c r="K182" s="1" t="n">
        <v>5</v>
      </c>
      <c r="L182" s="1" t="n">
        <v>0</v>
      </c>
      <c r="M182" s="1" t="n">
        <v>1810</v>
      </c>
    </row>
    <row r="183" customFormat="false" ht="14.9" hidden="false" customHeight="false" outlineLevel="0" collapsed="false">
      <c r="A183" s="1" t="n">
        <v>182</v>
      </c>
      <c r="B183" s="1" t="n">
        <v>3</v>
      </c>
      <c r="C183" s="1" t="n">
        <v>0</v>
      </c>
      <c r="D183" s="1" t="n">
        <v>0</v>
      </c>
      <c r="E183" s="1" t="n">
        <v>1</v>
      </c>
      <c r="F183" s="1" t="n">
        <v>178</v>
      </c>
      <c r="H183" s="1" t="s">
        <v>380</v>
      </c>
      <c r="I183" s="3" t="e">
        <f aca="false">--#NAME? (#NAME? #NAME?,#NAME? #NAME?,#NAME? #NAME?)</f>
        <v>#VALUE!</v>
      </c>
      <c r="J183" s="3" t="s">
        <v>256</v>
      </c>
      <c r="K183" s="1" t="n">
        <v>5</v>
      </c>
      <c r="L183" s="1" t="n">
        <v>0</v>
      </c>
      <c r="M183" s="1" t="n">
        <v>1820</v>
      </c>
    </row>
    <row r="184" customFormat="false" ht="14.9" hidden="false" customHeight="false" outlineLevel="0" collapsed="false">
      <c r="A184" s="1" t="n">
        <v>183</v>
      </c>
      <c r="B184" s="1" t="n">
        <v>3</v>
      </c>
      <c r="C184" s="1" t="n">
        <v>0</v>
      </c>
      <c r="D184" s="1" t="n">
        <v>0</v>
      </c>
      <c r="E184" s="1" t="n">
        <v>1</v>
      </c>
      <c r="F184" s="1" t="n">
        <v>178</v>
      </c>
      <c r="H184" s="1" t="s">
        <v>381</v>
      </c>
      <c r="I184" s="3" t="e">
        <f aca="false">--#NAME? #NAME? #NAME? #NAME? (#NAME? #NAME?)</f>
        <v>#VALUE!</v>
      </c>
      <c r="J184" s="3" t="s">
        <v>256</v>
      </c>
      <c r="K184" s="1" t="n">
        <v>5</v>
      </c>
      <c r="L184" s="1" t="n">
        <v>0</v>
      </c>
      <c r="M184" s="1" t="n">
        <v>1830</v>
      </c>
    </row>
    <row r="185" customFormat="false" ht="14.9" hidden="false" customHeight="false" outlineLevel="0" collapsed="false">
      <c r="A185" s="1" t="n">
        <v>184</v>
      </c>
      <c r="B185" s="1" t="n">
        <v>3</v>
      </c>
      <c r="C185" s="1" t="n">
        <v>0</v>
      </c>
      <c r="D185" s="1" t="n">
        <v>0</v>
      </c>
      <c r="E185" s="1" t="n">
        <v>1</v>
      </c>
      <c r="F185" s="1" t="n">
        <v>178</v>
      </c>
      <c r="H185" s="1" t="s">
        <v>382</v>
      </c>
      <c r="I185" s="3" t="e">
        <f aca="false">--#NAME? (#NAME? #NAME?)</f>
        <v>#VALUE!</v>
      </c>
      <c r="J185" s="3" t="s">
        <v>256</v>
      </c>
      <c r="K185" s="1" t="n">
        <v>5</v>
      </c>
      <c r="L185" s="1" t="n">
        <v>0</v>
      </c>
      <c r="M185" s="1" t="n">
        <v>1840</v>
      </c>
    </row>
    <row r="186" customFormat="false" ht="14.9" hidden="false" customHeight="false" outlineLevel="0" collapsed="false">
      <c r="A186" s="1" t="n">
        <v>185</v>
      </c>
      <c r="B186" s="1" t="n">
        <v>3</v>
      </c>
      <c r="C186" s="1" t="n">
        <v>0</v>
      </c>
      <c r="D186" s="1" t="n">
        <v>0</v>
      </c>
      <c r="E186" s="1" t="n">
        <v>1</v>
      </c>
      <c r="F186" s="1" t="n">
        <v>178</v>
      </c>
      <c r="H186" s="1" t="s">
        <v>383</v>
      </c>
      <c r="I186" s="3" t="e">
        <f aca="false">--#NAME? (#NAME? #NAME?)</f>
        <v>#VALUE!</v>
      </c>
      <c r="J186" s="3" t="s">
        <v>256</v>
      </c>
      <c r="K186" s="1" t="n">
        <v>5</v>
      </c>
      <c r="L186" s="1" t="n">
        <v>0</v>
      </c>
      <c r="M186" s="1" t="n">
        <v>1850</v>
      </c>
    </row>
    <row r="187" customFormat="false" ht="14.9" hidden="false" customHeight="false" outlineLevel="0" collapsed="false">
      <c r="A187" s="1" t="n">
        <v>186</v>
      </c>
      <c r="B187" s="1" t="n">
        <v>3</v>
      </c>
      <c r="C187" s="1" t="n">
        <v>0</v>
      </c>
      <c r="D187" s="1" t="n">
        <v>0</v>
      </c>
      <c r="E187" s="1" t="n">
        <v>1</v>
      </c>
      <c r="F187" s="1" t="n">
        <v>178</v>
      </c>
      <c r="H187" s="1" t="s">
        <v>384</v>
      </c>
      <c r="I187" s="3" t="e">
        <f aca="false">--#NAME?</f>
        <v>#NAME?</v>
      </c>
      <c r="J187" s="3" t="s">
        <v>256</v>
      </c>
      <c r="K187" s="1" t="n">
        <v>5</v>
      </c>
      <c r="L187" s="1" t="n">
        <v>0</v>
      </c>
      <c r="M187" s="1" t="n">
        <v>1860</v>
      </c>
    </row>
    <row r="188" customFormat="false" ht="364.15" hidden="false" customHeight="false" outlineLevel="0" collapsed="false">
      <c r="A188" s="1" t="n">
        <v>187</v>
      </c>
      <c r="B188" s="1" t="n">
        <v>3</v>
      </c>
      <c r="C188" s="1" t="n">
        <v>0</v>
      </c>
      <c r="D188" s="1" t="n">
        <v>0</v>
      </c>
      <c r="E188" s="1" t="n">
        <v>0</v>
      </c>
      <c r="F188" s="1" t="n">
        <v>158</v>
      </c>
      <c r="I188" s="3" t="s">
        <v>385</v>
      </c>
      <c r="L188" s="1" t="n">
        <v>0</v>
      </c>
      <c r="M188" s="1" t="n">
        <v>1870</v>
      </c>
    </row>
    <row r="189" customFormat="false" ht="14.9" hidden="false" customHeight="false" outlineLevel="0" collapsed="false">
      <c r="A189" s="1" t="n">
        <v>188</v>
      </c>
      <c r="B189" s="1" t="n">
        <v>3</v>
      </c>
      <c r="C189" s="1" t="n">
        <v>0</v>
      </c>
      <c r="D189" s="1" t="n">
        <v>0</v>
      </c>
      <c r="E189" s="1" t="n">
        <v>1</v>
      </c>
      <c r="F189" s="1" t="n">
        <v>187</v>
      </c>
      <c r="H189" s="1" t="s">
        <v>386</v>
      </c>
      <c r="I189" s="3" t="e">
        <f aca="false">--#NAME? (#NAME? #NAME?,#NAME? #NAME?,#NAME? #NAME?)</f>
        <v>#VALUE!</v>
      </c>
      <c r="J189" s="3" t="s">
        <v>256</v>
      </c>
      <c r="K189" s="1" t="n">
        <v>5</v>
      </c>
      <c r="L189" s="1" t="n">
        <v>0</v>
      </c>
      <c r="M189" s="1" t="n">
        <v>1880</v>
      </c>
    </row>
    <row r="190" customFormat="false" ht="14.9" hidden="false" customHeight="false" outlineLevel="0" collapsed="false">
      <c r="A190" s="1" t="n">
        <v>189</v>
      </c>
      <c r="B190" s="1" t="n">
        <v>3</v>
      </c>
      <c r="C190" s="1" t="n">
        <v>0</v>
      </c>
      <c r="D190" s="1" t="n">
        <v>0</v>
      </c>
      <c r="E190" s="1" t="n">
        <v>1</v>
      </c>
      <c r="F190" s="1" t="n">
        <v>187</v>
      </c>
      <c r="H190" s="1" t="s">
        <v>387</v>
      </c>
      <c r="I190" s="3" t="e">
        <f aca="false">--#NAME? (#NAME? #NAME?)</f>
        <v>#VALUE!</v>
      </c>
      <c r="J190" s="3" t="s">
        <v>256</v>
      </c>
      <c r="K190" s="1" t="n">
        <v>5</v>
      </c>
      <c r="L190" s="1" t="n">
        <v>0</v>
      </c>
      <c r="M190" s="1" t="n">
        <v>1890</v>
      </c>
    </row>
    <row r="191" customFormat="false" ht="14.9" hidden="false" customHeight="false" outlineLevel="0" collapsed="false">
      <c r="A191" s="1" t="n">
        <v>190</v>
      </c>
      <c r="B191" s="1" t="n">
        <v>3</v>
      </c>
      <c r="C191" s="1" t="n">
        <v>0</v>
      </c>
      <c r="D191" s="1" t="n">
        <v>0</v>
      </c>
      <c r="E191" s="1" t="n">
        <v>1</v>
      </c>
      <c r="F191" s="1" t="n">
        <v>187</v>
      </c>
      <c r="H191" s="1" t="s">
        <v>388</v>
      </c>
      <c r="I191" s="3" t="e">
        <f aca="false">--#NAME? (#NAME? #NAME?)</f>
        <v>#VALUE!</v>
      </c>
      <c r="J191" s="3" t="s">
        <v>256</v>
      </c>
      <c r="K191" s="1" t="n">
        <v>5</v>
      </c>
      <c r="L191" s="1" t="n">
        <v>0</v>
      </c>
      <c r="M191" s="1" t="n">
        <v>1900</v>
      </c>
    </row>
    <row r="192" customFormat="false" ht="14.9" hidden="false" customHeight="false" outlineLevel="0" collapsed="false">
      <c r="A192" s="1" t="n">
        <v>191</v>
      </c>
      <c r="B192" s="1" t="n">
        <v>3</v>
      </c>
      <c r="C192" s="1" t="n">
        <v>0</v>
      </c>
      <c r="D192" s="1" t="n">
        <v>0</v>
      </c>
      <c r="E192" s="1" t="n">
        <v>1</v>
      </c>
      <c r="F192" s="1" t="n">
        <v>187</v>
      </c>
      <c r="H192" s="1" t="s">
        <v>389</v>
      </c>
      <c r="I192" s="3" t="e">
        <f aca="false">--#NAME? (#NAME? #NAME?,#NAME? #NAME?)</f>
        <v>#VALUE!</v>
      </c>
      <c r="J192" s="3" t="s">
        <v>256</v>
      </c>
      <c r="K192" s="1" t="n">
        <v>5</v>
      </c>
      <c r="L192" s="1" t="n">
        <v>0</v>
      </c>
      <c r="M192" s="1" t="n">
        <v>1910</v>
      </c>
    </row>
    <row r="193" customFormat="false" ht="14.9" hidden="false" customHeight="false" outlineLevel="0" collapsed="false">
      <c r="A193" s="1" t="n">
        <v>192</v>
      </c>
      <c r="B193" s="1" t="n">
        <v>3</v>
      </c>
      <c r="C193" s="1" t="n">
        <v>0</v>
      </c>
      <c r="D193" s="1" t="n">
        <v>0</v>
      </c>
      <c r="E193" s="1" t="n">
        <v>1</v>
      </c>
      <c r="F193" s="1" t="n">
        <v>187</v>
      </c>
      <c r="H193" s="1" t="s">
        <v>390</v>
      </c>
      <c r="I193" s="3" t="e">
        <f aca="false">--#NAME? #NAME? (#NAME? #NAME?)</f>
        <v>#VALUE!</v>
      </c>
      <c r="J193" s="3" t="s">
        <v>256</v>
      </c>
      <c r="K193" s="1" t="n">
        <v>5</v>
      </c>
      <c r="L193" s="1" t="n">
        <v>0</v>
      </c>
      <c r="M193" s="1" t="n">
        <v>1920</v>
      </c>
    </row>
    <row r="194" customFormat="false" ht="14.9" hidden="false" customHeight="false" outlineLevel="0" collapsed="false">
      <c r="A194" s="1" t="n">
        <v>193</v>
      </c>
      <c r="B194" s="1" t="n">
        <v>3</v>
      </c>
      <c r="C194" s="1" t="n">
        <v>0</v>
      </c>
      <c r="D194" s="1" t="n">
        <v>0</v>
      </c>
      <c r="E194" s="1" t="n">
        <v>1</v>
      </c>
      <c r="F194" s="1" t="n">
        <v>187</v>
      </c>
      <c r="H194" s="1" t="s">
        <v>391</v>
      </c>
      <c r="I194" s="3" t="e">
        <f aca="false">--#NAME? #NAME? (#NAME? #NAME?,#NAME? #NAME?)</f>
        <v>#VALUE!</v>
      </c>
      <c r="J194" s="3" t="s">
        <v>256</v>
      </c>
      <c r="K194" s="1" t="n">
        <v>5</v>
      </c>
      <c r="L194" s="1" t="n">
        <v>0</v>
      </c>
      <c r="M194" s="1" t="n">
        <v>1930</v>
      </c>
    </row>
    <row r="195" customFormat="false" ht="14.9" hidden="false" customHeight="false" outlineLevel="0" collapsed="false">
      <c r="A195" s="1" t="n">
        <v>194</v>
      </c>
      <c r="B195" s="1" t="n">
        <v>3</v>
      </c>
      <c r="C195" s="1" t="n">
        <v>0</v>
      </c>
      <c r="D195" s="1" t="n">
        <v>0</v>
      </c>
      <c r="E195" s="1" t="n">
        <v>1</v>
      </c>
      <c r="F195" s="1" t="n">
        <v>187</v>
      </c>
      <c r="H195" s="1" t="s">
        <v>392</v>
      </c>
      <c r="I195" s="3" t="e">
        <f aca="false">--#NAME?</f>
        <v>#NAME?</v>
      </c>
      <c r="J195" s="3" t="s">
        <v>256</v>
      </c>
      <c r="K195" s="1" t="n">
        <v>5</v>
      </c>
      <c r="L195" s="1" t="n">
        <v>0</v>
      </c>
      <c r="M195" s="1" t="n">
        <v>1940</v>
      </c>
    </row>
    <row r="196" customFormat="false" ht="431.3" hidden="false" customHeight="false" outlineLevel="0" collapsed="false">
      <c r="A196" s="1" t="n">
        <v>195</v>
      </c>
      <c r="B196" s="1" t="n">
        <v>3</v>
      </c>
      <c r="C196" s="1" t="n">
        <v>0</v>
      </c>
      <c r="D196" s="1" t="n">
        <v>0</v>
      </c>
      <c r="E196" s="1" t="n">
        <v>0</v>
      </c>
      <c r="F196" s="1" t="n">
        <v>158</v>
      </c>
      <c r="I196" s="3" t="s">
        <v>393</v>
      </c>
      <c r="L196" s="1" t="n">
        <v>0</v>
      </c>
      <c r="M196" s="1" t="n">
        <v>1950</v>
      </c>
    </row>
    <row r="197" customFormat="false" ht="14.9" hidden="false" customHeight="false" outlineLevel="0" collapsed="false">
      <c r="A197" s="1" t="n">
        <v>196</v>
      </c>
      <c r="B197" s="1" t="n">
        <v>3</v>
      </c>
      <c r="C197" s="1" t="n">
        <v>0</v>
      </c>
      <c r="D197" s="1" t="n">
        <v>0</v>
      </c>
      <c r="E197" s="1" t="n">
        <v>1</v>
      </c>
      <c r="F197" s="1" t="n">
        <v>195</v>
      </c>
      <c r="H197" s="1" t="s">
        <v>394</v>
      </c>
      <c r="I197" s="3" t="e">
        <f aca="false">--#NAME? (#NAME? #NAME?)</f>
        <v>#VALUE!</v>
      </c>
      <c r="J197" s="3" t="s">
        <v>256</v>
      </c>
      <c r="K197" s="1" t="n">
        <v>5</v>
      </c>
      <c r="L197" s="1" t="n">
        <v>0</v>
      </c>
      <c r="M197" s="1" t="n">
        <v>1960</v>
      </c>
    </row>
    <row r="198" customFormat="false" ht="14.9" hidden="false" customHeight="false" outlineLevel="0" collapsed="false">
      <c r="A198" s="1" t="n">
        <v>197</v>
      </c>
      <c r="B198" s="1" t="n">
        <v>3</v>
      </c>
      <c r="C198" s="1" t="n">
        <v>0</v>
      </c>
      <c r="D198" s="1" t="n">
        <v>0</v>
      </c>
      <c r="E198" s="1" t="n">
        <v>1</v>
      </c>
      <c r="F198" s="1" t="n">
        <v>195</v>
      </c>
      <c r="H198" s="1" t="s">
        <v>395</v>
      </c>
      <c r="I198" s="3" t="e">
        <f aca="false">--#NAME? (#NAME? #NAME?,#NAME? #NAME?,#NAME? #NAME?,#NAME? #NAME?)</f>
        <v>#VALUE!</v>
      </c>
      <c r="J198" s="3" t="s">
        <v>256</v>
      </c>
      <c r="K198" s="1" t="n">
        <v>5</v>
      </c>
      <c r="L198" s="1" t="n">
        <v>0</v>
      </c>
      <c r="M198" s="1" t="n">
        <v>1970</v>
      </c>
    </row>
    <row r="199" customFormat="false" ht="14.9" hidden="false" customHeight="false" outlineLevel="0" collapsed="false">
      <c r="A199" s="1" t="n">
        <v>198</v>
      </c>
      <c r="B199" s="1" t="n">
        <v>3</v>
      </c>
      <c r="C199" s="1" t="n">
        <v>0</v>
      </c>
      <c r="D199" s="1" t="n">
        <v>0</v>
      </c>
      <c r="E199" s="1" t="n">
        <v>1</v>
      </c>
      <c r="F199" s="1" t="n">
        <v>195</v>
      </c>
      <c r="H199" s="1" t="s">
        <v>396</v>
      </c>
      <c r="I199" s="3" t="e">
        <f aca="false">--#NAME? (#NAME? #NAME?,#NAME? #NAME?,#NAME? #NAME?,#NAME? #NAME?,#NAME? #NAME?,#NAME? #NAME?,#NAME? #NAME?,#NAME? #NAME?,#NAME? #NAME?,#NAME? #NAME?,#NAME? #NAME?)</f>
        <v>#VALUE!</v>
      </c>
      <c r="J199" s="3" t="s">
        <v>256</v>
      </c>
      <c r="K199" s="1" t="n">
        <v>5</v>
      </c>
      <c r="L199" s="1" t="n">
        <v>0</v>
      </c>
      <c r="M199" s="1" t="n">
        <v>1980</v>
      </c>
    </row>
    <row r="200" customFormat="false" ht="14.9" hidden="false" customHeight="false" outlineLevel="0" collapsed="false">
      <c r="A200" s="1" t="n">
        <v>199</v>
      </c>
      <c r="B200" s="1" t="n">
        <v>3</v>
      </c>
      <c r="C200" s="1" t="n">
        <v>0</v>
      </c>
      <c r="D200" s="1" t="n">
        <v>0</v>
      </c>
      <c r="E200" s="1" t="n">
        <v>1</v>
      </c>
      <c r="F200" s="1" t="n">
        <v>195</v>
      </c>
      <c r="H200" s="1" t="s">
        <v>397</v>
      </c>
      <c r="I200" s="3" t="e">
        <f aca="false">--#NAME? (#NAME? #NAME?)</f>
        <v>#VALUE!</v>
      </c>
      <c r="J200" s="3" t="s">
        <v>256</v>
      </c>
      <c r="K200" s="1" t="n">
        <v>5</v>
      </c>
      <c r="L200" s="1" t="n">
        <v>0</v>
      </c>
      <c r="M200" s="1" t="n">
        <v>1990</v>
      </c>
    </row>
    <row r="201" customFormat="false" ht="14.9" hidden="false" customHeight="false" outlineLevel="0" collapsed="false">
      <c r="A201" s="1" t="n">
        <v>200</v>
      </c>
      <c r="B201" s="1" t="n">
        <v>3</v>
      </c>
      <c r="C201" s="1" t="n">
        <v>0</v>
      </c>
      <c r="D201" s="1" t="n">
        <v>0</v>
      </c>
      <c r="E201" s="1" t="n">
        <v>1</v>
      </c>
      <c r="F201" s="1" t="n">
        <v>195</v>
      </c>
      <c r="H201" s="1" t="s">
        <v>398</v>
      </c>
      <c r="I201" s="3" t="e">
        <f aca="false">--#NAME?</f>
        <v>#NAME?</v>
      </c>
      <c r="J201" s="3" t="s">
        <v>256</v>
      </c>
      <c r="K201" s="1" t="n">
        <v>5</v>
      </c>
      <c r="L201" s="1" t="n">
        <v>0</v>
      </c>
      <c r="M201" s="1" t="n">
        <v>2000</v>
      </c>
    </row>
    <row r="202" customFormat="false" ht="149.25" hidden="false" customHeight="false" outlineLevel="0" collapsed="false">
      <c r="A202" s="1" t="n">
        <v>201</v>
      </c>
      <c r="B202" s="1" t="n">
        <v>3</v>
      </c>
      <c r="C202" s="1" t="n">
        <v>0</v>
      </c>
      <c r="D202" s="1" t="n">
        <v>0</v>
      </c>
      <c r="E202" s="1" t="n">
        <v>0</v>
      </c>
      <c r="F202" s="1" t="n">
        <v>158</v>
      </c>
      <c r="I202" s="3" t="s">
        <v>399</v>
      </c>
      <c r="L202" s="1" t="n">
        <v>0</v>
      </c>
      <c r="M202" s="1" t="n">
        <v>2010</v>
      </c>
    </row>
    <row r="203" customFormat="false" ht="14.9" hidden="false" customHeight="false" outlineLevel="0" collapsed="false">
      <c r="A203" s="1" t="n">
        <v>202</v>
      </c>
      <c r="B203" s="1" t="n">
        <v>3</v>
      </c>
      <c r="C203" s="1" t="n">
        <v>0</v>
      </c>
      <c r="D203" s="1" t="n">
        <v>0</v>
      </c>
      <c r="E203" s="1" t="n">
        <v>1</v>
      </c>
      <c r="F203" s="1" t="n">
        <v>201</v>
      </c>
      <c r="H203" s="1" t="s">
        <v>400</v>
      </c>
      <c r="I203" s="3" t="e">
        <f aca="false">--#NAME? #NAME? #NAME? #NAME?</f>
        <v>#VALUE!</v>
      </c>
      <c r="J203" s="3" t="s">
        <v>256</v>
      </c>
      <c r="K203" s="1" t="n">
        <v>5</v>
      </c>
      <c r="L203" s="1" t="n">
        <v>0</v>
      </c>
      <c r="M203" s="1" t="n">
        <v>2020</v>
      </c>
    </row>
    <row r="204" customFormat="false" ht="14.9" hidden="false" customHeight="false" outlineLevel="0" collapsed="false">
      <c r="A204" s="1" t="n">
        <v>203</v>
      </c>
      <c r="B204" s="1" t="n">
        <v>3</v>
      </c>
      <c r="C204" s="1" t="n">
        <v>0</v>
      </c>
      <c r="D204" s="1" t="n">
        <v>0</v>
      </c>
      <c r="E204" s="1" t="n">
        <v>1</v>
      </c>
      <c r="F204" s="1" t="n">
        <v>201</v>
      </c>
      <c r="H204" s="1" t="s">
        <v>401</v>
      </c>
      <c r="I204" s="3" t="e">
        <f aca="false">--#NAME? #NAME? #NAME? (#NAME?)</f>
        <v>#VALUE!</v>
      </c>
      <c r="J204" s="3" t="s">
        <v>256</v>
      </c>
      <c r="K204" s="1" t="n">
        <v>5</v>
      </c>
      <c r="L204" s="1" t="n">
        <v>0</v>
      </c>
      <c r="M204" s="1" t="n">
        <v>2030</v>
      </c>
    </row>
    <row r="205" customFormat="false" ht="14.9" hidden="false" customHeight="false" outlineLevel="0" collapsed="false">
      <c r="A205" s="1" t="n">
        <v>204</v>
      </c>
      <c r="B205" s="1" t="n">
        <v>3</v>
      </c>
      <c r="C205" s="1" t="n">
        <v>0</v>
      </c>
      <c r="D205" s="1" t="n">
        <v>0</v>
      </c>
      <c r="E205" s="1" t="n">
        <v>1</v>
      </c>
      <c r="F205" s="1" t="n">
        <v>201</v>
      </c>
      <c r="H205" s="1" t="s">
        <v>402</v>
      </c>
      <c r="I205" s="3" t="e">
        <f aca="false">--#NAME? (#NAME? #NAME?)</f>
        <v>#VALUE!</v>
      </c>
      <c r="J205" s="3" t="s">
        <v>256</v>
      </c>
      <c r="K205" s="1" t="n">
        <v>5</v>
      </c>
      <c r="L205" s="1" t="n">
        <v>0</v>
      </c>
      <c r="M205" s="1" t="n">
        <v>2040</v>
      </c>
    </row>
    <row r="206" customFormat="false" ht="14.9" hidden="false" customHeight="false" outlineLevel="0" collapsed="false">
      <c r="A206" s="1" t="n">
        <v>205</v>
      </c>
      <c r="B206" s="1" t="n">
        <v>3</v>
      </c>
      <c r="C206" s="1" t="n">
        <v>0</v>
      </c>
      <c r="D206" s="1" t="n">
        <v>0</v>
      </c>
      <c r="E206" s="1" t="n">
        <v>1</v>
      </c>
      <c r="F206" s="1" t="n">
        <v>201</v>
      </c>
      <c r="H206" s="1" t="s">
        <v>403</v>
      </c>
      <c r="I206" s="3" t="e">
        <f aca="false">--#NAME? (#NAME? #NAME?)</f>
        <v>#VALUE!</v>
      </c>
      <c r="J206" s="3" t="s">
        <v>256</v>
      </c>
      <c r="K206" s="1" t="n">
        <v>5</v>
      </c>
      <c r="L206" s="1" t="n">
        <v>0</v>
      </c>
      <c r="M206" s="1" t="n">
        <v>2050</v>
      </c>
    </row>
    <row r="207" customFormat="false" ht="14.9" hidden="false" customHeight="false" outlineLevel="0" collapsed="false">
      <c r="A207" s="1" t="n">
        <v>206</v>
      </c>
      <c r="B207" s="1" t="n">
        <v>3</v>
      </c>
      <c r="C207" s="1" t="n">
        <v>0</v>
      </c>
      <c r="D207" s="1" t="n">
        <v>0</v>
      </c>
      <c r="E207" s="1" t="n">
        <v>1</v>
      </c>
      <c r="F207" s="1" t="n">
        <v>201</v>
      </c>
      <c r="H207" s="1" t="s">
        <v>404</v>
      </c>
      <c r="I207" s="3" t="e">
        <f aca="false">--#NAME? (#NAME?)</f>
        <v>#VALUE!</v>
      </c>
      <c r="J207" s="3" t="s">
        <v>256</v>
      </c>
      <c r="K207" s="1" t="n">
        <v>5</v>
      </c>
      <c r="L207" s="1" t="n">
        <v>0</v>
      </c>
      <c r="M207" s="1" t="n">
        <v>2060</v>
      </c>
    </row>
    <row r="208" customFormat="false" ht="14.9" hidden="false" customHeight="false" outlineLevel="0" collapsed="false">
      <c r="A208" s="1" t="n">
        <v>207</v>
      </c>
      <c r="B208" s="1" t="n">
        <v>3</v>
      </c>
      <c r="C208" s="1" t="n">
        <v>0</v>
      </c>
      <c r="D208" s="1" t="n">
        <v>0</v>
      </c>
      <c r="E208" s="1" t="n">
        <v>1</v>
      </c>
      <c r="F208" s="1" t="n">
        <v>201</v>
      </c>
      <c r="H208" s="1" t="s">
        <v>405</v>
      </c>
      <c r="I208" s="3" t="e">
        <f aca="false">--#NAME?</f>
        <v>#NAME?</v>
      </c>
      <c r="J208" s="3" t="s">
        <v>256</v>
      </c>
      <c r="K208" s="1" t="n">
        <v>5</v>
      </c>
      <c r="L208" s="1" t="n">
        <v>0</v>
      </c>
      <c r="M208" s="1" t="n">
        <v>2070</v>
      </c>
    </row>
    <row r="209" customFormat="false" ht="122.35" hidden="false" customHeight="false" outlineLevel="0" collapsed="false">
      <c r="A209" s="1" t="n">
        <v>208</v>
      </c>
      <c r="B209" s="1" t="n">
        <v>3</v>
      </c>
      <c r="C209" s="1" t="n">
        <v>0</v>
      </c>
      <c r="D209" s="1" t="n">
        <v>0</v>
      </c>
      <c r="E209" s="1" t="n">
        <v>0</v>
      </c>
      <c r="F209" s="1" t="n">
        <v>158</v>
      </c>
      <c r="I209" s="3" t="s">
        <v>406</v>
      </c>
      <c r="L209" s="1" t="n">
        <v>0</v>
      </c>
      <c r="M209" s="1" t="n">
        <v>2080</v>
      </c>
    </row>
    <row r="210" customFormat="false" ht="14.9" hidden="false" customHeight="false" outlineLevel="0" collapsed="false">
      <c r="A210" s="1" t="n">
        <v>209</v>
      </c>
      <c r="B210" s="1" t="n">
        <v>3</v>
      </c>
      <c r="C210" s="1" t="n">
        <v>0</v>
      </c>
      <c r="D210" s="1" t="n">
        <v>0</v>
      </c>
      <c r="E210" s="1" t="n">
        <v>1</v>
      </c>
      <c r="F210" s="1" t="n">
        <v>208</v>
      </c>
      <c r="H210" s="1" t="s">
        <v>407</v>
      </c>
      <c r="I210" s="3" t="e">
        <f aca="false">--#NAME?,#NAME? #NAME? #NAME?</f>
        <v>#VALUE!</v>
      </c>
      <c r="J210" s="3" t="s">
        <v>256</v>
      </c>
      <c r="K210" s="1" t="n">
        <v>5</v>
      </c>
      <c r="L210" s="1" t="n">
        <v>0</v>
      </c>
      <c r="M210" s="1" t="n">
        <v>2090</v>
      </c>
    </row>
    <row r="211" customFormat="false" ht="14.9" hidden="false" customHeight="false" outlineLevel="0" collapsed="false">
      <c r="A211" s="1" t="n">
        <v>210</v>
      </c>
      <c r="B211" s="1" t="n">
        <v>3</v>
      </c>
      <c r="C211" s="1" t="n">
        <v>0</v>
      </c>
      <c r="D211" s="1" t="n">
        <v>0</v>
      </c>
      <c r="E211" s="1" t="n">
        <v>1</v>
      </c>
      <c r="F211" s="1" t="n">
        <v>208</v>
      </c>
      <c r="H211" s="1" t="s">
        <v>408</v>
      </c>
      <c r="I211" s="3" t="e">
        <f aca="false">--#NAME? #NAME?</f>
        <v>#VALUE!</v>
      </c>
      <c r="J211" s="3" t="s">
        <v>256</v>
      </c>
      <c r="K211" s="1" t="n">
        <v>5</v>
      </c>
      <c r="L211" s="1" t="n">
        <v>0</v>
      </c>
      <c r="M211" s="1" t="n">
        <v>2100</v>
      </c>
    </row>
    <row r="212" customFormat="false" ht="14.9" hidden="false" customHeight="false" outlineLevel="0" collapsed="false">
      <c r="A212" s="1" t="n">
        <v>211</v>
      </c>
      <c r="B212" s="1" t="n">
        <v>3</v>
      </c>
      <c r="C212" s="1" t="n">
        <v>0</v>
      </c>
      <c r="D212" s="1" t="n">
        <v>0</v>
      </c>
      <c r="E212" s="1" t="n">
        <v>1</v>
      </c>
      <c r="F212" s="1" t="n">
        <v>208</v>
      </c>
      <c r="H212" s="1" t="s">
        <v>409</v>
      </c>
      <c r="I212" s="3" t="e">
        <f aca="false">--#NAME?</f>
        <v>#NAME?</v>
      </c>
      <c r="J212" s="3" t="s">
        <v>256</v>
      </c>
      <c r="K212" s="1" t="n">
        <v>5</v>
      </c>
      <c r="L212" s="1" t="n">
        <v>0</v>
      </c>
      <c r="M212" s="1" t="n">
        <v>2110</v>
      </c>
    </row>
    <row r="213" customFormat="false" ht="122.35" hidden="false" customHeight="false" outlineLevel="0" collapsed="false">
      <c r="A213" s="1" t="n">
        <v>212</v>
      </c>
      <c r="B213" s="1" t="n">
        <v>3</v>
      </c>
      <c r="C213" s="1" t="n">
        <v>0</v>
      </c>
      <c r="D213" s="1" t="n">
        <v>1</v>
      </c>
      <c r="E213" s="1" t="n">
        <v>0</v>
      </c>
      <c r="G213" s="1" t="n">
        <v>3.03</v>
      </c>
      <c r="I213" s="3" t="s">
        <v>410</v>
      </c>
      <c r="L213" s="1" t="n">
        <v>0</v>
      </c>
      <c r="M213" s="1" t="n">
        <v>2120</v>
      </c>
    </row>
    <row r="214" customFormat="false" ht="162.65" hidden="false" customHeight="false" outlineLevel="0" collapsed="false">
      <c r="A214" s="1" t="n">
        <v>213</v>
      </c>
      <c r="B214" s="1" t="n">
        <v>3</v>
      </c>
      <c r="C214" s="1" t="n">
        <v>0</v>
      </c>
      <c r="D214" s="1" t="n">
        <v>0</v>
      </c>
      <c r="E214" s="1" t="n">
        <v>0</v>
      </c>
      <c r="F214" s="1" t="n">
        <v>212</v>
      </c>
      <c r="I214" s="3" t="s">
        <v>411</v>
      </c>
      <c r="L214" s="1" t="n">
        <v>0</v>
      </c>
      <c r="M214" s="1" t="n">
        <v>2130</v>
      </c>
    </row>
    <row r="215" customFormat="false" ht="14.9" hidden="false" customHeight="false" outlineLevel="0" collapsed="false">
      <c r="A215" s="1" t="n">
        <v>214</v>
      </c>
      <c r="B215" s="1" t="n">
        <v>3</v>
      </c>
      <c r="C215" s="1" t="n">
        <v>0</v>
      </c>
      <c r="D215" s="1" t="n">
        <v>0</v>
      </c>
      <c r="E215" s="1" t="n">
        <v>1</v>
      </c>
      <c r="F215" s="1" t="n">
        <v>213</v>
      </c>
      <c r="H215" s="1" t="s">
        <v>412</v>
      </c>
      <c r="I215" s="3" t="e">
        <f aca="false">--#NAME? #NAME? (#NAME? #NAME?) (#NAME? #NAME?)</f>
        <v>#VALUE!</v>
      </c>
      <c r="J215" s="3" t="s">
        <v>256</v>
      </c>
      <c r="K215" s="1" t="n">
        <v>5</v>
      </c>
      <c r="L215" s="1" t="n">
        <v>0</v>
      </c>
      <c r="M215" s="1" t="n">
        <v>2140</v>
      </c>
    </row>
    <row r="216" customFormat="false" ht="14.9" hidden="false" customHeight="false" outlineLevel="0" collapsed="false">
      <c r="A216" s="1" t="n">
        <v>215</v>
      </c>
      <c r="B216" s="1" t="n">
        <v>3</v>
      </c>
      <c r="C216" s="1" t="n">
        <v>0</v>
      </c>
      <c r="D216" s="1" t="n">
        <v>0</v>
      </c>
      <c r="E216" s="1" t="n">
        <v>1</v>
      </c>
      <c r="F216" s="1" t="n">
        <v>213</v>
      </c>
      <c r="H216" s="1" t="s">
        <v>413</v>
      </c>
      <c r="I216" s="3" t="e">
        <f aca="false">--#NAME? #NAME? #NAME? (#NAME? #NAME?,#NAME? #NAME?,#NAME? #NAME?,#NAME? #NAME?,#NAME? #NAME? #NAME? #NAME? #NAME?)</f>
        <v>#VALUE!</v>
      </c>
      <c r="J216" s="3" t="s">
        <v>256</v>
      </c>
      <c r="K216" s="1" t="n">
        <v>5</v>
      </c>
      <c r="L216" s="1" t="n">
        <v>0</v>
      </c>
      <c r="M216" s="1" t="n">
        <v>2150</v>
      </c>
    </row>
    <row r="217" customFormat="false" ht="14.9" hidden="false" customHeight="false" outlineLevel="0" collapsed="false">
      <c r="A217" s="1" t="n">
        <v>216</v>
      </c>
      <c r="B217" s="1" t="n">
        <v>3</v>
      </c>
      <c r="C217" s="1" t="n">
        <v>0</v>
      </c>
      <c r="D217" s="1" t="n">
        <v>0</v>
      </c>
      <c r="E217" s="1" t="n">
        <v>1</v>
      </c>
      <c r="F217" s="1" t="n">
        <v>213</v>
      </c>
      <c r="H217" s="1" t="s">
        <v>414</v>
      </c>
      <c r="I217" s="3" t="e">
        <f aca="false">--#NAME? #NAME? (#NAME? #NAME?) #NAME? #NAME? #NAME? (#NAME? #NAME?)</f>
        <v>#VALUE!</v>
      </c>
      <c r="J217" s="3" t="s">
        <v>256</v>
      </c>
      <c r="K217" s="1" t="n">
        <v>5</v>
      </c>
      <c r="L217" s="1" t="n">
        <v>0</v>
      </c>
      <c r="M217" s="1" t="n">
        <v>2160</v>
      </c>
    </row>
    <row r="218" customFormat="false" ht="14.9" hidden="false" customHeight="false" outlineLevel="0" collapsed="false">
      <c r="A218" s="1" t="n">
        <v>217</v>
      </c>
      <c r="B218" s="1" t="n">
        <v>3</v>
      </c>
      <c r="C218" s="1" t="n">
        <v>0</v>
      </c>
      <c r="D218" s="1" t="n">
        <v>0</v>
      </c>
      <c r="E218" s="1" t="n">
        <v>1</v>
      </c>
      <c r="F218" s="1" t="n">
        <v>213</v>
      </c>
      <c r="H218" s="1" t="s">
        <v>415</v>
      </c>
      <c r="I218" s="3" t="e">
        <f aca="false">--#NAME? (#NAME? #NAME?,#NAME? #NAME?,#NAME? #NAME?,#NAME? #NAME?,#NAME? #NAME?,#NAME? #NAME? #NAME? #NAME? #NAME?)</f>
        <v>#VALUE!</v>
      </c>
      <c r="J218" s="3" t="s">
        <v>256</v>
      </c>
      <c r="K218" s="1" t="n">
        <v>5</v>
      </c>
      <c r="L218" s="1" t="n">
        <v>0</v>
      </c>
      <c r="M218" s="1" t="n">
        <v>2170</v>
      </c>
    </row>
    <row r="219" customFormat="false" ht="14.9" hidden="false" customHeight="false" outlineLevel="0" collapsed="false">
      <c r="A219" s="1" t="n">
        <v>218</v>
      </c>
      <c r="B219" s="1" t="n">
        <v>3</v>
      </c>
      <c r="C219" s="1" t="n">
        <v>0</v>
      </c>
      <c r="D219" s="1" t="n">
        <v>0</v>
      </c>
      <c r="E219" s="1" t="n">
        <v>1</v>
      </c>
      <c r="F219" s="1" t="n">
        <v>213</v>
      </c>
      <c r="H219" s="1" t="s">
        <v>416</v>
      </c>
      <c r="I219" s="3" t="e">
        <f aca="false">--#NAME?</f>
        <v>#NAME?</v>
      </c>
      <c r="J219" s="3" t="s">
        <v>256</v>
      </c>
      <c r="K219" s="1" t="n">
        <v>5</v>
      </c>
      <c r="L219" s="1" t="n">
        <v>0</v>
      </c>
      <c r="M219" s="1" t="n">
        <v>2180</v>
      </c>
    </row>
    <row r="220" customFormat="false" ht="444.75" hidden="false" customHeight="false" outlineLevel="0" collapsed="false">
      <c r="A220" s="1" t="n">
        <v>219</v>
      </c>
      <c r="B220" s="1" t="n">
        <v>3</v>
      </c>
      <c r="C220" s="1" t="n">
        <v>0</v>
      </c>
      <c r="D220" s="1" t="n">
        <v>0</v>
      </c>
      <c r="E220" s="1" t="n">
        <v>0</v>
      </c>
      <c r="F220" s="1" t="n">
        <v>212</v>
      </c>
      <c r="I220" s="3" t="s">
        <v>417</v>
      </c>
      <c r="L220" s="1" t="n">
        <v>0</v>
      </c>
      <c r="M220" s="1" t="n">
        <v>2190</v>
      </c>
    </row>
    <row r="221" customFormat="false" ht="14.9" hidden="false" customHeight="false" outlineLevel="0" collapsed="false">
      <c r="A221" s="1" t="n">
        <v>220</v>
      </c>
      <c r="B221" s="1" t="n">
        <v>3</v>
      </c>
      <c r="C221" s="1" t="n">
        <v>0</v>
      </c>
      <c r="D221" s="1" t="n">
        <v>0</v>
      </c>
      <c r="E221" s="1" t="n">
        <v>1</v>
      </c>
      <c r="F221" s="1" t="n">
        <v>219</v>
      </c>
      <c r="H221" s="1" t="s">
        <v>418</v>
      </c>
      <c r="I221" s="3" t="e">
        <f aca="false">--#NAME? (#NAME? #NAME?)</f>
        <v>#VALUE!</v>
      </c>
      <c r="J221" s="3" t="s">
        <v>256</v>
      </c>
      <c r="K221" s="1" t="n">
        <v>5</v>
      </c>
      <c r="L221" s="1" t="n">
        <v>0</v>
      </c>
      <c r="M221" s="1" t="n">
        <v>2200</v>
      </c>
    </row>
    <row r="222" customFormat="false" ht="14.9" hidden="false" customHeight="false" outlineLevel="0" collapsed="false">
      <c r="A222" s="1" t="n">
        <v>221</v>
      </c>
      <c r="B222" s="1" t="n">
        <v>3</v>
      </c>
      <c r="C222" s="1" t="n">
        <v>0</v>
      </c>
      <c r="D222" s="1" t="n">
        <v>0</v>
      </c>
      <c r="E222" s="1" t="n">
        <v>1</v>
      </c>
      <c r="F222" s="1" t="n">
        <v>219</v>
      </c>
      <c r="H222" s="1" t="s">
        <v>419</v>
      </c>
      <c r="I222" s="3" t="e">
        <f aca="false">--#NAME? (#NAME? #NAME?,#NAME? #NAME?,#NAME? #NAME?,#NAME? #NAME?)</f>
        <v>#VALUE!</v>
      </c>
      <c r="J222" s="3" t="s">
        <v>256</v>
      </c>
      <c r="K222" s="1" t="n">
        <v>5</v>
      </c>
      <c r="L222" s="1" t="n">
        <v>0</v>
      </c>
      <c r="M222" s="1" t="n">
        <v>2210</v>
      </c>
    </row>
    <row r="223" customFormat="false" ht="14.9" hidden="false" customHeight="false" outlineLevel="0" collapsed="false">
      <c r="A223" s="1" t="n">
        <v>222</v>
      </c>
      <c r="B223" s="1" t="n">
        <v>3</v>
      </c>
      <c r="C223" s="1" t="n">
        <v>0</v>
      </c>
      <c r="D223" s="1" t="n">
        <v>0</v>
      </c>
      <c r="E223" s="1" t="n">
        <v>1</v>
      </c>
      <c r="F223" s="1" t="n">
        <v>219</v>
      </c>
      <c r="H223" s="1" t="s">
        <v>420</v>
      </c>
      <c r="I223" s="3" t="e">
        <f aca="false">--#NAME? (#NAME? #NAME?,#NAME? #NAME?,#NAME? #NAME?,#NAME? #NAME?,#NAME? #NAME?,#NAME? #NAME?,#NAME? #NAME?,#NAME? #NAME?,#NAME? #NAME?,#NAME? #NAME?,#NAME? #NAME?)</f>
        <v>#VALUE!</v>
      </c>
      <c r="J223" s="3" t="s">
        <v>256</v>
      </c>
      <c r="K223" s="1" t="n">
        <v>5</v>
      </c>
      <c r="L223" s="1" t="n">
        <v>0</v>
      </c>
      <c r="M223" s="1" t="n">
        <v>2220</v>
      </c>
    </row>
    <row r="224" customFormat="false" ht="14.9" hidden="false" customHeight="false" outlineLevel="0" collapsed="false">
      <c r="A224" s="1" t="n">
        <v>223</v>
      </c>
      <c r="B224" s="1" t="n">
        <v>3</v>
      </c>
      <c r="C224" s="1" t="n">
        <v>0</v>
      </c>
      <c r="D224" s="1" t="n">
        <v>0</v>
      </c>
      <c r="E224" s="1" t="n">
        <v>1</v>
      </c>
      <c r="F224" s="1" t="n">
        <v>219</v>
      </c>
      <c r="H224" s="1" t="s">
        <v>421</v>
      </c>
      <c r="I224" s="3" t="e">
        <f aca="false">--#NAME? (#NAME? #NAME?)</f>
        <v>#VALUE!</v>
      </c>
      <c r="J224" s="3" t="s">
        <v>256</v>
      </c>
      <c r="K224" s="1" t="n">
        <v>5</v>
      </c>
      <c r="L224" s="1" t="n">
        <v>0</v>
      </c>
      <c r="M224" s="1" t="n">
        <v>2230</v>
      </c>
    </row>
    <row r="225" customFormat="false" ht="14.9" hidden="false" customHeight="false" outlineLevel="0" collapsed="false">
      <c r="A225" s="1" t="n">
        <v>224</v>
      </c>
      <c r="B225" s="1" t="n">
        <v>3</v>
      </c>
      <c r="C225" s="1" t="n">
        <v>0</v>
      </c>
      <c r="D225" s="1" t="n">
        <v>0</v>
      </c>
      <c r="E225" s="1" t="n">
        <v>1</v>
      </c>
      <c r="F225" s="1" t="n">
        <v>219</v>
      </c>
      <c r="H225" s="1" t="s">
        <v>422</v>
      </c>
      <c r="I225" s="3" t="e">
        <f aca="false">--#NAME?</f>
        <v>#NAME?</v>
      </c>
      <c r="J225" s="3" t="s">
        <v>256</v>
      </c>
      <c r="K225" s="1" t="n">
        <v>5</v>
      </c>
      <c r="L225" s="1" t="n">
        <v>0</v>
      </c>
      <c r="M225" s="1" t="n">
        <v>2240</v>
      </c>
    </row>
    <row r="226" customFormat="false" ht="283.55" hidden="false" customHeight="false" outlineLevel="0" collapsed="false">
      <c r="A226" s="1" t="n">
        <v>225</v>
      </c>
      <c r="B226" s="1" t="n">
        <v>3</v>
      </c>
      <c r="C226" s="1" t="n">
        <v>0</v>
      </c>
      <c r="D226" s="1" t="n">
        <v>0</v>
      </c>
      <c r="E226" s="1" t="n">
        <v>0</v>
      </c>
      <c r="F226" s="1" t="n">
        <v>212</v>
      </c>
      <c r="I226" s="3" t="s">
        <v>423</v>
      </c>
      <c r="L226" s="1" t="n">
        <v>0</v>
      </c>
      <c r="M226" s="1" t="n">
        <v>2250</v>
      </c>
    </row>
    <row r="227" customFormat="false" ht="14.9" hidden="false" customHeight="false" outlineLevel="0" collapsed="false">
      <c r="A227" s="1" t="n">
        <v>226</v>
      </c>
      <c r="B227" s="1" t="n">
        <v>3</v>
      </c>
      <c r="C227" s="1" t="n">
        <v>0</v>
      </c>
      <c r="D227" s="1" t="n">
        <v>0</v>
      </c>
      <c r="E227" s="1" t="n">
        <v>1</v>
      </c>
      <c r="F227" s="1" t="n">
        <v>225</v>
      </c>
      <c r="H227" s="1" t="s">
        <v>424</v>
      </c>
      <c r="I227" s="3" t="e">
        <f aca="false">--#NAME? (#NAME? #NAME?,#NAME? #NAME?,#NAME? #NAME?)</f>
        <v>#VALUE!</v>
      </c>
      <c r="J227" s="3" t="s">
        <v>256</v>
      </c>
      <c r="K227" s="1" t="n">
        <v>5</v>
      </c>
      <c r="L227" s="1" t="n">
        <v>0</v>
      </c>
      <c r="M227" s="1" t="n">
        <v>2260</v>
      </c>
    </row>
    <row r="228" customFormat="false" ht="14.9" hidden="false" customHeight="false" outlineLevel="0" collapsed="false">
      <c r="A228" s="1" t="n">
        <v>227</v>
      </c>
      <c r="B228" s="1" t="n">
        <v>3</v>
      </c>
      <c r="C228" s="1" t="n">
        <v>0</v>
      </c>
      <c r="D228" s="1" t="n">
        <v>0</v>
      </c>
      <c r="E228" s="1" t="n">
        <v>1</v>
      </c>
      <c r="F228" s="1" t="n">
        <v>225</v>
      </c>
      <c r="H228" s="1" t="s">
        <v>425</v>
      </c>
      <c r="I228" s="3" t="e">
        <f aca="false">--#NAME? (#NAME? #NAME?)</f>
        <v>#VALUE!</v>
      </c>
      <c r="J228" s="3" t="s">
        <v>256</v>
      </c>
      <c r="K228" s="1" t="n">
        <v>5</v>
      </c>
      <c r="L228" s="1" t="n">
        <v>0</v>
      </c>
      <c r="M228" s="1" t="n">
        <v>2270</v>
      </c>
    </row>
    <row r="229" customFormat="false" ht="14.9" hidden="false" customHeight="false" outlineLevel="0" collapsed="false">
      <c r="A229" s="1" t="n">
        <v>228</v>
      </c>
      <c r="B229" s="1" t="n">
        <v>3</v>
      </c>
      <c r="C229" s="1" t="n">
        <v>0</v>
      </c>
      <c r="D229" s="1" t="n">
        <v>0</v>
      </c>
      <c r="E229" s="1" t="n">
        <v>1</v>
      </c>
      <c r="F229" s="1" t="n">
        <v>225</v>
      </c>
      <c r="H229" s="1" t="s">
        <v>426</v>
      </c>
      <c r="I229" s="3" t="e">
        <f aca="false">--#NAME? (#NAME? #NAME?)</f>
        <v>#VALUE!</v>
      </c>
      <c r="J229" s="3" t="s">
        <v>256</v>
      </c>
      <c r="K229" s="1" t="n">
        <v>5</v>
      </c>
      <c r="L229" s="1" t="n">
        <v>0</v>
      </c>
      <c r="M229" s="1" t="n">
        <v>2280</v>
      </c>
    </row>
    <row r="230" customFormat="false" ht="14.9" hidden="false" customHeight="false" outlineLevel="0" collapsed="false">
      <c r="A230" s="1" t="n">
        <v>229</v>
      </c>
      <c r="B230" s="1" t="n">
        <v>3</v>
      </c>
      <c r="C230" s="1" t="n">
        <v>0</v>
      </c>
      <c r="D230" s="1" t="n">
        <v>0</v>
      </c>
      <c r="E230" s="1" t="n">
        <v>1</v>
      </c>
      <c r="F230" s="1" t="n">
        <v>225</v>
      </c>
      <c r="H230" s="1" t="s">
        <v>427</v>
      </c>
      <c r="I230" s="3" t="e">
        <f aca="false">--#NAME? (#NAME? #NAME?)</f>
        <v>#VALUE!</v>
      </c>
      <c r="J230" s="3" t="s">
        <v>256</v>
      </c>
      <c r="K230" s="1" t="n">
        <v>5</v>
      </c>
      <c r="L230" s="1" t="n">
        <v>0</v>
      </c>
      <c r="M230" s="1" t="n">
        <v>2290</v>
      </c>
    </row>
    <row r="231" customFormat="false" ht="14.9" hidden="false" customHeight="false" outlineLevel="0" collapsed="false">
      <c r="A231" s="1" t="n">
        <v>230</v>
      </c>
      <c r="B231" s="1" t="n">
        <v>3</v>
      </c>
      <c r="C231" s="1" t="n">
        <v>0</v>
      </c>
      <c r="D231" s="1" t="n">
        <v>0</v>
      </c>
      <c r="E231" s="1" t="n">
        <v>1</v>
      </c>
      <c r="F231" s="1" t="n">
        <v>225</v>
      </c>
      <c r="H231" s="1" t="s">
        <v>428</v>
      </c>
      <c r="I231" s="3" t="e">
        <f aca="false">--#NAME?</f>
        <v>#NAME?</v>
      </c>
      <c r="J231" s="3" t="s">
        <v>256</v>
      </c>
      <c r="K231" s="1" t="n">
        <v>5</v>
      </c>
      <c r="L231" s="1" t="n">
        <v>0</v>
      </c>
      <c r="M231" s="1" t="n">
        <v>2300</v>
      </c>
    </row>
    <row r="232" customFormat="false" ht="297" hidden="false" customHeight="false" outlineLevel="0" collapsed="false">
      <c r="A232" s="1" t="n">
        <v>231</v>
      </c>
      <c r="B232" s="1" t="n">
        <v>3</v>
      </c>
      <c r="C232" s="1" t="n">
        <v>0</v>
      </c>
      <c r="D232" s="1" t="n">
        <v>0</v>
      </c>
      <c r="E232" s="1" t="n">
        <v>0</v>
      </c>
      <c r="F232" s="1" t="n">
        <v>212</v>
      </c>
      <c r="I232" s="3" t="s">
        <v>429</v>
      </c>
      <c r="L232" s="1" t="n">
        <v>0</v>
      </c>
      <c r="M232" s="1" t="n">
        <v>2310</v>
      </c>
    </row>
    <row r="233" customFormat="false" ht="14.9" hidden="false" customHeight="false" outlineLevel="0" collapsed="false">
      <c r="A233" s="1" t="n">
        <v>232</v>
      </c>
      <c r="B233" s="1" t="n">
        <v>3</v>
      </c>
      <c r="C233" s="1" t="n">
        <v>0</v>
      </c>
      <c r="D233" s="1" t="n">
        <v>0</v>
      </c>
      <c r="E233" s="1" t="n">
        <v>1</v>
      </c>
      <c r="F233" s="1" t="n">
        <v>231</v>
      </c>
      <c r="H233" s="1" t="s">
        <v>430</v>
      </c>
      <c r="I233" s="3" t="e">
        <f aca="false">--#NAME? #NAME? #NAME? #NAME? (#NAME? #NAME?)</f>
        <v>#VALUE!</v>
      </c>
      <c r="J233" s="3" t="s">
        <v>256</v>
      </c>
      <c r="K233" s="1" t="n">
        <v>5</v>
      </c>
      <c r="L233" s="1" t="n">
        <v>0</v>
      </c>
      <c r="M233" s="1" t="n">
        <v>2320</v>
      </c>
    </row>
    <row r="234" customFormat="false" ht="14.9" hidden="false" customHeight="false" outlineLevel="0" collapsed="false">
      <c r="A234" s="1" t="n">
        <v>233</v>
      </c>
      <c r="B234" s="1" t="n">
        <v>3</v>
      </c>
      <c r="C234" s="1" t="n">
        <v>0</v>
      </c>
      <c r="D234" s="1" t="n">
        <v>0</v>
      </c>
      <c r="E234" s="1" t="n">
        <v>1</v>
      </c>
      <c r="F234" s="1" t="n">
        <v>231</v>
      </c>
      <c r="H234" s="1" t="s">
        <v>431</v>
      </c>
      <c r="I234" s="3" t="e">
        <f aca="false">--#NAME? #NAME? (#NAME? #NAME?)</f>
        <v>#VALUE!</v>
      </c>
      <c r="J234" s="3" t="s">
        <v>256</v>
      </c>
      <c r="K234" s="1" t="n">
        <v>5</v>
      </c>
      <c r="L234" s="1" t="n">
        <v>0</v>
      </c>
      <c r="M234" s="1" t="n">
        <v>2330</v>
      </c>
    </row>
    <row r="235" customFormat="false" ht="14.9" hidden="false" customHeight="false" outlineLevel="0" collapsed="false">
      <c r="A235" s="1" t="n">
        <v>234</v>
      </c>
      <c r="B235" s="1" t="n">
        <v>3</v>
      </c>
      <c r="C235" s="1" t="n">
        <v>0</v>
      </c>
      <c r="D235" s="1" t="n">
        <v>0</v>
      </c>
      <c r="E235" s="1" t="n">
        <v>1</v>
      </c>
      <c r="F235" s="1" t="n">
        <v>231</v>
      </c>
      <c r="H235" s="1" t="s">
        <v>432</v>
      </c>
      <c r="I235" s="3" t="e">
        <f aca="false">--#NAME? #NAME? #NAME?-#NAME? #NAME?</f>
        <v>#VALUE!</v>
      </c>
      <c r="J235" s="3" t="s">
        <v>256</v>
      </c>
      <c r="K235" s="1" t="n">
        <v>5</v>
      </c>
      <c r="L235" s="1" t="n">
        <v>0</v>
      </c>
      <c r="M235" s="1" t="n">
        <v>2340</v>
      </c>
    </row>
    <row r="236" customFormat="false" ht="14.9" hidden="false" customHeight="false" outlineLevel="0" collapsed="false">
      <c r="A236" s="1" t="n">
        <v>235</v>
      </c>
      <c r="B236" s="1" t="n">
        <v>3</v>
      </c>
      <c r="C236" s="1" t="n">
        <v>0</v>
      </c>
      <c r="D236" s="1" t="n">
        <v>0</v>
      </c>
      <c r="E236" s="1" t="n">
        <v>1</v>
      </c>
      <c r="F236" s="1" t="n">
        <v>231</v>
      </c>
      <c r="H236" s="1" t="s">
        <v>433</v>
      </c>
      <c r="I236" s="3" t="e">
        <f aca="false">--#NAME? #NAME? (#NAME? #NAME?)</f>
        <v>#VALUE!</v>
      </c>
      <c r="J236" s="3" t="s">
        <v>256</v>
      </c>
      <c r="K236" s="1" t="n">
        <v>5</v>
      </c>
      <c r="L236" s="1" t="n">
        <v>0</v>
      </c>
      <c r="M236" s="1" t="n">
        <v>2350</v>
      </c>
    </row>
    <row r="237" customFormat="false" ht="14.9" hidden="false" customHeight="false" outlineLevel="0" collapsed="false">
      <c r="A237" s="1" t="n">
        <v>236</v>
      </c>
      <c r="B237" s="1" t="n">
        <v>3</v>
      </c>
      <c r="C237" s="1" t="n">
        <v>0</v>
      </c>
      <c r="D237" s="1" t="n">
        <v>0</v>
      </c>
      <c r="E237" s="1" t="n">
        <v>1</v>
      </c>
      <c r="F237" s="1" t="n">
        <v>231</v>
      </c>
      <c r="H237" s="1" t="s">
        <v>434</v>
      </c>
      <c r="I237" s="3" t="e">
        <f aca="false">--#NAME? #NAME? #NAME? #NAME? #NAME? (#NAME? #NAME?,#NAME? #NAME?)</f>
        <v>#VALUE!</v>
      </c>
      <c r="J237" s="3" t="s">
        <v>256</v>
      </c>
      <c r="K237" s="1" t="n">
        <v>5</v>
      </c>
      <c r="L237" s="1" t="n">
        <v>0</v>
      </c>
      <c r="M237" s="1" t="n">
        <v>2360</v>
      </c>
    </row>
    <row r="238" customFormat="false" ht="14.9" hidden="false" customHeight="false" outlineLevel="0" collapsed="false">
      <c r="A238" s="1" t="n">
        <v>237</v>
      </c>
      <c r="B238" s="1" t="n">
        <v>3</v>
      </c>
      <c r="C238" s="1" t="n">
        <v>0</v>
      </c>
      <c r="D238" s="1" t="n">
        <v>0</v>
      </c>
      <c r="E238" s="1" t="n">
        <v>1</v>
      </c>
      <c r="F238" s="1" t="n">
        <v>231</v>
      </c>
      <c r="H238" s="1" t="s">
        <v>435</v>
      </c>
      <c r="I238" s="3" t="e">
        <f aca="false">--#NAME? #NAME? #NAME? (#NAME? #NAME?)</f>
        <v>#VALUE!</v>
      </c>
      <c r="J238" s="3" t="s">
        <v>256</v>
      </c>
      <c r="K238" s="1" t="n">
        <v>5</v>
      </c>
      <c r="L238" s="1" t="n">
        <v>0</v>
      </c>
      <c r="M238" s="1" t="n">
        <v>2370</v>
      </c>
    </row>
    <row r="239" customFormat="false" ht="14.9" hidden="false" customHeight="false" outlineLevel="0" collapsed="false">
      <c r="A239" s="1" t="n">
        <v>238</v>
      </c>
      <c r="B239" s="1" t="n">
        <v>3</v>
      </c>
      <c r="C239" s="1" t="n">
        <v>0</v>
      </c>
      <c r="D239" s="1" t="n">
        <v>0</v>
      </c>
      <c r="E239" s="1" t="n">
        <v>1</v>
      </c>
      <c r="F239" s="1" t="n">
        <v>231</v>
      </c>
      <c r="H239" s="1" t="s">
        <v>436</v>
      </c>
      <c r="I239" s="3" t="e">
        <f aca="false">--#NAME?</f>
        <v>#NAME?</v>
      </c>
      <c r="J239" s="3" t="s">
        <v>256</v>
      </c>
      <c r="K239" s="1" t="n">
        <v>5</v>
      </c>
      <c r="L239" s="1" t="n">
        <v>0</v>
      </c>
      <c r="M239" s="1" t="n">
        <v>2380</v>
      </c>
    </row>
    <row r="240" customFormat="false" ht="391" hidden="false" customHeight="false" outlineLevel="0" collapsed="false">
      <c r="A240" s="1" t="n">
        <v>239</v>
      </c>
      <c r="B240" s="1" t="n">
        <v>3</v>
      </c>
      <c r="C240" s="1" t="n">
        <v>0</v>
      </c>
      <c r="D240" s="1" t="n">
        <v>0</v>
      </c>
      <c r="E240" s="1" t="n">
        <v>0</v>
      </c>
      <c r="F240" s="1" t="n">
        <v>212</v>
      </c>
      <c r="I240" s="3" t="s">
        <v>437</v>
      </c>
      <c r="L240" s="1" t="n">
        <v>0</v>
      </c>
      <c r="M240" s="1" t="n">
        <v>2390</v>
      </c>
    </row>
    <row r="241" customFormat="false" ht="14.9" hidden="false" customHeight="false" outlineLevel="0" collapsed="false">
      <c r="A241" s="1" t="n">
        <v>240</v>
      </c>
      <c r="B241" s="1" t="n">
        <v>3</v>
      </c>
      <c r="C241" s="1" t="n">
        <v>0</v>
      </c>
      <c r="D241" s="1" t="n">
        <v>0</v>
      </c>
      <c r="E241" s="1" t="n">
        <v>1</v>
      </c>
      <c r="F241" s="1" t="n">
        <v>239</v>
      </c>
      <c r="H241" s="1" t="s">
        <v>438</v>
      </c>
      <c r="I241" s="3" t="e">
        <f aca="false">--#NAME? (#NAME? #NAME?,#NAME? #NAME?)</f>
        <v>#VALUE!</v>
      </c>
      <c r="J241" s="3" t="s">
        <v>256</v>
      </c>
      <c r="K241" s="1" t="n">
        <v>5</v>
      </c>
      <c r="L241" s="1" t="n">
        <v>0</v>
      </c>
      <c r="M241" s="1" t="n">
        <v>2400</v>
      </c>
    </row>
    <row r="242" customFormat="false" ht="14.9" hidden="false" customHeight="false" outlineLevel="0" collapsed="false">
      <c r="A242" s="1" t="n">
        <v>241</v>
      </c>
      <c r="B242" s="1" t="n">
        <v>3</v>
      </c>
      <c r="C242" s="1" t="n">
        <v>0</v>
      </c>
      <c r="D242" s="1" t="n">
        <v>0</v>
      </c>
      <c r="E242" s="1" t="n">
        <v>1</v>
      </c>
      <c r="F242" s="1" t="n">
        <v>239</v>
      </c>
      <c r="H242" s="1" t="s">
        <v>439</v>
      </c>
      <c r="I242" s="3" t="e">
        <f aca="false">--#NAME? (#NAME? #NAME?,#NAME? #NAME?),#NAME? (#NAME? #NAME?),#NAME? #NAME? #NAME? (#NAME? #NAME?)</f>
        <v>#VALUE!</v>
      </c>
      <c r="J242" s="3" t="s">
        <v>256</v>
      </c>
      <c r="K242" s="1" t="n">
        <v>5</v>
      </c>
      <c r="L242" s="1" t="n">
        <v>0</v>
      </c>
      <c r="M242" s="1" t="n">
        <v>2410</v>
      </c>
    </row>
    <row r="243" customFormat="false" ht="14.9" hidden="false" customHeight="false" outlineLevel="0" collapsed="false">
      <c r="A243" s="1" t="n">
        <v>242</v>
      </c>
      <c r="B243" s="1" t="n">
        <v>3</v>
      </c>
      <c r="C243" s="1" t="n">
        <v>0</v>
      </c>
      <c r="D243" s="1" t="n">
        <v>0</v>
      </c>
      <c r="E243" s="1" t="n">
        <v>1</v>
      </c>
      <c r="F243" s="1" t="n">
        <v>239</v>
      </c>
      <c r="H243" s="1" t="s">
        <v>440</v>
      </c>
      <c r="I243" s="3" t="e">
        <f aca="false">--#NAME? (#NAME? #NAME?,#NAME? #NAME?,#NAME? #NAME?)</f>
        <v>#VALUE!</v>
      </c>
      <c r="J243" s="3" t="s">
        <v>256</v>
      </c>
      <c r="K243" s="1" t="n">
        <v>5</v>
      </c>
      <c r="L243" s="1" t="n">
        <v>0</v>
      </c>
      <c r="M243" s="1" t="n">
        <v>2420</v>
      </c>
    </row>
    <row r="244" customFormat="false" ht="14.9" hidden="false" customHeight="false" outlineLevel="0" collapsed="false">
      <c r="A244" s="1" t="n">
        <v>243</v>
      </c>
      <c r="B244" s="1" t="n">
        <v>3</v>
      </c>
      <c r="C244" s="1" t="n">
        <v>0</v>
      </c>
      <c r="D244" s="1" t="n">
        <v>0</v>
      </c>
      <c r="E244" s="1" t="n">
        <v>1</v>
      </c>
      <c r="F244" s="1" t="n">
        <v>239</v>
      </c>
      <c r="H244" s="1" t="s">
        <v>441</v>
      </c>
      <c r="I244" s="3" t="e">
        <f aca="false">--#NAME? #NAME? #NAME? #NAME? (#NAME? #NAME?)</f>
        <v>#VALUE!</v>
      </c>
      <c r="J244" s="3" t="s">
        <v>256</v>
      </c>
      <c r="K244" s="1" t="n">
        <v>5</v>
      </c>
      <c r="L244" s="1" t="n">
        <v>0</v>
      </c>
      <c r="M244" s="1" t="n">
        <v>2430</v>
      </c>
    </row>
    <row r="245" customFormat="false" ht="14.9" hidden="false" customHeight="false" outlineLevel="0" collapsed="false">
      <c r="A245" s="1" t="n">
        <v>244</v>
      </c>
      <c r="B245" s="1" t="n">
        <v>3</v>
      </c>
      <c r="C245" s="1" t="n">
        <v>0</v>
      </c>
      <c r="D245" s="1" t="n">
        <v>0</v>
      </c>
      <c r="E245" s="1" t="n">
        <v>1</v>
      </c>
      <c r="F245" s="1" t="n">
        <v>239</v>
      </c>
      <c r="H245" s="1" t="s">
        <v>442</v>
      </c>
      <c r="I245" s="3" t="e">
        <f aca="false">--#NAME? (#NAME? #NAME?)</f>
        <v>#VALUE!</v>
      </c>
      <c r="J245" s="3" t="s">
        <v>256</v>
      </c>
      <c r="K245" s="1" t="n">
        <v>5</v>
      </c>
      <c r="L245" s="1" t="n">
        <v>0</v>
      </c>
      <c r="M245" s="1" t="n">
        <v>2440</v>
      </c>
    </row>
    <row r="246" customFormat="false" ht="14.9" hidden="false" customHeight="false" outlineLevel="0" collapsed="false">
      <c r="A246" s="1" t="n">
        <v>245</v>
      </c>
      <c r="B246" s="1" t="n">
        <v>3</v>
      </c>
      <c r="C246" s="1" t="n">
        <v>0</v>
      </c>
      <c r="D246" s="1" t="n">
        <v>0</v>
      </c>
      <c r="E246" s="1" t="n">
        <v>1</v>
      </c>
      <c r="F246" s="1" t="n">
        <v>239</v>
      </c>
      <c r="H246" s="1" t="s">
        <v>443</v>
      </c>
      <c r="I246" s="3" t="e">
        <f aca="false">--#NAME? (#NAME? #NAME?)</f>
        <v>#VALUE!</v>
      </c>
      <c r="J246" s="3" t="s">
        <v>256</v>
      </c>
      <c r="K246" s="1" t="n">
        <v>5</v>
      </c>
      <c r="L246" s="1" t="n">
        <v>0</v>
      </c>
      <c r="M246" s="1" t="n">
        <v>2450</v>
      </c>
    </row>
    <row r="247" customFormat="false" ht="14.9" hidden="false" customHeight="false" outlineLevel="0" collapsed="false">
      <c r="A247" s="1" t="n">
        <v>246</v>
      </c>
      <c r="B247" s="1" t="n">
        <v>3</v>
      </c>
      <c r="C247" s="1" t="n">
        <v>0</v>
      </c>
      <c r="D247" s="1" t="n">
        <v>0</v>
      </c>
      <c r="E247" s="1" t="n">
        <v>1</v>
      </c>
      <c r="F247" s="1" t="n">
        <v>239</v>
      </c>
      <c r="H247" s="1" t="s">
        <v>444</v>
      </c>
      <c r="I247" s="3" t="e">
        <f aca="false">--#NAME?</f>
        <v>#NAME?</v>
      </c>
      <c r="L247" s="1" t="n">
        <v>0</v>
      </c>
      <c r="M247" s="1" t="n">
        <v>2460</v>
      </c>
    </row>
    <row r="248" customFormat="false" ht="364.15" hidden="false" customHeight="false" outlineLevel="0" collapsed="false">
      <c r="A248" s="1" t="n">
        <v>247</v>
      </c>
      <c r="B248" s="1" t="n">
        <v>3</v>
      </c>
      <c r="C248" s="1" t="n">
        <v>0</v>
      </c>
      <c r="D248" s="1" t="n">
        <v>0</v>
      </c>
      <c r="E248" s="1" t="n">
        <v>0</v>
      </c>
      <c r="F248" s="1" t="n">
        <v>212</v>
      </c>
      <c r="I248" s="3" t="s">
        <v>445</v>
      </c>
      <c r="L248" s="1" t="n">
        <v>0</v>
      </c>
      <c r="M248" s="1" t="n">
        <v>2470</v>
      </c>
    </row>
    <row r="249" customFormat="false" ht="14.9" hidden="false" customHeight="false" outlineLevel="0" collapsed="false">
      <c r="A249" s="1" t="n">
        <v>248</v>
      </c>
      <c r="B249" s="1" t="n">
        <v>3</v>
      </c>
      <c r="C249" s="1" t="n">
        <v>0</v>
      </c>
      <c r="D249" s="1" t="n">
        <v>0</v>
      </c>
      <c r="E249" s="1" t="n">
        <v>1</v>
      </c>
      <c r="F249" s="1" t="n">
        <v>247</v>
      </c>
      <c r="H249" s="1" t="s">
        <v>446</v>
      </c>
      <c r="I249" s="3" t="e">
        <f aca="false">--#NAME? (#NAME? #NAME?,#NAME? #NAME?,#NAME? #NAME?)</f>
        <v>#VALUE!</v>
      </c>
      <c r="J249" s="3" t="s">
        <v>256</v>
      </c>
      <c r="K249" s="1" t="n">
        <v>5</v>
      </c>
      <c r="L249" s="1" t="n">
        <v>0</v>
      </c>
      <c r="M249" s="1" t="n">
        <v>2480</v>
      </c>
    </row>
    <row r="250" customFormat="false" ht="14.9" hidden="false" customHeight="false" outlineLevel="0" collapsed="false">
      <c r="A250" s="1" t="n">
        <v>249</v>
      </c>
      <c r="B250" s="1" t="n">
        <v>3</v>
      </c>
      <c r="C250" s="1" t="n">
        <v>0</v>
      </c>
      <c r="D250" s="1" t="n">
        <v>0</v>
      </c>
      <c r="E250" s="1" t="n">
        <v>1</v>
      </c>
      <c r="F250" s="1" t="n">
        <v>247</v>
      </c>
      <c r="H250" s="1" t="s">
        <v>447</v>
      </c>
      <c r="I250" s="3" t="e">
        <f aca="false">--#NAME? (#NAME? #NAME?)</f>
        <v>#VALUE!</v>
      </c>
      <c r="J250" s="3" t="s">
        <v>256</v>
      </c>
      <c r="K250" s="1" t="n">
        <v>5</v>
      </c>
      <c r="L250" s="1" t="n">
        <v>0</v>
      </c>
      <c r="M250" s="1" t="n">
        <v>2490</v>
      </c>
    </row>
    <row r="251" customFormat="false" ht="14.9" hidden="false" customHeight="false" outlineLevel="0" collapsed="false">
      <c r="A251" s="1" t="n">
        <v>250</v>
      </c>
      <c r="B251" s="1" t="n">
        <v>3</v>
      </c>
      <c r="C251" s="1" t="n">
        <v>0</v>
      </c>
      <c r="D251" s="1" t="n">
        <v>0</v>
      </c>
      <c r="E251" s="1" t="n">
        <v>1</v>
      </c>
      <c r="F251" s="1" t="n">
        <v>247</v>
      </c>
      <c r="H251" s="1" t="s">
        <v>448</v>
      </c>
      <c r="I251" s="3" t="e">
        <f aca="false">--#NAME? (#NAME? #NAME?)</f>
        <v>#VALUE!</v>
      </c>
      <c r="J251" s="3" t="s">
        <v>256</v>
      </c>
      <c r="K251" s="1" t="n">
        <v>5</v>
      </c>
      <c r="L251" s="1" t="n">
        <v>0</v>
      </c>
      <c r="M251" s="1" t="n">
        <v>2500</v>
      </c>
    </row>
    <row r="252" customFormat="false" ht="14.9" hidden="false" customHeight="false" outlineLevel="0" collapsed="false">
      <c r="A252" s="1" t="n">
        <v>251</v>
      </c>
      <c r="B252" s="1" t="n">
        <v>3</v>
      </c>
      <c r="C252" s="1" t="n">
        <v>0</v>
      </c>
      <c r="D252" s="1" t="n">
        <v>0</v>
      </c>
      <c r="E252" s="1" t="n">
        <v>1</v>
      </c>
      <c r="F252" s="1" t="n">
        <v>247</v>
      </c>
      <c r="H252" s="1" t="s">
        <v>449</v>
      </c>
      <c r="I252" s="3" t="e">
        <f aca="false">--#NAME? (#NAME? #NAME?,#NAME? #NAME?)</f>
        <v>#VALUE!</v>
      </c>
      <c r="J252" s="3" t="s">
        <v>256</v>
      </c>
      <c r="K252" s="1" t="n">
        <v>5</v>
      </c>
      <c r="L252" s="1" t="n">
        <v>0</v>
      </c>
      <c r="M252" s="1" t="n">
        <v>2510</v>
      </c>
    </row>
    <row r="253" customFormat="false" ht="14.9" hidden="false" customHeight="false" outlineLevel="0" collapsed="false">
      <c r="A253" s="1" t="n">
        <v>252</v>
      </c>
      <c r="B253" s="1" t="n">
        <v>3</v>
      </c>
      <c r="C253" s="1" t="n">
        <v>0</v>
      </c>
      <c r="D253" s="1" t="n">
        <v>0</v>
      </c>
      <c r="E253" s="1" t="n">
        <v>1</v>
      </c>
      <c r="F253" s="1" t="n">
        <v>247</v>
      </c>
      <c r="H253" s="1" t="s">
        <v>450</v>
      </c>
      <c r="I253" s="3" t="e">
        <f aca="false">--#NAME? #NAME? (#NAME? #NAME?)</f>
        <v>#VALUE!</v>
      </c>
      <c r="J253" s="3" t="s">
        <v>256</v>
      </c>
      <c r="K253" s="1" t="n">
        <v>5</v>
      </c>
      <c r="L253" s="1" t="n">
        <v>0</v>
      </c>
      <c r="M253" s="1" t="n">
        <v>2520</v>
      </c>
    </row>
    <row r="254" customFormat="false" ht="14.9" hidden="false" customHeight="false" outlineLevel="0" collapsed="false">
      <c r="A254" s="1" t="n">
        <v>253</v>
      </c>
      <c r="B254" s="1" t="n">
        <v>3</v>
      </c>
      <c r="C254" s="1" t="n">
        <v>0</v>
      </c>
      <c r="D254" s="1" t="n">
        <v>0</v>
      </c>
      <c r="E254" s="1" t="n">
        <v>1</v>
      </c>
      <c r="F254" s="1" t="n">
        <v>247</v>
      </c>
      <c r="H254" s="1" t="s">
        <v>451</v>
      </c>
      <c r="I254" s="3" t="e">
        <f aca="false">--#NAME? #NAME? (#NAME? #NAME?,#NAME? #NAME?)</f>
        <v>#VALUE!</v>
      </c>
      <c r="J254" s="3" t="s">
        <v>256</v>
      </c>
      <c r="K254" s="1" t="n">
        <v>5</v>
      </c>
      <c r="L254" s="1" t="n">
        <v>0</v>
      </c>
      <c r="M254" s="1" t="n">
        <v>2530</v>
      </c>
    </row>
    <row r="255" customFormat="false" ht="14.9" hidden="false" customHeight="false" outlineLevel="0" collapsed="false">
      <c r="A255" s="1" t="n">
        <v>254</v>
      </c>
      <c r="B255" s="1" t="n">
        <v>3</v>
      </c>
      <c r="C255" s="1" t="n">
        <v>0</v>
      </c>
      <c r="D255" s="1" t="n">
        <v>0</v>
      </c>
      <c r="E255" s="1" t="n">
        <v>1</v>
      </c>
      <c r="F255" s="1" t="n">
        <v>247</v>
      </c>
      <c r="H255" s="1" t="s">
        <v>452</v>
      </c>
      <c r="I255" s="3" t="e">
        <f aca="false">--#NAME? #NAME?</f>
        <v>#VALUE!</v>
      </c>
      <c r="J255" s="3" t="s">
        <v>256</v>
      </c>
      <c r="K255" s="1" t="n">
        <v>5</v>
      </c>
      <c r="L255" s="1" t="n">
        <v>0</v>
      </c>
      <c r="M255" s="1" t="n">
        <v>2540</v>
      </c>
    </row>
    <row r="256" customFormat="false" ht="149.25" hidden="false" customHeight="false" outlineLevel="0" collapsed="false">
      <c r="A256" s="1" t="n">
        <v>255</v>
      </c>
      <c r="B256" s="1" t="n">
        <v>3</v>
      </c>
      <c r="C256" s="1" t="n">
        <v>0</v>
      </c>
      <c r="D256" s="1" t="n">
        <v>0</v>
      </c>
      <c r="E256" s="1" t="n">
        <v>0</v>
      </c>
      <c r="F256" s="1" t="n">
        <v>212</v>
      </c>
      <c r="I256" s="3" t="s">
        <v>453</v>
      </c>
      <c r="L256" s="1" t="n">
        <v>0</v>
      </c>
      <c r="M256" s="1" t="n">
        <v>2550</v>
      </c>
    </row>
    <row r="257" customFormat="false" ht="14.9" hidden="false" customHeight="false" outlineLevel="0" collapsed="false">
      <c r="A257" s="1" t="n">
        <v>256</v>
      </c>
      <c r="B257" s="1" t="n">
        <v>3</v>
      </c>
      <c r="C257" s="1" t="n">
        <v>0</v>
      </c>
      <c r="D257" s="1" t="n">
        <v>0</v>
      </c>
      <c r="E257" s="1" t="n">
        <v>1</v>
      </c>
      <c r="F257" s="1" t="n">
        <v>255</v>
      </c>
      <c r="H257" s="1" t="s">
        <v>454</v>
      </c>
      <c r="I257" s="3" t="e">
        <f aca="false">--#NAME? #NAME? #NAME? #NAME?</f>
        <v>#VALUE!</v>
      </c>
      <c r="J257" s="3" t="s">
        <v>256</v>
      </c>
      <c r="K257" s="1" t="n">
        <v>5</v>
      </c>
      <c r="L257" s="1" t="n">
        <v>0</v>
      </c>
      <c r="M257" s="1" t="n">
        <v>2560</v>
      </c>
    </row>
    <row r="258" customFormat="false" ht="14.9" hidden="false" customHeight="false" outlineLevel="0" collapsed="false">
      <c r="A258" s="1" t="n">
        <v>257</v>
      </c>
      <c r="B258" s="1" t="n">
        <v>3</v>
      </c>
      <c r="C258" s="1" t="n">
        <v>0</v>
      </c>
      <c r="D258" s="1" t="n">
        <v>0</v>
      </c>
      <c r="E258" s="1" t="n">
        <v>1</v>
      </c>
      <c r="F258" s="1" t="n">
        <v>255</v>
      </c>
      <c r="H258" s="1" t="s">
        <v>455</v>
      </c>
      <c r="I258" s="3" t="e">
        <f aca="false">--#NAME? #NAME? #NAME? (#NAME?)</f>
        <v>#VALUE!</v>
      </c>
      <c r="J258" s="3" t="s">
        <v>256</v>
      </c>
      <c r="K258" s="1" t="n">
        <v>5</v>
      </c>
      <c r="L258" s="1" t="n">
        <v>0</v>
      </c>
      <c r="M258" s="1" t="n">
        <v>2570</v>
      </c>
    </row>
    <row r="259" customFormat="false" ht="14.9" hidden="false" customHeight="false" outlineLevel="0" collapsed="false">
      <c r="A259" s="1" t="n">
        <v>258</v>
      </c>
      <c r="B259" s="1" t="n">
        <v>3</v>
      </c>
      <c r="C259" s="1" t="n">
        <v>0</v>
      </c>
      <c r="D259" s="1" t="n">
        <v>0</v>
      </c>
      <c r="E259" s="1" t="n">
        <v>1</v>
      </c>
      <c r="F259" s="1" t="n">
        <v>255</v>
      </c>
      <c r="H259" s="1" t="s">
        <v>456</v>
      </c>
      <c r="I259" s="3" t="e">
        <f aca="false">--#NAME? (#NAME? #NAME?)</f>
        <v>#VALUE!</v>
      </c>
      <c r="J259" s="3" t="s">
        <v>256</v>
      </c>
      <c r="K259" s="1" t="n">
        <v>5</v>
      </c>
      <c r="L259" s="1" t="n">
        <v>0</v>
      </c>
      <c r="M259" s="1" t="n">
        <v>2580</v>
      </c>
    </row>
    <row r="260" customFormat="false" ht="14.9" hidden="false" customHeight="false" outlineLevel="0" collapsed="false">
      <c r="A260" s="1" t="n">
        <v>259</v>
      </c>
      <c r="B260" s="1" t="n">
        <v>3</v>
      </c>
      <c r="C260" s="1" t="n">
        <v>0</v>
      </c>
      <c r="D260" s="1" t="n">
        <v>0</v>
      </c>
      <c r="E260" s="1" t="n">
        <v>1</v>
      </c>
      <c r="F260" s="1" t="n">
        <v>255</v>
      </c>
      <c r="H260" s="1" t="s">
        <v>457</v>
      </c>
      <c r="I260" s="3" t="e">
        <f aca="false">--#NAME? (#NAME? #NAME?)</f>
        <v>#VALUE!</v>
      </c>
      <c r="J260" s="3" t="s">
        <v>256</v>
      </c>
      <c r="K260" s="1" t="n">
        <v>5</v>
      </c>
      <c r="L260" s="1" t="n">
        <v>0</v>
      </c>
      <c r="M260" s="1" t="n">
        <v>2590</v>
      </c>
    </row>
    <row r="261" customFormat="false" ht="14.9" hidden="false" customHeight="false" outlineLevel="0" collapsed="false">
      <c r="A261" s="1" t="n">
        <v>260</v>
      </c>
      <c r="B261" s="1" t="n">
        <v>3</v>
      </c>
      <c r="C261" s="1" t="n">
        <v>0</v>
      </c>
      <c r="D261" s="1" t="n">
        <v>0</v>
      </c>
      <c r="E261" s="1" t="n">
        <v>1</v>
      </c>
      <c r="F261" s="1" t="n">
        <v>255</v>
      </c>
      <c r="H261" s="1" t="s">
        <v>458</v>
      </c>
      <c r="I261" s="3" t="e">
        <f aca="false">--#NAME?</f>
        <v>#NAME?</v>
      </c>
      <c r="J261" s="3" t="s">
        <v>256</v>
      </c>
      <c r="K261" s="1" t="n">
        <v>5</v>
      </c>
      <c r="L261" s="1" t="n">
        <v>0</v>
      </c>
      <c r="M261" s="1" t="n">
        <v>2600</v>
      </c>
    </row>
    <row r="262" customFormat="false" ht="122.35" hidden="false" customHeight="false" outlineLevel="0" collapsed="false">
      <c r="A262" s="1" t="n">
        <v>261</v>
      </c>
      <c r="B262" s="1" t="n">
        <v>3</v>
      </c>
      <c r="C262" s="1" t="n">
        <v>0</v>
      </c>
      <c r="D262" s="1" t="n">
        <v>0</v>
      </c>
      <c r="E262" s="1" t="n">
        <v>0</v>
      </c>
      <c r="F262" s="1" t="n">
        <v>212</v>
      </c>
      <c r="I262" s="3" t="s">
        <v>406</v>
      </c>
      <c r="L262" s="1" t="n">
        <v>0</v>
      </c>
      <c r="M262" s="1" t="n">
        <v>2610</v>
      </c>
    </row>
    <row r="263" customFormat="false" ht="14.9" hidden="false" customHeight="false" outlineLevel="0" collapsed="false">
      <c r="A263" s="1" t="n">
        <v>262</v>
      </c>
      <c r="B263" s="1" t="n">
        <v>3</v>
      </c>
      <c r="C263" s="1" t="n">
        <v>0</v>
      </c>
      <c r="D263" s="1" t="n">
        <v>0</v>
      </c>
      <c r="E263" s="1" t="n">
        <v>1</v>
      </c>
      <c r="F263" s="1" t="n">
        <v>261</v>
      </c>
      <c r="H263" s="1" t="s">
        <v>459</v>
      </c>
      <c r="I263" s="3" t="e">
        <f aca="false">--#NAME?,#NAME? #NAME? #NAME?</f>
        <v>#VALUE!</v>
      </c>
      <c r="J263" s="3" t="s">
        <v>256</v>
      </c>
      <c r="K263" s="1" t="n">
        <v>5</v>
      </c>
      <c r="L263" s="1" t="n">
        <v>0</v>
      </c>
      <c r="M263" s="1" t="n">
        <v>2620</v>
      </c>
    </row>
    <row r="264" customFormat="false" ht="14.9" hidden="false" customHeight="false" outlineLevel="0" collapsed="false">
      <c r="A264" s="1" t="n">
        <v>263</v>
      </c>
      <c r="B264" s="1" t="n">
        <v>3</v>
      </c>
      <c r="C264" s="1" t="n">
        <v>0</v>
      </c>
      <c r="D264" s="1" t="n">
        <v>0</v>
      </c>
      <c r="E264" s="1" t="n">
        <v>1</v>
      </c>
      <c r="F264" s="1" t="n">
        <v>261</v>
      </c>
      <c r="H264" s="1" t="s">
        <v>460</v>
      </c>
      <c r="I264" s="3" t="e">
        <f aca="false">--#NAME? #NAME?</f>
        <v>#VALUE!</v>
      </c>
      <c r="J264" s="3" t="s">
        <v>256</v>
      </c>
      <c r="K264" s="1" t="n">
        <v>5</v>
      </c>
      <c r="L264" s="1" t="n">
        <v>0</v>
      </c>
      <c r="M264" s="1" t="n">
        <v>2630</v>
      </c>
    </row>
    <row r="265" customFormat="false" ht="14.9" hidden="false" customHeight="false" outlineLevel="0" collapsed="false">
      <c r="A265" s="1" t="n">
        <v>264</v>
      </c>
      <c r="B265" s="1" t="n">
        <v>3</v>
      </c>
      <c r="C265" s="1" t="n">
        <v>0</v>
      </c>
      <c r="D265" s="1" t="n">
        <v>0</v>
      </c>
      <c r="E265" s="1" t="n">
        <v>1</v>
      </c>
      <c r="F265" s="1" t="n">
        <v>261</v>
      </c>
      <c r="H265" s="1" t="s">
        <v>461</v>
      </c>
      <c r="I265" s="3" t="e">
        <f aca="false">--#NAME?</f>
        <v>#NAME?</v>
      </c>
      <c r="J265" s="3" t="s">
        <v>256</v>
      </c>
      <c r="K265" s="1" t="n">
        <v>5</v>
      </c>
      <c r="L265" s="1" t="n">
        <v>0</v>
      </c>
      <c r="M265" s="1" t="n">
        <v>2640</v>
      </c>
    </row>
    <row r="266" customFormat="false" ht="122.35" hidden="false" customHeight="false" outlineLevel="0" collapsed="false">
      <c r="A266" s="1" t="n">
        <v>265</v>
      </c>
      <c r="B266" s="1" t="n">
        <v>3</v>
      </c>
      <c r="C266" s="1" t="n">
        <v>0</v>
      </c>
      <c r="D266" s="1" t="n">
        <v>1</v>
      </c>
      <c r="E266" s="1" t="n">
        <v>0</v>
      </c>
      <c r="G266" s="1" t="n">
        <v>3.04</v>
      </c>
      <c r="I266" s="3" t="s">
        <v>462</v>
      </c>
      <c r="L266" s="1" t="n">
        <v>0</v>
      </c>
      <c r="M266" s="1" t="n">
        <v>2650</v>
      </c>
    </row>
    <row r="267" customFormat="false" ht="417.9" hidden="false" customHeight="false" outlineLevel="0" collapsed="false">
      <c r="A267" s="1" t="n">
        <v>266</v>
      </c>
      <c r="B267" s="1" t="n">
        <v>3</v>
      </c>
      <c r="C267" s="1" t="n">
        <v>0</v>
      </c>
      <c r="D267" s="1" t="n">
        <v>0</v>
      </c>
      <c r="E267" s="1" t="n">
        <v>0</v>
      </c>
      <c r="F267" s="1" t="n">
        <v>265</v>
      </c>
      <c r="I267" s="3" t="s">
        <v>463</v>
      </c>
      <c r="L267" s="1" t="n">
        <v>0</v>
      </c>
      <c r="M267" s="1" t="n">
        <v>2660</v>
      </c>
    </row>
    <row r="268" customFormat="false" ht="14.9" hidden="false" customHeight="false" outlineLevel="0" collapsed="false">
      <c r="A268" s="1" t="n">
        <v>267</v>
      </c>
      <c r="B268" s="1" t="n">
        <v>3</v>
      </c>
      <c r="C268" s="1" t="n">
        <v>0</v>
      </c>
      <c r="D268" s="1" t="n">
        <v>0</v>
      </c>
      <c r="E268" s="1" t="n">
        <v>1</v>
      </c>
      <c r="F268" s="1" t="n">
        <v>266</v>
      </c>
      <c r="H268" s="1" t="s">
        <v>464</v>
      </c>
      <c r="I268" s="3" t="e">
        <f aca="false">--#NAME? (#NAME? #NAME?)</f>
        <v>#VALUE!</v>
      </c>
      <c r="J268" s="3" t="s">
        <v>256</v>
      </c>
      <c r="K268" s="1" t="n">
        <v>5</v>
      </c>
      <c r="L268" s="1" t="n">
        <v>0</v>
      </c>
      <c r="M268" s="1" t="n">
        <v>2670</v>
      </c>
    </row>
    <row r="269" customFormat="false" ht="14.9" hidden="false" customHeight="false" outlineLevel="0" collapsed="false">
      <c r="A269" s="1" t="n">
        <v>268</v>
      </c>
      <c r="B269" s="1" t="n">
        <v>3</v>
      </c>
      <c r="C269" s="1" t="n">
        <v>0</v>
      </c>
      <c r="D269" s="1" t="n">
        <v>0</v>
      </c>
      <c r="E269" s="1" t="n">
        <v>1</v>
      </c>
      <c r="F269" s="1" t="n">
        <v>266</v>
      </c>
      <c r="H269" s="1" t="s">
        <v>465</v>
      </c>
      <c r="I269" s="3" t="e">
        <f aca="false">--#NAME? (#NAME? #NAME?,#NAME? #NAME?,#NAME? #NAME?,#NAME? #NAME?)</f>
        <v>#VALUE!</v>
      </c>
      <c r="J269" s="3" t="s">
        <v>256</v>
      </c>
      <c r="K269" s="1" t="n">
        <v>5</v>
      </c>
      <c r="L269" s="1" t="n">
        <v>0</v>
      </c>
      <c r="M269" s="1" t="n">
        <v>2680</v>
      </c>
    </row>
    <row r="270" customFormat="false" ht="14.9" hidden="false" customHeight="false" outlineLevel="0" collapsed="false">
      <c r="A270" s="1" t="n">
        <v>269</v>
      </c>
      <c r="B270" s="1" t="n">
        <v>3</v>
      </c>
      <c r="C270" s="1" t="n">
        <v>0</v>
      </c>
      <c r="D270" s="1" t="n">
        <v>0</v>
      </c>
      <c r="E270" s="1" t="n">
        <v>1</v>
      </c>
      <c r="F270" s="1" t="n">
        <v>266</v>
      </c>
      <c r="H270" s="1" t="s">
        <v>466</v>
      </c>
      <c r="I270" s="3" t="e">
        <f aca="false">--#NAME? #NAME? (#NAME? #NAME?)</f>
        <v>#VALUE!</v>
      </c>
      <c r="J270" s="3" t="s">
        <v>256</v>
      </c>
      <c r="K270" s="1" t="n">
        <v>5</v>
      </c>
      <c r="L270" s="1" t="n">
        <v>0</v>
      </c>
      <c r="M270" s="1" t="n">
        <v>2690</v>
      </c>
    </row>
    <row r="271" customFormat="false" ht="14.9" hidden="false" customHeight="false" outlineLevel="0" collapsed="false">
      <c r="A271" s="1" t="n">
        <v>270</v>
      </c>
      <c r="B271" s="1" t="n">
        <v>3</v>
      </c>
      <c r="C271" s="1" t="n">
        <v>0</v>
      </c>
      <c r="D271" s="1" t="n">
        <v>0</v>
      </c>
      <c r="E271" s="1" t="n">
        <v>1</v>
      </c>
      <c r="F271" s="1" t="n">
        <v>266</v>
      </c>
      <c r="H271" s="1" t="s">
        <v>467</v>
      </c>
      <c r="I271" s="3" t="e">
        <f aca="false">--#NAME?</f>
        <v>#NAME?</v>
      </c>
      <c r="J271" s="3" t="s">
        <v>256</v>
      </c>
      <c r="L271" s="1" t="n">
        <v>0</v>
      </c>
      <c r="M271" s="1" t="n">
        <v>2700</v>
      </c>
    </row>
    <row r="272" customFormat="false" ht="55.2" hidden="false" customHeight="false" outlineLevel="0" collapsed="false">
      <c r="A272" s="1" t="n">
        <v>271</v>
      </c>
      <c r="B272" s="1" t="n">
        <v>3</v>
      </c>
      <c r="C272" s="1" t="n">
        <v>0</v>
      </c>
      <c r="D272" s="1" t="n">
        <v>0</v>
      </c>
      <c r="E272" s="1" t="n">
        <v>0</v>
      </c>
      <c r="F272" s="1" t="n">
        <v>265</v>
      </c>
      <c r="I272" s="3" t="s">
        <v>468</v>
      </c>
      <c r="L272" s="1" t="n">
        <v>0</v>
      </c>
      <c r="M272" s="1" t="n">
        <v>2710</v>
      </c>
    </row>
    <row r="273" customFormat="false" ht="14.9" hidden="false" customHeight="false" outlineLevel="0" collapsed="false">
      <c r="A273" s="1" t="n">
        <v>272</v>
      </c>
      <c r="B273" s="1" t="n">
        <v>3</v>
      </c>
      <c r="C273" s="1" t="n">
        <v>0</v>
      </c>
      <c r="D273" s="1" t="n">
        <v>0</v>
      </c>
      <c r="E273" s="1" t="n">
        <v>1</v>
      </c>
      <c r="F273" s="1" t="n">
        <v>271</v>
      </c>
      <c r="H273" s="1" t="s">
        <v>469</v>
      </c>
      <c r="I273" s="3" t="e">
        <f aca="false">--#NAME? #NAME? (#NAME? #NAME?,#NAME? #NAME?,#NAME? #NAME?,#NAME? #NAME?,#NAME? #NAME?,#NAME? #NAME? #NAME? #NAME? #NAME?),#NAME? #NAME? (#NAME? #NAME?) #NAME? #NAME? #NAME? (#NAME? #NAME?)</f>
        <v>#VALUE!</v>
      </c>
      <c r="J273" s="3" t="s">
        <v>256</v>
      </c>
      <c r="K273" s="1" t="n">
        <v>5</v>
      </c>
      <c r="L273" s="1" t="n">
        <v>0</v>
      </c>
      <c r="M273" s="1" t="n">
        <v>2720</v>
      </c>
    </row>
    <row r="274" customFormat="false" ht="14.9" hidden="false" customHeight="false" outlineLevel="0" collapsed="false">
      <c r="A274" s="1" t="n">
        <v>273</v>
      </c>
      <c r="B274" s="1" t="n">
        <v>3</v>
      </c>
      <c r="C274" s="1" t="n">
        <v>0</v>
      </c>
      <c r="D274" s="1" t="n">
        <v>0</v>
      </c>
      <c r="E274" s="1" t="n">
        <v>1</v>
      </c>
      <c r="F274" s="1" t="n">
        <v>271</v>
      </c>
      <c r="H274" s="1" t="s">
        <v>470</v>
      </c>
      <c r="I274" s="3" t="e">
        <f aca="false">--#NAME? (#NAME? #NAME?,#NAME? #NAME?,#NAME? #NAME?,#NAME? #NAME?,#NAME? #NAME?,#NAME? #NAME? #NAME? #NAME? #NAME?)</f>
        <v>#VALUE!</v>
      </c>
      <c r="J274" s="3" t="s">
        <v>256</v>
      </c>
      <c r="K274" s="1" t="n">
        <v>5</v>
      </c>
      <c r="L274" s="1" t="n">
        <v>0</v>
      </c>
      <c r="M274" s="1" t="n">
        <v>2730</v>
      </c>
    </row>
    <row r="275" customFormat="false" ht="14.9" hidden="false" customHeight="false" outlineLevel="0" collapsed="false">
      <c r="A275" s="1" t="n">
        <v>274</v>
      </c>
      <c r="B275" s="1" t="n">
        <v>3</v>
      </c>
      <c r="C275" s="1" t="n">
        <v>0</v>
      </c>
      <c r="D275" s="1" t="n">
        <v>0</v>
      </c>
      <c r="E275" s="1" t="n">
        <v>1</v>
      </c>
      <c r="F275" s="1" t="n">
        <v>271</v>
      </c>
      <c r="H275" s="1" t="s">
        <v>471</v>
      </c>
      <c r="I275" s="3" t="e">
        <f aca="false">--#NAME? #NAME? (#NAME?,#NAME?,#NAME?,#NAME?,#NAME? #NAME? #NAME?)</f>
        <v>#VALUE!</v>
      </c>
      <c r="J275" s="3" t="s">
        <v>256</v>
      </c>
      <c r="K275" s="1" t="n">
        <v>5</v>
      </c>
      <c r="L275" s="1" t="n">
        <v>0</v>
      </c>
      <c r="M275" s="1" t="n">
        <v>2740</v>
      </c>
    </row>
    <row r="276" customFormat="false" ht="14.9" hidden="false" customHeight="false" outlineLevel="0" collapsed="false">
      <c r="A276" s="1" t="n">
        <v>275</v>
      </c>
      <c r="B276" s="1" t="n">
        <v>3</v>
      </c>
      <c r="C276" s="1" t="n">
        <v>0</v>
      </c>
      <c r="D276" s="1" t="n">
        <v>0</v>
      </c>
      <c r="E276" s="1" t="n">
        <v>1</v>
      </c>
      <c r="F276" s="1" t="n">
        <v>271</v>
      </c>
      <c r="H276" s="1" t="s">
        <v>472</v>
      </c>
      <c r="I276" s="3" t="e">
        <f aca="false">--#NAME? #NAME? #NAME? #NAME? #NAME?,#NAME?,#NAME?,#NAME?,#NAME?,#NAME?,#NAME? #NAME? #NAME?</f>
        <v>#VALUE!</v>
      </c>
      <c r="J276" s="3" t="s">
        <v>256</v>
      </c>
      <c r="K276" s="1" t="n">
        <v>5</v>
      </c>
      <c r="L276" s="1" t="n">
        <v>0</v>
      </c>
      <c r="M276" s="1" t="n">
        <v>2750</v>
      </c>
    </row>
    <row r="277" customFormat="false" ht="14.9" hidden="false" customHeight="false" outlineLevel="0" collapsed="false">
      <c r="A277" s="1" t="n">
        <v>276</v>
      </c>
      <c r="B277" s="1" t="n">
        <v>3</v>
      </c>
      <c r="C277" s="1" t="n">
        <v>0</v>
      </c>
      <c r="D277" s="1" t="n">
        <v>0</v>
      </c>
      <c r="E277" s="1" t="n">
        <v>1</v>
      </c>
      <c r="F277" s="1" t="n">
        <v>271</v>
      </c>
      <c r="H277" s="1" t="s">
        <v>473</v>
      </c>
      <c r="I277" s="3" t="e">
        <f aca="false">--#NAME? (#NAME? #NAME?)</f>
        <v>#VALUE!</v>
      </c>
      <c r="J277" s="3" t="s">
        <v>256</v>
      </c>
      <c r="K277" s="1" t="n">
        <v>5</v>
      </c>
      <c r="L277" s="1" t="n">
        <v>0</v>
      </c>
      <c r="M277" s="1" t="n">
        <v>2760</v>
      </c>
    </row>
    <row r="278" customFormat="false" ht="14.9" hidden="false" customHeight="false" outlineLevel="0" collapsed="false">
      <c r="A278" s="1" t="n">
        <v>277</v>
      </c>
      <c r="B278" s="1" t="n">
        <v>3</v>
      </c>
      <c r="C278" s="1" t="n">
        <v>0</v>
      </c>
      <c r="D278" s="1" t="n">
        <v>0</v>
      </c>
      <c r="E278" s="1" t="n">
        <v>1</v>
      </c>
      <c r="F278" s="1" t="n">
        <v>271</v>
      </c>
      <c r="H278" s="1" t="s">
        <v>474</v>
      </c>
      <c r="I278" s="3" t="e">
        <f aca="false">--#NAME? (#NAME? #NAME?)</f>
        <v>#VALUE!</v>
      </c>
      <c r="J278" s="3" t="s">
        <v>256</v>
      </c>
      <c r="K278" s="1" t="n">
        <v>5</v>
      </c>
      <c r="L278" s="1" t="n">
        <v>0</v>
      </c>
      <c r="M278" s="1" t="n">
        <v>2770</v>
      </c>
    </row>
    <row r="279" customFormat="false" ht="14.9" hidden="false" customHeight="false" outlineLevel="0" collapsed="false">
      <c r="A279" s="1" t="n">
        <v>278</v>
      </c>
      <c r="B279" s="1" t="n">
        <v>3</v>
      </c>
      <c r="C279" s="1" t="n">
        <v>0</v>
      </c>
      <c r="D279" s="1" t="n">
        <v>0</v>
      </c>
      <c r="E279" s="1" t="n">
        <v>1</v>
      </c>
      <c r="F279" s="1" t="n">
        <v>271</v>
      </c>
      <c r="H279" s="1" t="s">
        <v>475</v>
      </c>
      <c r="I279" s="3" t="e">
        <f aca="false">--#NAME? #NAME? #NAME? #NAME?</f>
        <v>#VALUE!</v>
      </c>
      <c r="J279" s="3" t="s">
        <v>256</v>
      </c>
      <c r="K279" s="1" t="n">
        <v>5</v>
      </c>
      <c r="L279" s="1" t="n">
        <v>0</v>
      </c>
      <c r="M279" s="1" t="n">
        <v>2780</v>
      </c>
    </row>
    <row r="280" customFormat="false" ht="14.9" hidden="false" customHeight="false" outlineLevel="0" collapsed="false">
      <c r="A280" s="1" t="n">
        <v>279</v>
      </c>
      <c r="B280" s="1" t="n">
        <v>3</v>
      </c>
      <c r="C280" s="1" t="n">
        <v>0</v>
      </c>
      <c r="D280" s="1" t="n">
        <v>0</v>
      </c>
      <c r="E280" s="1" t="n">
        <v>1</v>
      </c>
      <c r="F280" s="1" t="n">
        <v>271</v>
      </c>
      <c r="H280" s="1" t="s">
        <v>476</v>
      </c>
      <c r="I280" s="3" t="e">
        <f aca="false">--#NAME? #NAME? #NAME? (#NAME?)</f>
        <v>#VALUE!</v>
      </c>
      <c r="J280" s="3" t="s">
        <v>256</v>
      </c>
      <c r="K280" s="1" t="n">
        <v>5</v>
      </c>
      <c r="L280" s="1" t="n">
        <v>0</v>
      </c>
      <c r="M280" s="1" t="n">
        <v>2790</v>
      </c>
    </row>
    <row r="281" customFormat="false" ht="14.9" hidden="false" customHeight="false" outlineLevel="0" collapsed="false">
      <c r="A281" s="1" t="n">
        <v>280</v>
      </c>
      <c r="B281" s="1" t="n">
        <v>3</v>
      </c>
      <c r="C281" s="1" t="n">
        <v>0</v>
      </c>
      <c r="D281" s="1" t="n">
        <v>0</v>
      </c>
      <c r="E281" s="1" t="n">
        <v>1</v>
      </c>
      <c r="F281" s="1" t="n">
        <v>271</v>
      </c>
      <c r="H281" s="1" t="s">
        <v>477</v>
      </c>
      <c r="I281" s="3" t="e">
        <f aca="false">--#NAME?</f>
        <v>#NAME?</v>
      </c>
      <c r="J281" s="3" t="s">
        <v>256</v>
      </c>
      <c r="K281" s="1" t="n">
        <v>5</v>
      </c>
      <c r="L281" s="1" t="n">
        <v>0</v>
      </c>
      <c r="M281" s="1" t="n">
        <v>2800</v>
      </c>
    </row>
    <row r="282" customFormat="false" ht="41.75" hidden="false" customHeight="false" outlineLevel="0" collapsed="false">
      <c r="A282" s="1" t="n">
        <v>281</v>
      </c>
      <c r="B282" s="1" t="n">
        <v>3</v>
      </c>
      <c r="C282" s="1" t="n">
        <v>0</v>
      </c>
      <c r="D282" s="1" t="n">
        <v>0</v>
      </c>
      <c r="E282" s="1" t="n">
        <v>0</v>
      </c>
      <c r="F282" s="1" t="n">
        <v>265</v>
      </c>
      <c r="I282" s="3" t="s">
        <v>478</v>
      </c>
      <c r="L282" s="1" t="n">
        <v>0</v>
      </c>
      <c r="M282" s="1" t="n">
        <v>2810</v>
      </c>
    </row>
    <row r="283" customFormat="false" ht="14.9" hidden="false" customHeight="false" outlineLevel="0" collapsed="false">
      <c r="A283" s="1" t="n">
        <v>282</v>
      </c>
      <c r="B283" s="1" t="n">
        <v>3</v>
      </c>
      <c r="C283" s="1" t="n">
        <v>0</v>
      </c>
      <c r="D283" s="1" t="n">
        <v>0</v>
      </c>
      <c r="E283" s="1" t="n">
        <v>1</v>
      </c>
      <c r="F283" s="1" t="n">
        <v>281</v>
      </c>
      <c r="H283" s="1" t="s">
        <v>479</v>
      </c>
      <c r="I283" s="3" t="e">
        <f aca="false">--#NAME? (#NAME? #NAME?),#NAME? (#NAME? #NAME?,#NAME? #NAME?,#NAME? #NAME?,#NAME? #NAME?),#NAME? (#NAME? #NAME?,#NAME? #NAME?,#NAME? #NAME?,#NAME? #NAME?,#NAME? #NAME?,#NAME? #NAME?,#NAME? #NAME?,#NAME? #NAME?,#NAME? #NAME?,#NAME? #NAME?,#NAME? #NAME?),#NAME? (#NAME? #NAME?),#NAME? #NAME? (#NAME? #NAME?) #NAME? #NAME? (#NAME? #NAME?)</f>
        <v>#VALUE!</v>
      </c>
      <c r="J283" s="3" t="s">
        <v>256</v>
      </c>
      <c r="K283" s="1" t="n">
        <v>5</v>
      </c>
      <c r="L283" s="1" t="n">
        <v>0</v>
      </c>
      <c r="M283" s="1" t="n">
        <v>2820</v>
      </c>
    </row>
    <row r="284" customFormat="false" ht="14.9" hidden="false" customHeight="false" outlineLevel="0" collapsed="false">
      <c r="A284" s="1" t="n">
        <v>283</v>
      </c>
      <c r="B284" s="1" t="n">
        <v>3</v>
      </c>
      <c r="C284" s="1" t="n">
        <v>0</v>
      </c>
      <c r="D284" s="1" t="n">
        <v>0</v>
      </c>
      <c r="E284" s="1" t="n">
        <v>1</v>
      </c>
      <c r="F284" s="1" t="n">
        <v>281</v>
      </c>
      <c r="H284" s="1" t="s">
        <v>480</v>
      </c>
      <c r="I284" s="3" t="e">
        <f aca="false">--#NAME?</f>
        <v>#NAME?</v>
      </c>
      <c r="J284" s="3" t="s">
        <v>256</v>
      </c>
      <c r="K284" s="1" t="n">
        <v>5</v>
      </c>
      <c r="L284" s="1" t="n">
        <v>0</v>
      </c>
      <c r="M284" s="1" t="n">
        <v>2830</v>
      </c>
    </row>
    <row r="285" customFormat="false" ht="14.9" hidden="false" customHeight="false" outlineLevel="0" collapsed="false">
      <c r="A285" s="1" t="n">
        <v>284</v>
      </c>
      <c r="B285" s="1" t="n">
        <v>3</v>
      </c>
      <c r="C285" s="1" t="n">
        <v>0</v>
      </c>
      <c r="D285" s="1" t="n">
        <v>0</v>
      </c>
      <c r="E285" s="1" t="n">
        <v>1</v>
      </c>
      <c r="F285" s="1" t="n">
        <v>281</v>
      </c>
      <c r="H285" s="1" t="s">
        <v>481</v>
      </c>
      <c r="I285" s="3" t="e">
        <f aca="false">--#NAME? #NAME? #NAME? #NAME? #NAME?,#NAME?,#NAME?,#NAME?,#NAME?,#NAME?,#NAME? #NAME? #NAME?</f>
        <v>#VALUE!</v>
      </c>
      <c r="J285" s="3" t="s">
        <v>256</v>
      </c>
      <c r="K285" s="1" t="n">
        <v>5</v>
      </c>
      <c r="L285" s="1" t="n">
        <v>0</v>
      </c>
      <c r="M285" s="1" t="n">
        <v>2840</v>
      </c>
    </row>
    <row r="286" customFormat="false" ht="14.9" hidden="false" customHeight="false" outlineLevel="0" collapsed="false">
      <c r="A286" s="1" t="n">
        <v>285</v>
      </c>
      <c r="B286" s="1" t="n">
        <v>3</v>
      </c>
      <c r="C286" s="1" t="n">
        <v>0</v>
      </c>
      <c r="D286" s="1" t="n">
        <v>0</v>
      </c>
      <c r="E286" s="1" t="n">
        <v>1</v>
      </c>
      <c r="F286" s="1" t="n">
        <v>281</v>
      </c>
      <c r="H286" s="1" t="s">
        <v>482</v>
      </c>
      <c r="I286" s="3" t="e">
        <f aca="false">--#NAME? (#NAME? #NAME?)</f>
        <v>#VALUE!</v>
      </c>
      <c r="J286" s="3" t="s">
        <v>256</v>
      </c>
      <c r="K286" s="1" t="n">
        <v>5</v>
      </c>
      <c r="L286" s="1" t="n">
        <v>0</v>
      </c>
      <c r="M286" s="1" t="n">
        <v>2850</v>
      </c>
    </row>
    <row r="287" customFormat="false" ht="14.9" hidden="false" customHeight="false" outlineLevel="0" collapsed="false">
      <c r="A287" s="1" t="n">
        <v>286</v>
      </c>
      <c r="B287" s="1" t="n">
        <v>3</v>
      </c>
      <c r="C287" s="1" t="n">
        <v>0</v>
      </c>
      <c r="D287" s="1" t="n">
        <v>0</v>
      </c>
      <c r="E287" s="1" t="n">
        <v>1</v>
      </c>
      <c r="F287" s="1" t="n">
        <v>281</v>
      </c>
      <c r="H287" s="1" t="s">
        <v>483</v>
      </c>
      <c r="I287" s="3" t="e">
        <f aca="false">--#NAME? (#NAME? #NAME?)</f>
        <v>#VALUE!</v>
      </c>
      <c r="J287" s="3" t="s">
        <v>256</v>
      </c>
      <c r="K287" s="1" t="n">
        <v>5</v>
      </c>
      <c r="L287" s="1" t="n">
        <v>0</v>
      </c>
      <c r="M287" s="1" t="n">
        <v>2860</v>
      </c>
    </row>
    <row r="288" customFormat="false" ht="14.9" hidden="false" customHeight="false" outlineLevel="0" collapsed="false">
      <c r="A288" s="1" t="n">
        <v>287</v>
      </c>
      <c r="B288" s="1" t="n">
        <v>3</v>
      </c>
      <c r="C288" s="1" t="n">
        <v>0</v>
      </c>
      <c r="D288" s="1" t="n">
        <v>0</v>
      </c>
      <c r="E288" s="1" t="n">
        <v>1</v>
      </c>
      <c r="F288" s="1" t="n">
        <v>281</v>
      </c>
      <c r="H288" s="1" t="s">
        <v>484</v>
      </c>
      <c r="I288" s="3" t="e">
        <f aca="false">--#NAME? #NAME? #NAME? #NAME?</f>
        <v>#VALUE!</v>
      </c>
      <c r="J288" s="3" t="s">
        <v>256</v>
      </c>
      <c r="K288" s="1" t="n">
        <v>5</v>
      </c>
      <c r="L288" s="1" t="n">
        <v>0</v>
      </c>
      <c r="M288" s="1" t="n">
        <v>2870</v>
      </c>
    </row>
    <row r="289" customFormat="false" ht="14.9" hidden="false" customHeight="false" outlineLevel="0" collapsed="false">
      <c r="A289" s="1" t="n">
        <v>288</v>
      </c>
      <c r="B289" s="1" t="n">
        <v>3</v>
      </c>
      <c r="C289" s="1" t="n">
        <v>0</v>
      </c>
      <c r="D289" s="1" t="n">
        <v>0</v>
      </c>
      <c r="E289" s="1" t="n">
        <v>1</v>
      </c>
      <c r="F289" s="1" t="n">
        <v>281</v>
      </c>
      <c r="H289" s="1" t="s">
        <v>485</v>
      </c>
      <c r="I289" s="3" t="e">
        <f aca="false">--#NAME? #NAME? #NAME? (#NAME?)</f>
        <v>#VALUE!</v>
      </c>
      <c r="J289" s="3" t="s">
        <v>256</v>
      </c>
      <c r="K289" s="1" t="n">
        <v>5</v>
      </c>
      <c r="L289" s="1" t="n">
        <v>0</v>
      </c>
      <c r="M289" s="1" t="n">
        <v>2880</v>
      </c>
    </row>
    <row r="290" customFormat="false" ht="14.9" hidden="false" customHeight="false" outlineLevel="0" collapsed="false">
      <c r="A290" s="1" t="n">
        <v>289</v>
      </c>
      <c r="B290" s="1" t="n">
        <v>3</v>
      </c>
      <c r="C290" s="1" t="n">
        <v>0</v>
      </c>
      <c r="D290" s="1" t="n">
        <v>0</v>
      </c>
      <c r="E290" s="1" t="n">
        <v>1</v>
      </c>
      <c r="F290" s="1" t="n">
        <v>281</v>
      </c>
      <c r="H290" s="1" t="s">
        <v>486</v>
      </c>
      <c r="I290" s="3" t="e">
        <f aca="false">--#NAME?</f>
        <v>#NAME?</v>
      </c>
      <c r="L290" s="1" t="n">
        <v>0</v>
      </c>
      <c r="M290" s="1" t="n">
        <v>2890</v>
      </c>
    </row>
    <row r="291" customFormat="false" ht="417.9" hidden="false" customHeight="false" outlineLevel="0" collapsed="false">
      <c r="A291" s="1" t="n">
        <v>290</v>
      </c>
      <c r="B291" s="1" t="n">
        <v>3</v>
      </c>
      <c r="C291" s="1" t="n">
        <v>0</v>
      </c>
      <c r="D291" s="1" t="n">
        <v>0</v>
      </c>
      <c r="E291" s="1" t="n">
        <v>0</v>
      </c>
      <c r="F291" s="1" t="n">
        <v>265</v>
      </c>
      <c r="I291" s="3" t="s">
        <v>487</v>
      </c>
      <c r="J291" s="3" t="s">
        <v>256</v>
      </c>
      <c r="K291" s="1" t="n">
        <v>5</v>
      </c>
      <c r="L291" s="1" t="n">
        <v>0</v>
      </c>
      <c r="M291" s="1" t="n">
        <v>2900</v>
      </c>
    </row>
    <row r="292" customFormat="false" ht="14.9" hidden="false" customHeight="false" outlineLevel="0" collapsed="false">
      <c r="A292" s="1" t="n">
        <v>291</v>
      </c>
      <c r="B292" s="1" t="n">
        <v>3</v>
      </c>
      <c r="C292" s="1" t="n">
        <v>0</v>
      </c>
      <c r="D292" s="1" t="n">
        <v>0</v>
      </c>
      <c r="E292" s="1" t="n">
        <v>1</v>
      </c>
      <c r="F292" s="1" t="n">
        <v>290</v>
      </c>
      <c r="H292" s="1" t="s">
        <v>488</v>
      </c>
      <c r="I292" s="3" t="e">
        <f aca="false">--#NAME? (#NAME? #NAME?)</f>
        <v>#VALUE!</v>
      </c>
      <c r="J292" s="3" t="s">
        <v>256</v>
      </c>
      <c r="K292" s="1" t="n">
        <v>5</v>
      </c>
      <c r="L292" s="1" t="n">
        <v>0</v>
      </c>
      <c r="M292" s="1" t="n">
        <v>2910</v>
      </c>
    </row>
    <row r="293" customFormat="false" ht="14.9" hidden="false" customHeight="false" outlineLevel="0" collapsed="false">
      <c r="A293" s="1" t="n">
        <v>292</v>
      </c>
      <c r="B293" s="1" t="n">
        <v>3</v>
      </c>
      <c r="C293" s="1" t="n">
        <v>0</v>
      </c>
      <c r="D293" s="1" t="n">
        <v>0</v>
      </c>
      <c r="E293" s="1" t="n">
        <v>1</v>
      </c>
      <c r="F293" s="1" t="n">
        <v>290</v>
      </c>
      <c r="H293" s="1" t="s">
        <v>489</v>
      </c>
      <c r="I293" s="3" t="e">
        <f aca="false">--#NAME? (#NAME? #NAME?,#NAME? #NAME?,#NAME? #NAME?,#NAME? #NAME?)</f>
        <v>#VALUE!</v>
      </c>
      <c r="J293" s="3" t="s">
        <v>256</v>
      </c>
      <c r="K293" s="1" t="n">
        <v>5</v>
      </c>
      <c r="L293" s="1" t="n">
        <v>0</v>
      </c>
      <c r="M293" s="1" t="n">
        <v>2920</v>
      </c>
    </row>
    <row r="294" customFormat="false" ht="14.9" hidden="false" customHeight="false" outlineLevel="0" collapsed="false">
      <c r="A294" s="1" t="n">
        <v>293</v>
      </c>
      <c r="B294" s="1" t="n">
        <v>3</v>
      </c>
      <c r="C294" s="1" t="n">
        <v>0</v>
      </c>
      <c r="D294" s="1" t="n">
        <v>0</v>
      </c>
      <c r="E294" s="1" t="n">
        <v>1</v>
      </c>
      <c r="F294" s="1" t="n">
        <v>290</v>
      </c>
      <c r="H294" s="1" t="s">
        <v>490</v>
      </c>
      <c r="I294" s="3" t="e">
        <f aca="false">--#NAME? #NAME? (#NAME? #NAME?)</f>
        <v>#VALUE!</v>
      </c>
      <c r="J294" s="3" t="s">
        <v>256</v>
      </c>
      <c r="K294" s="1" t="n">
        <v>5</v>
      </c>
      <c r="L294" s="1" t="n">
        <v>0</v>
      </c>
      <c r="M294" s="1" t="n">
        <v>2930</v>
      </c>
    </row>
    <row r="295" customFormat="false" ht="14.9" hidden="false" customHeight="false" outlineLevel="0" collapsed="false">
      <c r="A295" s="1" t="n">
        <v>294</v>
      </c>
      <c r="B295" s="1" t="n">
        <v>3</v>
      </c>
      <c r="C295" s="1" t="n">
        <v>0</v>
      </c>
      <c r="D295" s="1" t="n">
        <v>0</v>
      </c>
      <c r="E295" s="1" t="n">
        <v>1</v>
      </c>
      <c r="F295" s="1" t="n">
        <v>290</v>
      </c>
      <c r="H295" s="1" t="s">
        <v>491</v>
      </c>
      <c r="I295" s="3" t="e">
        <f aca="false">--#NAME?</f>
        <v>#NAME?</v>
      </c>
      <c r="J295" s="3" t="s">
        <v>256</v>
      </c>
      <c r="K295" s="1" t="n">
        <v>5</v>
      </c>
      <c r="L295" s="1" t="n">
        <v>0</v>
      </c>
      <c r="M295" s="1" t="n">
        <v>2940</v>
      </c>
    </row>
    <row r="296" customFormat="false" ht="256.7" hidden="false" customHeight="false" outlineLevel="0" collapsed="false">
      <c r="A296" s="1" t="n">
        <v>295</v>
      </c>
      <c r="B296" s="1" t="n">
        <v>3</v>
      </c>
      <c r="C296" s="1" t="n">
        <v>0</v>
      </c>
      <c r="D296" s="1" t="n">
        <v>0</v>
      </c>
      <c r="E296" s="1" t="n">
        <v>0</v>
      </c>
      <c r="F296" s="1" t="n">
        <v>290</v>
      </c>
      <c r="I296" s="3" t="s">
        <v>492</v>
      </c>
      <c r="L296" s="1" t="n">
        <v>0</v>
      </c>
      <c r="M296" s="1" t="n">
        <v>2950</v>
      </c>
    </row>
    <row r="297" customFormat="false" ht="14.9" hidden="false" customHeight="false" outlineLevel="0" collapsed="false">
      <c r="A297" s="1" t="n">
        <v>296</v>
      </c>
      <c r="B297" s="1" t="n">
        <v>3</v>
      </c>
      <c r="C297" s="1" t="n">
        <v>0</v>
      </c>
      <c r="D297" s="1" t="n">
        <v>0</v>
      </c>
      <c r="E297" s="1" t="n">
        <v>1</v>
      </c>
      <c r="F297" s="1" t="n">
        <v>290</v>
      </c>
      <c r="H297" s="1" t="s">
        <v>493</v>
      </c>
      <c r="I297" s="3" t="e">
        <f aca="false">--#NAME? (#NAME? #NAME?,#NAME? #NAME?,#NAME? #NAME?)</f>
        <v>#VALUE!</v>
      </c>
      <c r="J297" s="3" t="s">
        <v>256</v>
      </c>
      <c r="K297" s="1" t="n">
        <v>5</v>
      </c>
      <c r="L297" s="1" t="n">
        <v>0</v>
      </c>
      <c r="M297" s="1" t="n">
        <v>2960</v>
      </c>
    </row>
    <row r="298" customFormat="false" ht="14.9" hidden="false" customHeight="false" outlineLevel="0" collapsed="false">
      <c r="A298" s="1" t="n">
        <v>297</v>
      </c>
      <c r="B298" s="1" t="n">
        <v>3</v>
      </c>
      <c r="C298" s="1" t="n">
        <v>0</v>
      </c>
      <c r="D298" s="1" t="n">
        <v>0</v>
      </c>
      <c r="E298" s="1" t="n">
        <v>1</v>
      </c>
      <c r="F298" s="1" t="n">
        <v>290</v>
      </c>
      <c r="H298" s="1" t="s">
        <v>494</v>
      </c>
      <c r="I298" s="3" t="e">
        <f aca="false">--#NAME? (#NAME? #NAME?)</f>
        <v>#VALUE!</v>
      </c>
      <c r="J298" s="3" t="s">
        <v>256</v>
      </c>
      <c r="K298" s="1" t="n">
        <v>5</v>
      </c>
      <c r="L298" s="1" t="n">
        <v>0</v>
      </c>
      <c r="M298" s="1" t="n">
        <v>2970</v>
      </c>
    </row>
    <row r="299" customFormat="false" ht="14.9" hidden="false" customHeight="false" outlineLevel="0" collapsed="false">
      <c r="A299" s="1" t="n">
        <v>298</v>
      </c>
      <c r="B299" s="1" t="n">
        <v>3</v>
      </c>
      <c r="C299" s="1" t="n">
        <v>0</v>
      </c>
      <c r="D299" s="1" t="n">
        <v>0</v>
      </c>
      <c r="E299" s="1" t="n">
        <v>1</v>
      </c>
      <c r="F299" s="1" t="n">
        <v>290</v>
      </c>
      <c r="H299" s="1" t="s">
        <v>495</v>
      </c>
      <c r="I299" s="3" t="e">
        <f aca="false">--#NAME? (#NAME? #NAME?)</f>
        <v>#VALUE!</v>
      </c>
      <c r="J299" s="3" t="s">
        <v>256</v>
      </c>
      <c r="K299" s="1" t="n">
        <v>5</v>
      </c>
      <c r="L299" s="1" t="n">
        <v>0</v>
      </c>
      <c r="M299" s="1" t="n">
        <v>2980</v>
      </c>
    </row>
    <row r="300" customFormat="false" ht="14.9" hidden="false" customHeight="false" outlineLevel="0" collapsed="false">
      <c r="A300" s="1" t="n">
        <v>299</v>
      </c>
      <c r="B300" s="1" t="n">
        <v>3</v>
      </c>
      <c r="C300" s="1" t="n">
        <v>0</v>
      </c>
      <c r="D300" s="1" t="n">
        <v>0</v>
      </c>
      <c r="E300" s="1" t="n">
        <v>1</v>
      </c>
      <c r="F300" s="1" t="n">
        <v>290</v>
      </c>
      <c r="H300" s="1" t="s">
        <v>496</v>
      </c>
      <c r="I300" s="3" t="e">
        <f aca="false">--#NAME? (#NAME? #NAME?,#NAME? #NAME?)</f>
        <v>#VALUE!</v>
      </c>
      <c r="J300" s="3" t="s">
        <v>256</v>
      </c>
      <c r="K300" s="1" t="n">
        <v>5</v>
      </c>
      <c r="L300" s="1" t="n">
        <v>0</v>
      </c>
      <c r="M300" s="1" t="n">
        <v>2990</v>
      </c>
    </row>
    <row r="301" customFormat="false" ht="14.9" hidden="false" customHeight="false" outlineLevel="0" collapsed="false">
      <c r="A301" s="1" t="n">
        <v>300</v>
      </c>
      <c r="B301" s="1" t="n">
        <v>3</v>
      </c>
      <c r="C301" s="1" t="n">
        <v>0</v>
      </c>
      <c r="D301" s="1" t="n">
        <v>0</v>
      </c>
      <c r="E301" s="1" t="n">
        <v>1</v>
      </c>
      <c r="F301" s="1" t="n">
        <v>290</v>
      </c>
      <c r="H301" s="1" t="s">
        <v>497</v>
      </c>
      <c r="I301" s="3" t="e">
        <f aca="false">--#NAME? #NAME? (#NAME? #NAME?)</f>
        <v>#VALUE!</v>
      </c>
      <c r="J301" s="3" t="s">
        <v>256</v>
      </c>
      <c r="K301" s="1" t="n">
        <v>5</v>
      </c>
      <c r="L301" s="1" t="n">
        <v>0</v>
      </c>
      <c r="M301" s="1" t="n">
        <v>3000</v>
      </c>
    </row>
    <row r="302" customFormat="false" ht="14.9" hidden="false" customHeight="false" outlineLevel="0" collapsed="false">
      <c r="A302" s="1" t="n">
        <v>301</v>
      </c>
      <c r="B302" s="1" t="n">
        <v>3</v>
      </c>
      <c r="C302" s="1" t="n">
        <v>0</v>
      </c>
      <c r="D302" s="1" t="n">
        <v>0</v>
      </c>
      <c r="E302" s="1" t="n">
        <v>1</v>
      </c>
      <c r="F302" s="1" t="n">
        <v>290</v>
      </c>
      <c r="H302" s="1" t="s">
        <v>498</v>
      </c>
      <c r="I302" s="3" t="e">
        <f aca="false">--#NAME?</f>
        <v>#NAME?</v>
      </c>
      <c r="L302" s="1" t="n">
        <v>0</v>
      </c>
      <c r="M302" s="1" t="n">
        <v>3010</v>
      </c>
    </row>
    <row r="303" customFormat="false" ht="14.9" hidden="false" customHeight="false" outlineLevel="0" collapsed="false">
      <c r="A303" s="1" t="n">
        <v>302</v>
      </c>
      <c r="B303" s="1" t="n">
        <v>3</v>
      </c>
      <c r="C303" s="1" t="n">
        <v>0</v>
      </c>
      <c r="D303" s="1" t="n">
        <v>0</v>
      </c>
      <c r="E303" s="1" t="n">
        <v>1</v>
      </c>
      <c r="F303" s="1" t="n">
        <v>290</v>
      </c>
      <c r="H303" s="1" t="s">
        <v>499</v>
      </c>
      <c r="I303" s="3" t="e">
        <f aca="false">--#NAME? #NAME? (#NAME? #NAME?,#NAME? #NAME?,#NAME? #NAME?,#NAME? #NAME?,#NAME? #NAME?,#NAME? #NAME? #NAME? #NAME? #NAME?),#NAME? #NAME? (#NAME? #NAME?) #NAME? #NAME? #NAME? (#NAME?)</f>
        <v>#VALUE!</v>
      </c>
      <c r="J303" s="3" t="s">
        <v>256</v>
      </c>
      <c r="K303" s="1" t="n">
        <v>5</v>
      </c>
      <c r="L303" s="1" t="n">
        <v>0</v>
      </c>
      <c r="M303" s="1" t="n">
        <v>3020</v>
      </c>
    </row>
    <row r="304" customFormat="false" ht="14.9" hidden="false" customHeight="false" outlineLevel="0" collapsed="false">
      <c r="A304" s="1" t="n">
        <v>303</v>
      </c>
      <c r="B304" s="1" t="n">
        <v>3</v>
      </c>
      <c r="C304" s="1" t="n">
        <v>0</v>
      </c>
      <c r="D304" s="1" t="n">
        <v>0</v>
      </c>
      <c r="E304" s="1" t="n">
        <v>1</v>
      </c>
      <c r="F304" s="1" t="n">
        <v>290</v>
      </c>
      <c r="H304" s="1" t="s">
        <v>500</v>
      </c>
      <c r="I304" s="3" t="e">
        <f aca="false">--#NAME? (#NAME? #NAME?,#NAME? #NAME?,#NAME? #NAME?,#NAME? #NAME?,#NAME? #NAME?,#NAME? #NAME? #NAME? #NAME? #NAME?)</f>
        <v>#VALUE!</v>
      </c>
      <c r="J304" s="3" t="s">
        <v>256</v>
      </c>
      <c r="K304" s="1" t="n">
        <v>5</v>
      </c>
      <c r="L304" s="1" t="n">
        <v>0</v>
      </c>
      <c r="M304" s="1" t="n">
        <v>3030</v>
      </c>
    </row>
    <row r="305" customFormat="false" ht="14.9" hidden="false" customHeight="false" outlineLevel="0" collapsed="false">
      <c r="A305" s="1" t="n">
        <v>304</v>
      </c>
      <c r="B305" s="1" t="n">
        <v>3</v>
      </c>
      <c r="C305" s="1" t="n">
        <v>0</v>
      </c>
      <c r="D305" s="1" t="n">
        <v>0</v>
      </c>
      <c r="E305" s="1" t="n">
        <v>1</v>
      </c>
      <c r="F305" s="1" t="n">
        <v>290</v>
      </c>
      <c r="H305" s="1" t="s">
        <v>501</v>
      </c>
      <c r="I305" s="3" t="e">
        <f aca="false">--#NAME? #NAME? (#NAME?,#NAME?,#NAME?,#NAME?,#NAME? #NAME? #NAME?)</f>
        <v>#VALUE!</v>
      </c>
      <c r="J305" s="3" t="s">
        <v>256</v>
      </c>
      <c r="K305" s="1" t="n">
        <v>5</v>
      </c>
      <c r="L305" s="1" t="n">
        <v>0</v>
      </c>
      <c r="M305" s="1" t="n">
        <v>3040</v>
      </c>
    </row>
    <row r="306" customFormat="false" ht="14.9" hidden="false" customHeight="false" outlineLevel="0" collapsed="false">
      <c r="A306" s="1" t="n">
        <v>305</v>
      </c>
      <c r="B306" s="1" t="n">
        <v>3</v>
      </c>
      <c r="C306" s="1" t="n">
        <v>0</v>
      </c>
      <c r="D306" s="1" t="n">
        <v>0</v>
      </c>
      <c r="E306" s="1" t="n">
        <v>1</v>
      </c>
      <c r="F306" s="1" t="n">
        <v>290</v>
      </c>
      <c r="H306" s="1" t="s">
        <v>502</v>
      </c>
      <c r="I306" s="3" t="e">
        <f aca="false">--#NAME? (#NAME? #NAME?)</f>
        <v>#VALUE!</v>
      </c>
      <c r="J306" s="3" t="s">
        <v>256</v>
      </c>
      <c r="K306" s="1" t="n">
        <v>5</v>
      </c>
      <c r="L306" s="1" t="n">
        <v>0</v>
      </c>
      <c r="M306" s="1" t="n">
        <v>3050</v>
      </c>
    </row>
    <row r="307" customFormat="false" ht="14.9" hidden="false" customHeight="false" outlineLevel="0" collapsed="false">
      <c r="A307" s="1" t="n">
        <v>306</v>
      </c>
      <c r="B307" s="1" t="n">
        <v>3</v>
      </c>
      <c r="C307" s="1" t="n">
        <v>0</v>
      </c>
      <c r="D307" s="1" t="n">
        <v>0</v>
      </c>
      <c r="E307" s="1" t="n">
        <v>1</v>
      </c>
      <c r="F307" s="1" t="n">
        <v>290</v>
      </c>
      <c r="H307" s="1" t="s">
        <v>503</v>
      </c>
      <c r="I307" s="3" t="e">
        <f aca="false">--#NAME? (#NAME? #NAME?)</f>
        <v>#VALUE!</v>
      </c>
      <c r="J307" s="3" t="s">
        <v>256</v>
      </c>
      <c r="K307" s="1" t="n">
        <v>5</v>
      </c>
      <c r="L307" s="1" t="n">
        <v>0</v>
      </c>
      <c r="M307" s="1" t="n">
        <v>3060</v>
      </c>
    </row>
    <row r="308" customFormat="false" ht="14.9" hidden="false" customHeight="false" outlineLevel="0" collapsed="false">
      <c r="A308" s="1" t="n">
        <v>307</v>
      </c>
      <c r="B308" s="1" t="n">
        <v>3</v>
      </c>
      <c r="C308" s="1" t="n">
        <v>0</v>
      </c>
      <c r="D308" s="1" t="n">
        <v>0</v>
      </c>
      <c r="E308" s="1" t="n">
        <v>1</v>
      </c>
      <c r="F308" s="1" t="n">
        <v>290</v>
      </c>
      <c r="H308" s="1" t="s">
        <v>504</v>
      </c>
      <c r="I308" s="3" t="e">
        <f aca="false">--#NAME? (#NAME? #NAME?,#NAME? #NAME?)</f>
        <v>#VALUE!</v>
      </c>
      <c r="J308" s="3" t="s">
        <v>256</v>
      </c>
      <c r="K308" s="1" t="n">
        <v>5</v>
      </c>
      <c r="L308" s="1" t="n">
        <v>0</v>
      </c>
      <c r="M308" s="1" t="n">
        <v>3070</v>
      </c>
    </row>
    <row r="309" customFormat="false" ht="14.9" hidden="false" customHeight="false" outlineLevel="0" collapsed="false">
      <c r="A309" s="1" t="n">
        <v>308</v>
      </c>
      <c r="B309" s="1" t="n">
        <v>3</v>
      </c>
      <c r="C309" s="1" t="n">
        <v>0</v>
      </c>
      <c r="D309" s="1" t="n">
        <v>0</v>
      </c>
      <c r="E309" s="1" t="n">
        <v>1</v>
      </c>
      <c r="F309" s="1" t="n">
        <v>290</v>
      </c>
      <c r="H309" s="1" t="s">
        <v>505</v>
      </c>
      <c r="I309" s="3" t="e">
        <f aca="false">--#NAME? (#NAME? #NAME? #NAME? #NAME?),#NAME? #NAME? #NAME?-#NAME? #NAME? (#NAME? (#NAME?) #NAME?)</f>
        <v>#VALUE!</v>
      </c>
      <c r="J309" s="3" t="s">
        <v>256</v>
      </c>
      <c r="K309" s="1" t="n">
        <v>5</v>
      </c>
      <c r="L309" s="1" t="n">
        <v>0</v>
      </c>
      <c r="M309" s="1" t="n">
        <v>3080</v>
      </c>
    </row>
    <row r="310" customFormat="false" ht="14.9" hidden="false" customHeight="false" outlineLevel="0" collapsed="false">
      <c r="A310" s="1" t="n">
        <v>309</v>
      </c>
      <c r="B310" s="1" t="n">
        <v>3</v>
      </c>
      <c r="C310" s="1" t="n">
        <v>0</v>
      </c>
      <c r="D310" s="1" t="n">
        <v>0</v>
      </c>
      <c r="E310" s="1" t="n">
        <v>1</v>
      </c>
      <c r="F310" s="1" t="n">
        <v>290</v>
      </c>
      <c r="H310" s="1" t="s">
        <v>506</v>
      </c>
      <c r="I310" s="3" t="e">
        <f aca="false">--#NAME?,#NAME? #NAME?,#NAME? #NAME? #NAME? (#NAME?)</f>
        <v>#VALUE!</v>
      </c>
      <c r="J310" s="3" t="s">
        <v>256</v>
      </c>
      <c r="K310" s="1" t="n">
        <v>5</v>
      </c>
      <c r="L310" s="1" t="n">
        <v>0</v>
      </c>
      <c r="M310" s="1" t="n">
        <v>3090</v>
      </c>
    </row>
    <row r="311" customFormat="false" ht="14.9" hidden="false" customHeight="false" outlineLevel="0" collapsed="false">
      <c r="A311" s="1" t="n">
        <v>310</v>
      </c>
      <c r="B311" s="1" t="n">
        <v>3</v>
      </c>
      <c r="C311" s="1" t="n">
        <v>0</v>
      </c>
      <c r="D311" s="1" t="n">
        <v>0</v>
      </c>
      <c r="E311" s="1" t="n">
        <v>1</v>
      </c>
      <c r="F311" s="1" t="n">
        <v>290</v>
      </c>
      <c r="H311" s="1" t="s">
        <v>507</v>
      </c>
      <c r="I311" s="3" t="e">
        <f aca="false">--#NAME?</f>
        <v>#NAME?</v>
      </c>
      <c r="J311" s="3" t="s">
        <v>256</v>
      </c>
      <c r="K311" s="1" t="n">
        <v>5</v>
      </c>
      <c r="L311" s="1" t="n">
        <v>0</v>
      </c>
      <c r="M311" s="1" t="n">
        <v>3100</v>
      </c>
    </row>
    <row r="312" customFormat="false" ht="28.35" hidden="false" customHeight="false" outlineLevel="0" collapsed="false">
      <c r="A312" s="1" t="n">
        <v>311</v>
      </c>
      <c r="B312" s="1" t="n">
        <v>3</v>
      </c>
      <c r="C312" s="1" t="n">
        <v>0</v>
      </c>
      <c r="D312" s="1" t="n">
        <v>0</v>
      </c>
      <c r="E312" s="1" t="n">
        <v>0</v>
      </c>
      <c r="F312" s="1" t="n">
        <v>256</v>
      </c>
      <c r="I312" s="3" t="s">
        <v>508</v>
      </c>
      <c r="L312" s="1" t="n">
        <v>0</v>
      </c>
      <c r="M312" s="1" t="n">
        <v>3110</v>
      </c>
    </row>
    <row r="313" customFormat="false" ht="14.9" hidden="false" customHeight="false" outlineLevel="0" collapsed="false">
      <c r="A313" s="1" t="n">
        <v>312</v>
      </c>
      <c r="B313" s="1" t="n">
        <v>3</v>
      </c>
      <c r="C313" s="1" t="n">
        <v>0</v>
      </c>
      <c r="D313" s="1" t="n">
        <v>0</v>
      </c>
      <c r="E313" s="1" t="n">
        <v>1</v>
      </c>
      <c r="F313" s="1" t="n">
        <v>311</v>
      </c>
      <c r="H313" s="1" t="s">
        <v>509</v>
      </c>
      <c r="I313" s="3" t="e">
        <f aca="false">--#NAME? (#NAME? #NAME?)</f>
        <v>#VALUE!</v>
      </c>
      <c r="J313" s="3" t="s">
        <v>256</v>
      </c>
      <c r="K313" s="1" t="n">
        <v>5</v>
      </c>
      <c r="L313" s="1" t="n">
        <v>0</v>
      </c>
      <c r="M313" s="1" t="n">
        <v>3120</v>
      </c>
    </row>
    <row r="314" customFormat="false" ht="14.9" hidden="false" customHeight="false" outlineLevel="0" collapsed="false">
      <c r="A314" s="1" t="n">
        <v>313</v>
      </c>
      <c r="B314" s="1" t="n">
        <v>3</v>
      </c>
      <c r="C314" s="1" t="n">
        <v>0</v>
      </c>
      <c r="D314" s="1" t="n">
        <v>0</v>
      </c>
      <c r="E314" s="1" t="n">
        <v>1</v>
      </c>
      <c r="F314" s="1" t="n">
        <v>311</v>
      </c>
      <c r="H314" s="1" t="s">
        <v>510</v>
      </c>
      <c r="I314" s="3" t="e">
        <f aca="false">--#NAME? (#NAME? #NAME?)</f>
        <v>#VALUE!</v>
      </c>
      <c r="J314" s="3" t="s">
        <v>256</v>
      </c>
      <c r="K314" s="1" t="n">
        <v>5</v>
      </c>
      <c r="L314" s="1" t="n">
        <v>0</v>
      </c>
      <c r="M314" s="1" t="n">
        <v>3130</v>
      </c>
    </row>
    <row r="315" customFormat="false" ht="14.9" hidden="false" customHeight="false" outlineLevel="0" collapsed="false">
      <c r="A315" s="1" t="n">
        <v>314</v>
      </c>
      <c r="B315" s="1" t="n">
        <v>3</v>
      </c>
      <c r="C315" s="1" t="n">
        <v>0</v>
      </c>
      <c r="D315" s="1" t="n">
        <v>0</v>
      </c>
      <c r="E315" s="1" t="n">
        <v>1</v>
      </c>
      <c r="F315" s="1" t="n">
        <v>311</v>
      </c>
      <c r="H315" s="1" t="s">
        <v>511</v>
      </c>
      <c r="I315" s="3" t="e">
        <f aca="false">--#NAME? (#NAME? #NAME?),#NAME? (#NAME? #NAME?,#NAME? #NAME?,#NAME? #NAME?,#NAME? #NAME?),#NAME? (#NAME? #NAME?,#NAME? #NAME?,#NAME? #NAME?,#NAME? #NAME?,#NAME? #NAME?,#NAME? #NAME?,#NAME? #NAME?,#NAME? #NAME?,#NAME? #NAME?,#NAME? #NAME?,#NAME? #NAME?),#NAME? (#NAME? #NAME?),#NAME? #NAME? (#NAME? #NAME?) #NAME? #NAME? (#NAME? #NAME?)</f>
        <v>#VALUE!</v>
      </c>
      <c r="J315" s="3" t="s">
        <v>512</v>
      </c>
      <c r="K315" s="1" t="n">
        <v>5</v>
      </c>
      <c r="L315" s="1" t="n">
        <v>0</v>
      </c>
      <c r="M315" s="1" t="n">
        <v>3140</v>
      </c>
    </row>
    <row r="316" customFormat="false" ht="14.9" hidden="false" customHeight="false" outlineLevel="0" collapsed="false">
      <c r="A316" s="1" t="n">
        <v>315</v>
      </c>
      <c r="B316" s="1" t="n">
        <v>3</v>
      </c>
      <c r="C316" s="1" t="n">
        <v>0</v>
      </c>
      <c r="D316" s="1" t="n">
        <v>0</v>
      </c>
      <c r="E316" s="1" t="n">
        <v>1</v>
      </c>
      <c r="F316" s="1" t="n">
        <v>311</v>
      </c>
      <c r="H316" s="1" t="s">
        <v>513</v>
      </c>
      <c r="I316" s="3" t="e">
        <f aca="false">--#NAME? #NAME? (#NAME? #NAME?)</f>
        <v>#VALUE!</v>
      </c>
      <c r="J316" s="3" t="s">
        <v>256</v>
      </c>
      <c r="K316" s="1" t="n">
        <v>5</v>
      </c>
      <c r="L316" s="1" t="n">
        <v>0</v>
      </c>
      <c r="M316" s="1" t="n">
        <v>3150</v>
      </c>
    </row>
    <row r="317" customFormat="false" ht="14.9" hidden="false" customHeight="false" outlineLevel="0" collapsed="false">
      <c r="A317" s="1" t="n">
        <v>316</v>
      </c>
      <c r="B317" s="1" t="n">
        <v>3</v>
      </c>
      <c r="C317" s="1" t="n">
        <v>0</v>
      </c>
      <c r="D317" s="1" t="n">
        <v>0</v>
      </c>
      <c r="E317" s="1" t="n">
        <v>1</v>
      </c>
      <c r="F317" s="1" t="n">
        <v>311</v>
      </c>
      <c r="H317" s="1" t="s">
        <v>514</v>
      </c>
      <c r="I317" s="3" t="e">
        <f aca="false">--#NAME? #NAME? #NAME? #NAME? #NAME?,#NAME?,#NAME?,#NAME?,#NAME?,#NAME?,#NAME? #NAME? #NAME?,#NAME? #NAME? #NAME? #NAME? (#NAME? #NAME?)</f>
        <v>#VALUE!</v>
      </c>
      <c r="J317" s="3" t="s">
        <v>256</v>
      </c>
      <c r="K317" s="1" t="n">
        <v>5</v>
      </c>
      <c r="L317" s="1" t="n">
        <v>0</v>
      </c>
      <c r="M317" s="1" t="n">
        <v>3160</v>
      </c>
    </row>
    <row r="318" customFormat="false" ht="14.9" hidden="false" customHeight="false" outlineLevel="0" collapsed="false">
      <c r="A318" s="1" t="n">
        <v>317</v>
      </c>
      <c r="B318" s="1" t="n">
        <v>3</v>
      </c>
      <c r="C318" s="1" t="n">
        <v>0</v>
      </c>
      <c r="D318" s="1" t="n">
        <v>0</v>
      </c>
      <c r="E318" s="1" t="n">
        <v>1</v>
      </c>
      <c r="F318" s="1" t="n">
        <v>311</v>
      </c>
      <c r="H318" s="1" t="s">
        <v>515</v>
      </c>
      <c r="I318" s="3" t="e">
        <f aca="false">--#NAME? #NAME? #NAME? #NAME?</f>
        <v>#VALUE!</v>
      </c>
      <c r="J318" s="3" t="s">
        <v>256</v>
      </c>
      <c r="K318" s="1" t="n">
        <v>5</v>
      </c>
      <c r="L318" s="1" t="n">
        <v>0</v>
      </c>
      <c r="M318" s="1" t="n">
        <v>3170</v>
      </c>
    </row>
    <row r="319" customFormat="false" ht="14.9" hidden="false" customHeight="false" outlineLevel="0" collapsed="false">
      <c r="A319" s="1" t="n">
        <v>318</v>
      </c>
      <c r="B319" s="1" t="n">
        <v>3</v>
      </c>
      <c r="C319" s="1" t="n">
        <v>0</v>
      </c>
      <c r="D319" s="1" t="n">
        <v>0</v>
      </c>
      <c r="E319" s="1" t="n">
        <v>1</v>
      </c>
      <c r="F319" s="1" t="n">
        <v>311</v>
      </c>
      <c r="H319" s="1" t="s">
        <v>516</v>
      </c>
      <c r="I319" s="3" t="e">
        <f aca="false">--#NAME? #NAME? #NAME? (#NAME?)</f>
        <v>#VALUE!</v>
      </c>
      <c r="J319" s="3" t="s">
        <v>256</v>
      </c>
      <c r="K319" s="1" t="n">
        <v>5</v>
      </c>
      <c r="L319" s="1" t="n">
        <v>0</v>
      </c>
      <c r="M319" s="1" t="n">
        <v>3180</v>
      </c>
    </row>
    <row r="320" customFormat="false" ht="14.9" hidden="false" customHeight="false" outlineLevel="0" collapsed="false">
      <c r="A320" s="1" t="n">
        <v>319</v>
      </c>
      <c r="B320" s="1" t="n">
        <v>3</v>
      </c>
      <c r="C320" s="1" t="n">
        <v>0</v>
      </c>
      <c r="D320" s="1" t="n">
        <v>0</v>
      </c>
      <c r="E320" s="1" t="n">
        <v>1</v>
      </c>
      <c r="F320" s="1" t="n">
        <v>311</v>
      </c>
      <c r="H320" s="1" t="s">
        <v>517</v>
      </c>
      <c r="I320" s="3" t="e">
        <f aca="false">--#NAME?</f>
        <v>#NAME?</v>
      </c>
      <c r="J320" s="3" t="s">
        <v>256</v>
      </c>
      <c r="K320" s="1" t="n">
        <v>5</v>
      </c>
      <c r="L320" s="1" t="n">
        <v>0</v>
      </c>
      <c r="M320" s="1" t="n">
        <v>3190</v>
      </c>
    </row>
    <row r="321" customFormat="false" ht="297" hidden="false" customHeight="false" outlineLevel="0" collapsed="false">
      <c r="A321" s="1" t="n">
        <v>320</v>
      </c>
      <c r="B321" s="1" t="n">
        <v>3</v>
      </c>
      <c r="C321" s="1" t="n">
        <v>0</v>
      </c>
      <c r="D321" s="1" t="n">
        <v>1</v>
      </c>
      <c r="E321" s="1" t="n">
        <v>0</v>
      </c>
      <c r="G321" s="1" t="n">
        <v>3.05</v>
      </c>
      <c r="I321" s="3" t="s">
        <v>518</v>
      </c>
      <c r="L321" s="1" t="n">
        <v>0</v>
      </c>
      <c r="M321" s="1" t="n">
        <v>3200</v>
      </c>
    </row>
    <row r="322" customFormat="false" ht="14.9" hidden="false" customHeight="false" outlineLevel="0" collapsed="false">
      <c r="A322" s="1" t="n">
        <v>321</v>
      </c>
      <c r="B322" s="1" t="n">
        <v>3</v>
      </c>
      <c r="C322" s="1" t="n">
        <v>0</v>
      </c>
      <c r="D322" s="1" t="n">
        <v>0</v>
      </c>
      <c r="E322" s="1" t="n">
        <v>1</v>
      </c>
      <c r="F322" s="1" t="n">
        <v>320</v>
      </c>
      <c r="H322" s="1" t="s">
        <v>519</v>
      </c>
      <c r="I322" s="3" t="e">
        <f aca="false">-#NAME?,#NAME? #NAME? #NAME? #NAME? #NAME?,#NAME? #NAME? #NAME? #NAME?</f>
        <v>#VALUE!</v>
      </c>
      <c r="J322" s="3" t="s">
        <v>256</v>
      </c>
      <c r="K322" s="1" t="n">
        <v>5</v>
      </c>
      <c r="L322" s="1" t="n">
        <v>0</v>
      </c>
      <c r="M322" s="1" t="n">
        <v>3210</v>
      </c>
    </row>
    <row r="323" customFormat="false" ht="14.9" hidden="false" customHeight="false" outlineLevel="0" collapsed="false">
      <c r="A323" s="1" t="n">
        <v>322</v>
      </c>
      <c r="B323" s="1" t="n">
        <v>3</v>
      </c>
      <c r="C323" s="1" t="n">
        <v>0</v>
      </c>
      <c r="D323" s="1" t="n">
        <v>0</v>
      </c>
      <c r="E323" s="1" t="n">
        <v>1</v>
      </c>
      <c r="F323" s="1" t="n">
        <v>320</v>
      </c>
      <c r="H323" s="1" t="s">
        <v>520</v>
      </c>
      <c r="I323" s="3" t="e">
        <f aca="false">-#NAME?,#NAME? #NAME? #NAME? #NAME? #NAME?,#NAME?,#NAME?,#NAME? #NAME? #NAME? #NAME?</f>
        <v>#VALUE!</v>
      </c>
      <c r="J323" s="3" t="s">
        <v>256</v>
      </c>
      <c r="K323" s="1" t="n">
        <v>5</v>
      </c>
      <c r="L323" s="1" t="n">
        <v>0</v>
      </c>
      <c r="M323" s="1" t="n">
        <v>3220</v>
      </c>
    </row>
    <row r="324" customFormat="false" ht="95.5" hidden="false" customHeight="false" outlineLevel="0" collapsed="false">
      <c r="A324" s="1" t="n">
        <v>323</v>
      </c>
      <c r="B324" s="1" t="n">
        <v>3</v>
      </c>
      <c r="C324" s="1" t="n">
        <v>0</v>
      </c>
      <c r="D324" s="1" t="n">
        <v>0</v>
      </c>
      <c r="E324" s="1" t="n">
        <v>0</v>
      </c>
      <c r="F324" s="1" t="n">
        <v>320</v>
      </c>
      <c r="I324" s="3" t="s">
        <v>521</v>
      </c>
      <c r="L324" s="1" t="n">
        <v>0</v>
      </c>
      <c r="M324" s="1" t="n">
        <v>3230</v>
      </c>
    </row>
    <row r="325" customFormat="false" ht="14.9" hidden="false" customHeight="false" outlineLevel="0" collapsed="false">
      <c r="A325" s="1" t="n">
        <v>324</v>
      </c>
      <c r="B325" s="1" t="n">
        <v>3</v>
      </c>
      <c r="C325" s="1" t="n">
        <v>0</v>
      </c>
      <c r="D325" s="1" t="n">
        <v>0</v>
      </c>
      <c r="E325" s="1" t="n">
        <v>1</v>
      </c>
      <c r="F325" s="1" t="n">
        <v>323</v>
      </c>
      <c r="H325" s="1" t="s">
        <v>522</v>
      </c>
      <c r="I325" s="3" t="e">
        <f aca="false">--#NAME? (#NAME? #NAME?),#NAME? (#NAME? #NAME?,#NAME? #NAME?,#NAME? #NAME?,#NAME? #NAME?),#NAME? (#NAME? #NAME?,#NAME? #NAME?,#NAME? #NAME?,#NAME? #NAME?,#NAME? #NAME?,#NAME? #NAME?,#NAME? #NAME?,#NAME? #NAME?,#NAME? #NAME?,#NAME? #NAME?,#NAME? #NAME?),#NAME? (#NAME? #NAME?),#NAME? #NAME? (#NAME? #NAME?) #NAME? #NAME? (#NAME? #NAME?)</f>
        <v>#VALUE!</v>
      </c>
      <c r="J325" s="3" t="s">
        <v>256</v>
      </c>
      <c r="K325" s="1" t="n">
        <v>5</v>
      </c>
      <c r="L325" s="1" t="n">
        <v>0</v>
      </c>
      <c r="M325" s="1" t="n">
        <v>3240</v>
      </c>
    </row>
    <row r="326" customFormat="false" ht="14.9" hidden="false" customHeight="false" outlineLevel="0" collapsed="false">
      <c r="A326" s="1" t="n">
        <v>325</v>
      </c>
      <c r="B326" s="1" t="n">
        <v>3</v>
      </c>
      <c r="C326" s="1" t="n">
        <v>0</v>
      </c>
      <c r="D326" s="1" t="n">
        <v>0</v>
      </c>
      <c r="E326" s="1" t="n">
        <v>1</v>
      </c>
      <c r="F326" s="1" t="n">
        <v>323</v>
      </c>
      <c r="H326" s="1" t="s">
        <v>523</v>
      </c>
      <c r="I326" s="3" t="e">
        <f aca="false">--#NAME? #NAME? #NAME? #NAME? #NAME?,#NAME?,#NAME?,#NAME?,#NAME?,#NAME?,#NAME? #NAME? #NAME?</f>
        <v>#VALUE!</v>
      </c>
      <c r="J326" s="3" t="s">
        <v>256</v>
      </c>
      <c r="K326" s="1" t="n">
        <v>5</v>
      </c>
      <c r="L326" s="1" t="n">
        <v>0</v>
      </c>
      <c r="M326" s="1" t="n">
        <v>3250</v>
      </c>
    </row>
    <row r="327" customFormat="false" ht="14.9" hidden="false" customHeight="false" outlineLevel="0" collapsed="false">
      <c r="A327" s="1" t="n">
        <v>326</v>
      </c>
      <c r="B327" s="1" t="n">
        <v>3</v>
      </c>
      <c r="C327" s="1" t="n">
        <v>0</v>
      </c>
      <c r="D327" s="1" t="n">
        <v>0</v>
      </c>
      <c r="E327" s="1" t="n">
        <v>1</v>
      </c>
      <c r="F327" s="1" t="n">
        <v>323</v>
      </c>
      <c r="H327" s="1" t="s">
        <v>524</v>
      </c>
      <c r="I327" s="3" t="e">
        <f aca="false">--#NAME?</f>
        <v>#NAME?</v>
      </c>
      <c r="L327" s="1" t="n">
        <v>0</v>
      </c>
      <c r="M327" s="1" t="n">
        <v>3260</v>
      </c>
    </row>
    <row r="328" customFormat="false" ht="108.95" hidden="false" customHeight="false" outlineLevel="0" collapsed="false">
      <c r="A328" s="1" t="n">
        <v>327</v>
      </c>
      <c r="B328" s="1" t="n">
        <v>3</v>
      </c>
      <c r="C328" s="1" t="n">
        <v>0</v>
      </c>
      <c r="D328" s="1" t="n">
        <v>0</v>
      </c>
      <c r="E328" s="1" t="n">
        <v>0</v>
      </c>
      <c r="F328" s="1" t="n">
        <v>320</v>
      </c>
      <c r="I328" s="3" t="s">
        <v>525</v>
      </c>
      <c r="J328" s="3" t="s">
        <v>256</v>
      </c>
      <c r="K328" s="1" t="n">
        <v>5</v>
      </c>
      <c r="L328" s="1" t="n">
        <v>0</v>
      </c>
      <c r="M328" s="1" t="n">
        <v>3270</v>
      </c>
    </row>
    <row r="329" customFormat="false" ht="14.9" hidden="false" customHeight="false" outlineLevel="0" collapsed="false">
      <c r="A329" s="1" t="n">
        <v>328</v>
      </c>
      <c r="B329" s="1" t="n">
        <v>3</v>
      </c>
      <c r="C329" s="1" t="n">
        <v>0</v>
      </c>
      <c r="D329" s="1" t="n">
        <v>0</v>
      </c>
      <c r="E329" s="1" t="n">
        <v>1</v>
      </c>
      <c r="F329" s="1" t="n">
        <v>327</v>
      </c>
      <c r="H329" s="1" t="s">
        <v>526</v>
      </c>
      <c r="I329" s="3" t="e">
        <f aca="false">--#NAME? #NAME? (#NAME? #NAME?,#NAME? #NAME?,#NAME? #NAME?,#NAME? #NAME?,#NAME? #NAME?,#NAME? #NAME? #NAME? #NAME? #NAME?),#NAME? #NAME? (#NAME? #NAME?) #NAME? #NAME? #NAME? (#NAME? #NAME?)</f>
        <v>#VALUE!</v>
      </c>
      <c r="J329" s="3" t="s">
        <v>256</v>
      </c>
      <c r="K329" s="1" t="n">
        <v>5</v>
      </c>
      <c r="L329" s="1" t="n">
        <v>0</v>
      </c>
      <c r="M329" s="1" t="n">
        <v>3280</v>
      </c>
    </row>
    <row r="330" customFormat="false" ht="14.9" hidden="false" customHeight="false" outlineLevel="0" collapsed="false">
      <c r="A330" s="1" t="n">
        <v>329</v>
      </c>
      <c r="B330" s="1" t="n">
        <v>3</v>
      </c>
      <c r="C330" s="1" t="n">
        <v>0</v>
      </c>
      <c r="D330" s="1" t="n">
        <v>0</v>
      </c>
      <c r="E330" s="1" t="n">
        <v>1</v>
      </c>
      <c r="F330" s="1" t="n">
        <v>327</v>
      </c>
      <c r="H330" s="1" t="s">
        <v>527</v>
      </c>
      <c r="I330" s="3" t="e">
        <f aca="false">--#NAME? (#NAME? #NAME?,#NAME? #NAME?)</f>
        <v>#VALUE!</v>
      </c>
      <c r="J330" s="3" t="s">
        <v>256</v>
      </c>
      <c r="K330" s="1" t="n">
        <v>5</v>
      </c>
      <c r="L330" s="1" t="n">
        <v>0</v>
      </c>
      <c r="M330" s="1" t="n">
        <v>3290</v>
      </c>
    </row>
    <row r="331" customFormat="false" ht="14.9" hidden="false" customHeight="false" outlineLevel="0" collapsed="false">
      <c r="A331" s="1" t="n">
        <v>330</v>
      </c>
      <c r="B331" s="1" t="n">
        <v>3</v>
      </c>
      <c r="C331" s="1" t="n">
        <v>0</v>
      </c>
      <c r="D331" s="1" t="n">
        <v>0</v>
      </c>
      <c r="E331" s="1" t="n">
        <v>1</v>
      </c>
      <c r="F331" s="1" t="n">
        <v>327</v>
      </c>
      <c r="H331" s="1" t="s">
        <v>528</v>
      </c>
      <c r="I331" s="3" t="e">
        <f aca="false">--#NAME? (#NAME? #NAME?,#NAME? #NAME?,#NAME? #NAME?,#NAME? #NAME?,#NAME? #NAME?,#NAME? #NAME? #NAME? #NAME? #NAME?)</f>
        <v>#VALUE!</v>
      </c>
      <c r="J331" s="3" t="s">
        <v>256</v>
      </c>
      <c r="K331" s="1" t="n">
        <v>5</v>
      </c>
      <c r="L331" s="1" t="n">
        <v>0</v>
      </c>
      <c r="M331" s="1" t="n">
        <v>3300</v>
      </c>
    </row>
    <row r="332" customFormat="false" ht="700" hidden="false" customHeight="false" outlineLevel="0" collapsed="false">
      <c r="A332" s="1" t="n">
        <v>331</v>
      </c>
      <c r="B332" s="1" t="n">
        <v>3</v>
      </c>
      <c r="C332" s="1" t="n">
        <v>0</v>
      </c>
      <c r="D332" s="1" t="n">
        <v>0</v>
      </c>
      <c r="E332" s="1" t="n">
        <v>1</v>
      </c>
      <c r="F332" s="1" t="n">
        <v>327</v>
      </c>
      <c r="H332" s="1" t="s">
        <v>529</v>
      </c>
      <c r="I332" s="3" t="s">
        <v>530</v>
      </c>
      <c r="J332" s="3" t="s">
        <v>256</v>
      </c>
      <c r="K332" s="1" t="n">
        <v>5</v>
      </c>
      <c r="L332" s="1" t="n">
        <v>0</v>
      </c>
      <c r="M332" s="1" t="n">
        <v>3310</v>
      </c>
    </row>
    <row r="333" customFormat="false" ht="14.9" hidden="false" customHeight="false" outlineLevel="0" collapsed="false">
      <c r="A333" s="1" t="n">
        <v>332</v>
      </c>
      <c r="B333" s="1" t="n">
        <v>3</v>
      </c>
      <c r="C333" s="1" t="n">
        <v>0</v>
      </c>
      <c r="D333" s="1" t="n">
        <v>0</v>
      </c>
      <c r="E333" s="1" t="n">
        <v>1</v>
      </c>
      <c r="F333" s="1" t="n">
        <v>327</v>
      </c>
      <c r="H333" s="1" t="s">
        <v>531</v>
      </c>
      <c r="I333" s="3" t="e">
        <f aca="false">--#NAME?</f>
        <v>#NAME?</v>
      </c>
      <c r="J333" s="3" t="s">
        <v>256</v>
      </c>
      <c r="K333" s="1" t="n">
        <v>5</v>
      </c>
      <c r="L333" s="1" t="n">
        <v>0</v>
      </c>
      <c r="M333" s="1" t="n">
        <v>3320</v>
      </c>
    </row>
    <row r="334" customFormat="false" ht="135.8" hidden="false" customHeight="false" outlineLevel="0" collapsed="false">
      <c r="A334" s="1" t="n">
        <v>333</v>
      </c>
      <c r="B334" s="1" t="n">
        <v>3</v>
      </c>
      <c r="C334" s="1" t="n">
        <v>0</v>
      </c>
      <c r="D334" s="1" t="n">
        <v>0</v>
      </c>
      <c r="E334" s="1" t="n">
        <v>0</v>
      </c>
      <c r="F334" s="1" t="n">
        <v>320</v>
      </c>
      <c r="I334" s="3" t="s">
        <v>532</v>
      </c>
      <c r="L334" s="1" t="n">
        <v>0</v>
      </c>
      <c r="M334" s="1" t="n">
        <v>3330</v>
      </c>
    </row>
    <row r="335" customFormat="false" ht="14.9" hidden="false" customHeight="false" outlineLevel="0" collapsed="false">
      <c r="A335" s="1" t="n">
        <v>334</v>
      </c>
      <c r="B335" s="1" t="n">
        <v>3</v>
      </c>
      <c r="C335" s="1" t="n">
        <v>0</v>
      </c>
      <c r="D335" s="1" t="n">
        <v>0</v>
      </c>
      <c r="E335" s="1" t="n">
        <v>1</v>
      </c>
      <c r="F335" s="1" t="n">
        <v>333</v>
      </c>
      <c r="H335" s="1" t="s">
        <v>533</v>
      </c>
      <c r="I335" s="3" t="e">
        <f aca="false">--#NAME? (#NAME? #NAME?,#NAME? #NAME?,#NAME? #NAME?)</f>
        <v>#VALUE!</v>
      </c>
      <c r="J335" s="3" t="s">
        <v>256</v>
      </c>
      <c r="K335" s="1" t="n">
        <v>5</v>
      </c>
      <c r="L335" s="1" t="n">
        <v>0</v>
      </c>
      <c r="M335" s="1" t="n">
        <v>3340</v>
      </c>
    </row>
    <row r="336" customFormat="false" ht="14.9" hidden="false" customHeight="false" outlineLevel="0" collapsed="false">
      <c r="A336" s="1" t="n">
        <v>335</v>
      </c>
      <c r="B336" s="1" t="n">
        <v>3</v>
      </c>
      <c r="C336" s="1" t="n">
        <v>0</v>
      </c>
      <c r="D336" s="1" t="n">
        <v>0</v>
      </c>
      <c r="E336" s="1" t="n">
        <v>1</v>
      </c>
      <c r="F336" s="1" t="n">
        <v>333</v>
      </c>
      <c r="H336" s="1" t="s">
        <v>534</v>
      </c>
      <c r="I336" s="3" t="e">
        <f aca="false">--#NAME? (#NAME? #NAME?),#NAME? (#NAME? #NAME?,#NAME? #NAME?,#NAME? #NAME?,#NAME? #NAME?),#NAME? (#NAME? #NAME?,#NAME? #NAME?,#NAME? #NAME?,#NAME? #NAME?,#NAME? #NAME?,#NAME? #NAME?,#NAME? #NAME?,#NAME? #NAME?,#NAME? #NAME?,#NAME? #NAME?,#NAME? #NAME?),#NAME? (#NAME? #NAME?),#NAME? #NAME? (#NAME? #NAME?) #NAME? #NAME? (#NAME? #NAME?)</f>
        <v>#VALUE!</v>
      </c>
      <c r="J336" s="3" t="s">
        <v>256</v>
      </c>
      <c r="K336" s="1" t="n">
        <v>5</v>
      </c>
      <c r="L336" s="1" t="n">
        <v>0</v>
      </c>
      <c r="M336" s="1" t="n">
        <v>3350</v>
      </c>
    </row>
    <row r="337" customFormat="false" ht="14.9" hidden="false" customHeight="false" outlineLevel="0" collapsed="false">
      <c r="A337" s="1" t="n">
        <v>336</v>
      </c>
      <c r="B337" s="1" t="n">
        <v>3</v>
      </c>
      <c r="C337" s="1" t="n">
        <v>0</v>
      </c>
      <c r="D337" s="1" t="n">
        <v>0</v>
      </c>
      <c r="E337" s="1" t="n">
        <v>1</v>
      </c>
      <c r="F337" s="1" t="n">
        <v>333</v>
      </c>
      <c r="H337" s="1" t="s">
        <v>535</v>
      </c>
      <c r="I337" s="3" t="e">
        <f aca="false">--#NAME? #NAME? #NAME? #NAME? #NAME?,#NAME?,#NAME?,#NAME?,#NAME?,#NAME?,#NAME? #NAME? #NAME?,#NAME? #NAME? #NAME? (#NAME? #NAME?,#NAME? #NAME?,#NAME? #NAME?)</f>
        <v>#VALUE!</v>
      </c>
      <c r="J337" s="3" t="s">
        <v>256</v>
      </c>
      <c r="K337" s="1" t="n">
        <v>5</v>
      </c>
      <c r="L337" s="1" t="n">
        <v>0</v>
      </c>
      <c r="M337" s="1" t="n">
        <v>3360</v>
      </c>
    </row>
    <row r="338" customFormat="false" ht="404.45" hidden="false" customHeight="false" outlineLevel="0" collapsed="false">
      <c r="A338" s="1" t="n">
        <v>337</v>
      </c>
      <c r="B338" s="1" t="n">
        <v>3</v>
      </c>
      <c r="C338" s="1" t="n">
        <v>0</v>
      </c>
      <c r="D338" s="1" t="n">
        <v>0</v>
      </c>
      <c r="E338" s="1" t="n">
        <v>1</v>
      </c>
      <c r="F338" s="1" t="n">
        <v>333</v>
      </c>
      <c r="H338" s="1" t="s">
        <v>536</v>
      </c>
      <c r="I338" s="3" t="s">
        <v>537</v>
      </c>
      <c r="J338" s="3" t="s">
        <v>256</v>
      </c>
      <c r="K338" s="1" t="n">
        <v>5</v>
      </c>
      <c r="L338" s="1" t="n">
        <v>0</v>
      </c>
      <c r="M338" s="1" t="n">
        <v>3370</v>
      </c>
    </row>
    <row r="339" customFormat="false" ht="14.9" hidden="false" customHeight="false" outlineLevel="0" collapsed="false">
      <c r="A339" s="1" t="n">
        <v>338</v>
      </c>
      <c r="B339" s="1" t="n">
        <v>3</v>
      </c>
      <c r="C339" s="1" t="n">
        <v>0</v>
      </c>
      <c r="D339" s="1" t="n">
        <v>0</v>
      </c>
      <c r="E339" s="1" t="n">
        <v>1</v>
      </c>
      <c r="F339" s="1" t="n">
        <v>333</v>
      </c>
      <c r="H339" s="1" t="s">
        <v>538</v>
      </c>
      <c r="I339" s="3" t="e">
        <f aca="false">--#NAME?</f>
        <v>#NAME?</v>
      </c>
      <c r="J339" s="3" t="s">
        <v>256</v>
      </c>
      <c r="K339" s="1" t="n">
        <v>5</v>
      </c>
      <c r="L339" s="1" t="n">
        <v>0</v>
      </c>
      <c r="M339" s="1" t="n">
        <v>3380</v>
      </c>
    </row>
    <row r="340" customFormat="false" ht="149.25" hidden="false" customHeight="false" outlineLevel="0" collapsed="false">
      <c r="A340" s="1" t="n">
        <v>339</v>
      </c>
      <c r="B340" s="1" t="n">
        <v>3</v>
      </c>
      <c r="C340" s="1" t="n">
        <v>0</v>
      </c>
      <c r="D340" s="1" t="n">
        <v>0</v>
      </c>
      <c r="E340" s="1" t="n">
        <v>0</v>
      </c>
      <c r="F340" s="1" t="n">
        <v>320</v>
      </c>
      <c r="I340" s="3" t="s">
        <v>539</v>
      </c>
      <c r="L340" s="1" t="n">
        <v>0</v>
      </c>
      <c r="M340" s="1" t="n">
        <v>3390</v>
      </c>
    </row>
    <row r="341" customFormat="false" ht="14.9" hidden="false" customHeight="false" outlineLevel="0" collapsed="false">
      <c r="A341" s="1" t="n">
        <v>340</v>
      </c>
      <c r="B341" s="1" t="n">
        <v>3</v>
      </c>
      <c r="C341" s="1" t="n">
        <v>0</v>
      </c>
      <c r="D341" s="1" t="n">
        <v>0</v>
      </c>
      <c r="E341" s="1" t="n">
        <v>1</v>
      </c>
      <c r="F341" s="1" t="n">
        <v>339</v>
      </c>
      <c r="H341" s="1" t="s">
        <v>540</v>
      </c>
      <c r="I341" s="3" t="e">
        <f aca="false">--#NAME? (#NAME? #NAME?,#NAME? #NAME?)</f>
        <v>#VALUE!</v>
      </c>
      <c r="J341" s="3" t="s">
        <v>256</v>
      </c>
      <c r="K341" s="1" t="n">
        <v>5</v>
      </c>
      <c r="L341" s="1" t="n">
        <v>0</v>
      </c>
      <c r="M341" s="1" t="n">
        <v>3400</v>
      </c>
    </row>
    <row r="342" customFormat="false" ht="14.9" hidden="false" customHeight="false" outlineLevel="0" collapsed="false">
      <c r="A342" s="1" t="n">
        <v>341</v>
      </c>
      <c r="B342" s="1" t="n">
        <v>3</v>
      </c>
      <c r="C342" s="1" t="n">
        <v>0</v>
      </c>
      <c r="D342" s="1" t="n">
        <v>0</v>
      </c>
      <c r="E342" s="1" t="n">
        <v>1</v>
      </c>
      <c r="F342" s="1" t="n">
        <v>339</v>
      </c>
      <c r="H342" s="1" t="s">
        <v>541</v>
      </c>
      <c r="I342" s="3" t="e">
        <f aca="false">--#NAME? (#NAME? #NAME?,#NAME? #NAME?,#NAME? #NAME?)</f>
        <v>#VALUE!</v>
      </c>
      <c r="J342" s="3" t="s">
        <v>256</v>
      </c>
      <c r="K342" s="1" t="n">
        <v>5</v>
      </c>
      <c r="L342" s="1" t="n">
        <v>0</v>
      </c>
      <c r="M342" s="1" t="n">
        <v>3410</v>
      </c>
    </row>
    <row r="343" customFormat="false" ht="14.9" hidden="false" customHeight="false" outlineLevel="0" collapsed="false">
      <c r="A343" s="1" t="n">
        <v>342</v>
      </c>
      <c r="B343" s="1" t="n">
        <v>3</v>
      </c>
      <c r="C343" s="1" t="n">
        <v>0</v>
      </c>
      <c r="D343" s="1" t="n">
        <v>0</v>
      </c>
      <c r="E343" s="1" t="n">
        <v>1</v>
      </c>
      <c r="F343" s="1" t="n">
        <v>339</v>
      </c>
      <c r="H343" s="1" t="s">
        <v>542</v>
      </c>
      <c r="I343" s="3" t="e">
        <f aca="false">--#NAME? (#NAME? #NAME?)</f>
        <v>#VALUE!</v>
      </c>
      <c r="J343" s="3" t="s">
        <v>256</v>
      </c>
      <c r="K343" s="1" t="n">
        <v>5</v>
      </c>
      <c r="L343" s="1" t="n">
        <v>0</v>
      </c>
      <c r="M343" s="1" t="n">
        <v>3420</v>
      </c>
    </row>
    <row r="344" customFormat="false" ht="14.9" hidden="false" customHeight="false" outlineLevel="0" collapsed="false">
      <c r="A344" s="1" t="n">
        <v>343</v>
      </c>
      <c r="B344" s="1" t="n">
        <v>3</v>
      </c>
      <c r="C344" s="1" t="n">
        <v>0</v>
      </c>
      <c r="D344" s="1" t="n">
        <v>0</v>
      </c>
      <c r="E344" s="1" t="n">
        <v>1</v>
      </c>
      <c r="F344" s="1" t="n">
        <v>339</v>
      </c>
      <c r="H344" s="1" t="s">
        <v>543</v>
      </c>
      <c r="I344" s="3" t="e">
        <f aca="false">--#NAME? (#NAME? #NAME?),#NAME? (#NAME? #NAME?,#NAME? #NAME?,#NAME? #NAME?,#NAME? #NAME?),#NAME? (#NAME? #NAME?,#NAME? #NAME?,#NAME? #NAME?,#NAME? #NAME?,#NAME? #NAME?,#NAME? #NAME?,#NAME? #NAME?,#NAME? #NAME?,#NAME? #NAME?,#NAME? #NAME?,#NAME? #NAME?),#NAME? (#NAME? #NAME?),#NAME? #NAME? (#NAME? #NAME?) #NAME? #NAME? (#NAME? #NAME?)</f>
        <v>#VALUE!</v>
      </c>
      <c r="J344" s="3" t="s">
        <v>256</v>
      </c>
      <c r="K344" s="1" t="n">
        <v>5</v>
      </c>
      <c r="L344" s="1" t="n">
        <v>0</v>
      </c>
      <c r="M344" s="1" t="n">
        <v>3430</v>
      </c>
    </row>
    <row r="345" customFormat="false" ht="14.9" hidden="false" customHeight="false" outlineLevel="0" collapsed="false">
      <c r="A345" s="1" t="n">
        <v>344</v>
      </c>
      <c r="B345" s="1" t="n">
        <v>3</v>
      </c>
      <c r="C345" s="1" t="n">
        <v>0</v>
      </c>
      <c r="D345" s="1" t="n">
        <v>0</v>
      </c>
      <c r="E345" s="1" t="n">
        <v>1</v>
      </c>
      <c r="F345" s="1" t="n">
        <v>339</v>
      </c>
      <c r="H345" s="1" t="s">
        <v>544</v>
      </c>
      <c r="I345" s="3" t="e">
        <f aca="false">--#NAME?</f>
        <v>#NAME?</v>
      </c>
      <c r="J345" s="3" t="s">
        <v>512</v>
      </c>
      <c r="K345" s="1" t="n">
        <v>5</v>
      </c>
      <c r="L345" s="1" t="n">
        <v>0</v>
      </c>
      <c r="M345" s="1" t="n">
        <v>3440</v>
      </c>
    </row>
    <row r="346" customFormat="false" ht="108.95" hidden="false" customHeight="false" outlineLevel="0" collapsed="false">
      <c r="A346" s="1" t="n">
        <v>345</v>
      </c>
      <c r="B346" s="1" t="n">
        <v>3</v>
      </c>
      <c r="C346" s="1" t="n">
        <v>0</v>
      </c>
      <c r="D346" s="1" t="n">
        <v>0</v>
      </c>
      <c r="E346" s="1" t="n">
        <v>0</v>
      </c>
      <c r="F346" s="1" t="n">
        <v>320</v>
      </c>
      <c r="I346" s="3" t="s">
        <v>545</v>
      </c>
      <c r="L346" s="1" t="n">
        <v>0</v>
      </c>
      <c r="M346" s="1" t="n">
        <v>3450</v>
      </c>
    </row>
    <row r="347" customFormat="false" ht="14.9" hidden="false" customHeight="false" outlineLevel="0" collapsed="false">
      <c r="A347" s="1" t="n">
        <v>346</v>
      </c>
      <c r="B347" s="1" t="n">
        <v>3</v>
      </c>
      <c r="C347" s="1" t="n">
        <v>0</v>
      </c>
      <c r="D347" s="1" t="n">
        <v>0</v>
      </c>
      <c r="E347" s="1" t="n">
        <v>1</v>
      </c>
      <c r="F347" s="1" t="n">
        <v>345</v>
      </c>
      <c r="H347" s="1" t="s">
        <v>546</v>
      </c>
      <c r="I347" s="3" t="e">
        <f aca="false">--#NAME? #NAME?</f>
        <v>#VALUE!</v>
      </c>
      <c r="J347" s="3" t="s">
        <v>256</v>
      </c>
      <c r="K347" s="1" t="n">
        <v>5</v>
      </c>
      <c r="L347" s="1" t="n">
        <v>0</v>
      </c>
      <c r="M347" s="1" t="n">
        <v>3460</v>
      </c>
    </row>
    <row r="348" customFormat="false" ht="14.9" hidden="false" customHeight="false" outlineLevel="0" collapsed="false">
      <c r="A348" s="1" t="n">
        <v>347</v>
      </c>
      <c r="B348" s="1" t="n">
        <v>3</v>
      </c>
      <c r="C348" s="1" t="n">
        <v>0</v>
      </c>
      <c r="D348" s="1" t="n">
        <v>0</v>
      </c>
      <c r="E348" s="1" t="n">
        <v>1</v>
      </c>
      <c r="F348" s="1" t="n">
        <v>345</v>
      </c>
      <c r="H348" s="1" t="s">
        <v>547</v>
      </c>
      <c r="I348" s="3" t="e">
        <f aca="false">--#NAME? #NAME?,#NAME? #NAME? #NAME?</f>
        <v>#VALUE!</v>
      </c>
      <c r="J348" s="3" t="s">
        <v>256</v>
      </c>
      <c r="K348" s="1" t="n">
        <v>5</v>
      </c>
      <c r="L348" s="1" t="n">
        <v>0</v>
      </c>
      <c r="M348" s="1" t="n">
        <v>3470</v>
      </c>
    </row>
    <row r="349" customFormat="false" ht="14.9" hidden="false" customHeight="false" outlineLevel="0" collapsed="false">
      <c r="A349" s="1" t="n">
        <v>348</v>
      </c>
      <c r="B349" s="1" t="n">
        <v>3</v>
      </c>
      <c r="C349" s="1" t="n">
        <v>0</v>
      </c>
      <c r="D349" s="1" t="n">
        <v>0</v>
      </c>
      <c r="E349" s="1" t="n">
        <v>1</v>
      </c>
      <c r="F349" s="1" t="n">
        <v>345</v>
      </c>
      <c r="H349" s="1" t="s">
        <v>548</v>
      </c>
      <c r="I349" s="3" t="e">
        <f aca="false">--#NAME?</f>
        <v>#NAME?</v>
      </c>
      <c r="J349" s="3" t="s">
        <v>256</v>
      </c>
      <c r="K349" s="1" t="n">
        <v>5</v>
      </c>
      <c r="L349" s="1" t="n">
        <v>0</v>
      </c>
      <c r="M349" s="1" t="n">
        <v>3480</v>
      </c>
    </row>
    <row r="350" customFormat="false" ht="673.1" hidden="false" customHeight="false" outlineLevel="0" collapsed="false">
      <c r="A350" s="1" t="n">
        <v>349</v>
      </c>
      <c r="B350" s="1" t="n">
        <v>3</v>
      </c>
      <c r="C350" s="1" t="n">
        <v>0</v>
      </c>
      <c r="D350" s="1" t="n">
        <v>1</v>
      </c>
      <c r="E350" s="1" t="n">
        <v>0</v>
      </c>
      <c r="G350" s="1" t="n">
        <v>3.06</v>
      </c>
      <c r="I350" s="3" t="s">
        <v>549</v>
      </c>
      <c r="L350" s="1" t="n">
        <v>0</v>
      </c>
      <c r="M350" s="1" t="n">
        <v>3490</v>
      </c>
    </row>
    <row r="351" customFormat="false" ht="14.9" hidden="false" customHeight="false" outlineLevel="0" collapsed="false">
      <c r="A351" s="1" t="n">
        <v>350</v>
      </c>
      <c r="B351" s="1" t="n">
        <v>3</v>
      </c>
      <c r="C351" s="1" t="n">
        <v>0</v>
      </c>
      <c r="D351" s="1" t="n">
        <v>0</v>
      </c>
      <c r="E351" s="1" t="n">
        <v>0</v>
      </c>
      <c r="F351" s="1" t="n">
        <v>349</v>
      </c>
      <c r="I351" s="3" t="s">
        <v>268</v>
      </c>
      <c r="L351" s="1" t="n">
        <v>0</v>
      </c>
      <c r="M351" s="1" t="n">
        <v>3500</v>
      </c>
    </row>
    <row r="352" customFormat="false" ht="14.9" hidden="false" customHeight="false" outlineLevel="0" collapsed="false">
      <c r="A352" s="1" t="n">
        <v>351</v>
      </c>
      <c r="B352" s="1" t="n">
        <v>3</v>
      </c>
      <c r="C352" s="1" t="n">
        <v>0</v>
      </c>
      <c r="D352" s="1" t="n">
        <v>0</v>
      </c>
      <c r="E352" s="1" t="n">
        <v>1</v>
      </c>
      <c r="F352" s="1" t="n">
        <v>350</v>
      </c>
      <c r="H352" s="1" t="s">
        <v>550</v>
      </c>
      <c r="I352" s="3" t="e">
        <f aca="false">--#NAME? #NAME? #NAME? #NAME? #NAME? #NAME? (#NAME? #NAME?,#NAME? #NAME?,#NAME? #NAME?)</f>
        <v>#VALUE!</v>
      </c>
      <c r="J352" s="3" t="s">
        <v>256</v>
      </c>
      <c r="K352" s="1" t="n">
        <v>5</v>
      </c>
      <c r="L352" s="1" t="n">
        <v>0</v>
      </c>
      <c r="M352" s="1" t="n">
        <v>3510</v>
      </c>
    </row>
    <row r="353" customFormat="false" ht="14.9" hidden="false" customHeight="false" outlineLevel="0" collapsed="false">
      <c r="A353" s="1" t="n">
        <v>352</v>
      </c>
      <c r="B353" s="1" t="n">
        <v>3</v>
      </c>
      <c r="C353" s="1" t="n">
        <v>0</v>
      </c>
      <c r="D353" s="1" t="n">
        <v>0</v>
      </c>
      <c r="E353" s="1" t="n">
        <v>1</v>
      </c>
      <c r="F353" s="1" t="n">
        <v>350</v>
      </c>
      <c r="H353" s="1" t="s">
        <v>551</v>
      </c>
      <c r="I353" s="3" t="e">
        <f aca="false">--#NAME? (#NAME? #NAME?)</f>
        <v>#VALUE!</v>
      </c>
      <c r="J353" s="3" t="s">
        <v>256</v>
      </c>
      <c r="K353" s="1" t="n">
        <v>5</v>
      </c>
      <c r="L353" s="1" t="n">
        <v>0</v>
      </c>
      <c r="M353" s="1" t="n">
        <v>3520</v>
      </c>
    </row>
    <row r="354" customFormat="false" ht="14.9" hidden="false" customHeight="false" outlineLevel="0" collapsed="false">
      <c r="A354" s="1" t="n">
        <v>353</v>
      </c>
      <c r="B354" s="1" t="n">
        <v>3</v>
      </c>
      <c r="C354" s="1" t="n">
        <v>0</v>
      </c>
      <c r="D354" s="1" t="n">
        <v>0</v>
      </c>
      <c r="E354" s="1" t="n">
        <v>1</v>
      </c>
      <c r="F354" s="1" t="n">
        <v>350</v>
      </c>
      <c r="H354" s="1" t="s">
        <v>552</v>
      </c>
      <c r="I354" s="3" t="e">
        <f aca="false">--#NAME?</f>
        <v>#NAME?</v>
      </c>
      <c r="J354" s="3" t="s">
        <v>256</v>
      </c>
      <c r="K354" s="1" t="n">
        <v>5</v>
      </c>
      <c r="L354" s="1" t="n">
        <v>0</v>
      </c>
      <c r="M354" s="1" t="n">
        <v>3530</v>
      </c>
    </row>
    <row r="355" customFormat="false" ht="14.9" hidden="false" customHeight="false" outlineLevel="0" collapsed="false">
      <c r="A355" s="1" t="n">
        <v>354</v>
      </c>
      <c r="B355" s="1" t="n">
        <v>3</v>
      </c>
      <c r="C355" s="1" t="n">
        <v>0</v>
      </c>
      <c r="D355" s="1" t="n">
        <v>0</v>
      </c>
      <c r="E355" s="1" t="n">
        <v>1</v>
      </c>
      <c r="F355" s="1" t="n">
        <v>350</v>
      </c>
      <c r="H355" s="1" t="s">
        <v>553</v>
      </c>
      <c r="I355" s="3" t="e">
        <f aca="false">--#NAME? #NAME? (#NAME? #NAME?)</f>
        <v>#VALUE!</v>
      </c>
      <c r="J355" s="3" t="s">
        <v>256</v>
      </c>
      <c r="K355" s="1" t="n">
        <v>5</v>
      </c>
      <c r="L355" s="1" t="n">
        <v>0</v>
      </c>
      <c r="M355" s="1" t="n">
        <v>3540</v>
      </c>
    </row>
    <row r="356" customFormat="false" ht="14.9" hidden="false" customHeight="false" outlineLevel="0" collapsed="false">
      <c r="A356" s="1" t="n">
        <v>355</v>
      </c>
      <c r="B356" s="1" t="n">
        <v>3</v>
      </c>
      <c r="C356" s="1" t="n">
        <v>0</v>
      </c>
      <c r="D356" s="1" t="n">
        <v>0</v>
      </c>
      <c r="E356" s="1" t="n">
        <v>1</v>
      </c>
      <c r="F356" s="1" t="n">
        <v>350</v>
      </c>
      <c r="H356" s="1" t="s">
        <v>554</v>
      </c>
      <c r="I356" s="3" t="e">
        <f aca="false">--#NAME?-#NAME? #NAME? #NAME? #NAME? (#NAME? #NAME?,#NAME? #NAME?)</f>
        <v>#VALUE!</v>
      </c>
      <c r="J356" s="3" t="s">
        <v>256</v>
      </c>
      <c r="K356" s="1" t="n">
        <v>5</v>
      </c>
      <c r="L356" s="1" t="n">
        <v>0</v>
      </c>
      <c r="M356" s="1" t="n">
        <v>3550</v>
      </c>
    </row>
    <row r="357" customFormat="false" ht="14.9" hidden="false" customHeight="false" outlineLevel="0" collapsed="false">
      <c r="A357" s="1" t="n">
        <v>356</v>
      </c>
      <c r="B357" s="1" t="n">
        <v>3</v>
      </c>
      <c r="C357" s="1" t="n">
        <v>0</v>
      </c>
      <c r="D357" s="1" t="n">
        <v>0</v>
      </c>
      <c r="E357" s="1" t="n">
        <v>1</v>
      </c>
      <c r="F357" s="1" t="n">
        <v>350</v>
      </c>
      <c r="H357" s="1" t="s">
        <v>555</v>
      </c>
      <c r="I357" s="3" t="e">
        <f aca="false">--#NAME? #NAME? #NAME? #NAME?</f>
        <v>#VALUE!</v>
      </c>
      <c r="J357" s="3" t="s">
        <v>256</v>
      </c>
      <c r="K357" s="1" t="n">
        <v>5</v>
      </c>
      <c r="L357" s="1" t="n">
        <v>0</v>
      </c>
      <c r="M357" s="1" t="n">
        <v>3560</v>
      </c>
    </row>
    <row r="358" customFormat="false" ht="14.9" hidden="false" customHeight="false" outlineLevel="0" collapsed="false">
      <c r="A358" s="1" t="n">
        <v>357</v>
      </c>
      <c r="B358" s="1" t="n">
        <v>3</v>
      </c>
      <c r="C358" s="1" t="n">
        <v>0</v>
      </c>
      <c r="D358" s="1" t="n">
        <v>0</v>
      </c>
      <c r="E358" s="1" t="n">
        <v>1</v>
      </c>
      <c r="F358" s="1" t="n">
        <v>350</v>
      </c>
      <c r="H358" s="1" t="s">
        <v>556</v>
      </c>
      <c r="I358" s="3" t="e">
        <f aca="false">--#NAME?,#NAME? #NAME?,#NAME? #NAME? #NAME? #NAME? #NAME?,#NAME? #NAME? #NAME? #NAME?</f>
        <v>#VALUE!</v>
      </c>
      <c r="J358" s="3" t="s">
        <v>256</v>
      </c>
      <c r="K358" s="1" t="n">
        <v>5</v>
      </c>
      <c r="L358" s="1" t="n">
        <v>0</v>
      </c>
      <c r="M358" s="1" t="n">
        <v>3570</v>
      </c>
    </row>
    <row r="359" customFormat="false" ht="41.75" hidden="false" customHeight="false" outlineLevel="0" collapsed="false">
      <c r="A359" s="1" t="n">
        <v>358</v>
      </c>
      <c r="B359" s="1" t="n">
        <v>3</v>
      </c>
      <c r="C359" s="1" t="n">
        <v>0</v>
      </c>
      <c r="D359" s="1" t="n">
        <v>0</v>
      </c>
      <c r="E359" s="1" t="n">
        <v>0</v>
      </c>
      <c r="F359" s="1" t="n">
        <v>349</v>
      </c>
      <c r="I359" s="3" t="s">
        <v>557</v>
      </c>
      <c r="L359" s="1" t="n">
        <v>0</v>
      </c>
      <c r="M359" s="1" t="n">
        <v>3580</v>
      </c>
    </row>
    <row r="360" customFormat="false" ht="14.9" hidden="false" customHeight="false" outlineLevel="0" collapsed="false">
      <c r="A360" s="1" t="n">
        <v>359</v>
      </c>
      <c r="B360" s="1" t="n">
        <v>3</v>
      </c>
      <c r="C360" s="1" t="n">
        <v>0</v>
      </c>
      <c r="D360" s="1" t="n">
        <v>0</v>
      </c>
      <c r="E360" s="1" t="n">
        <v>1</v>
      </c>
      <c r="F360" s="1" t="n">
        <v>358</v>
      </c>
      <c r="H360" s="1" t="s">
        <v>558</v>
      </c>
      <c r="I360" s="3" t="e">
        <f aca="false">--#NAME? #NAME? #NAME? #NAME? #NAME? #NAME? (#NAME? #NAME?,#NAME? #NAME?,#NAME? #NAME?)</f>
        <v>#VALUE!</v>
      </c>
      <c r="J360" s="3" t="s">
        <v>256</v>
      </c>
      <c r="K360" s="1" t="n">
        <v>5</v>
      </c>
      <c r="L360" s="1" t="n">
        <v>0</v>
      </c>
      <c r="M360" s="1" t="n">
        <v>3590</v>
      </c>
    </row>
    <row r="361" customFormat="false" ht="14.9" hidden="false" customHeight="false" outlineLevel="0" collapsed="false">
      <c r="A361" s="1" t="n">
        <v>360</v>
      </c>
      <c r="B361" s="1" t="n">
        <v>3</v>
      </c>
      <c r="C361" s="1" t="n">
        <v>0</v>
      </c>
      <c r="D361" s="1" t="n">
        <v>0</v>
      </c>
      <c r="E361" s="1" t="n">
        <v>1</v>
      </c>
      <c r="F361" s="1" t="n">
        <v>358</v>
      </c>
      <c r="H361" s="1" t="s">
        <v>559</v>
      </c>
      <c r="I361" s="3" t="e">
        <f aca="false">--#NAME? (#NAME? #NAME?)</f>
        <v>#VALUE!</v>
      </c>
      <c r="J361" s="3" t="s">
        <v>256</v>
      </c>
      <c r="K361" s="1" t="n">
        <v>5</v>
      </c>
      <c r="L361" s="1" t="n">
        <v>0</v>
      </c>
      <c r="M361" s="1" t="n">
        <v>3600</v>
      </c>
    </row>
    <row r="362" customFormat="false" ht="14.9" hidden="false" customHeight="false" outlineLevel="0" collapsed="false">
      <c r="A362" s="1" t="n">
        <v>361</v>
      </c>
      <c r="B362" s="1" t="n">
        <v>3</v>
      </c>
      <c r="C362" s="1" t="n">
        <v>0</v>
      </c>
      <c r="D362" s="1" t="n">
        <v>0</v>
      </c>
      <c r="E362" s="1" t="n">
        <v>1</v>
      </c>
      <c r="F362" s="1" t="n">
        <v>358</v>
      </c>
      <c r="H362" s="1" t="s">
        <v>560</v>
      </c>
      <c r="I362" s="3" t="e">
        <f aca="false">--#NAME?</f>
        <v>#NAME?</v>
      </c>
      <c r="J362" s="3" t="s">
        <v>256</v>
      </c>
      <c r="K362" s="1" t="n">
        <v>5</v>
      </c>
      <c r="L362" s="1" t="n">
        <v>0</v>
      </c>
      <c r="M362" s="1" t="n">
        <v>3610</v>
      </c>
    </row>
    <row r="363" customFormat="false" ht="14.9" hidden="false" customHeight="false" outlineLevel="0" collapsed="false">
      <c r="A363" s="1" t="n">
        <v>362</v>
      </c>
      <c r="B363" s="1" t="n">
        <v>3</v>
      </c>
      <c r="C363" s="1" t="n">
        <v>0</v>
      </c>
      <c r="D363" s="1" t="n">
        <v>0</v>
      </c>
      <c r="E363" s="1" t="n">
        <v>1</v>
      </c>
      <c r="F363" s="1" t="n">
        <v>358</v>
      </c>
      <c r="H363" s="1" t="s">
        <v>561</v>
      </c>
      <c r="I363" s="3" t="e">
        <f aca="false">--#NAME? #NAME? (#NAME? #NAME?)</f>
        <v>#VALUE!</v>
      </c>
      <c r="J363" s="3" t="s">
        <v>256</v>
      </c>
      <c r="K363" s="1" t="n">
        <v>5</v>
      </c>
      <c r="L363" s="1" t="n">
        <v>0</v>
      </c>
      <c r="M363" s="1" t="n">
        <v>3620</v>
      </c>
    </row>
    <row r="364" customFormat="false" ht="14.9" hidden="false" customHeight="false" outlineLevel="0" collapsed="false">
      <c r="A364" s="1" t="n">
        <v>363</v>
      </c>
      <c r="B364" s="1" t="n">
        <v>3</v>
      </c>
      <c r="C364" s="1" t="n">
        <v>0</v>
      </c>
      <c r="D364" s="1" t="n">
        <v>0</v>
      </c>
      <c r="E364" s="1" t="n">
        <v>1</v>
      </c>
      <c r="F364" s="1" t="n">
        <v>358</v>
      </c>
      <c r="H364" s="1" t="s">
        <v>562</v>
      </c>
      <c r="I364" s="3" t="e">
        <f aca="false">--#NAME?-#NAME? #NAME? #NAME? #NAME? (#NAME? #NAME?,#NAME? #NAME?)</f>
        <v>#VALUE!</v>
      </c>
      <c r="J364" s="3" t="s">
        <v>256</v>
      </c>
      <c r="K364" s="1" t="n">
        <v>5</v>
      </c>
      <c r="L364" s="1" t="n">
        <v>0</v>
      </c>
      <c r="M364" s="1" t="n">
        <v>3630</v>
      </c>
    </row>
    <row r="365" customFormat="false" ht="14.9" hidden="false" customHeight="false" outlineLevel="0" collapsed="false">
      <c r="A365" s="1" t="n">
        <v>364</v>
      </c>
      <c r="B365" s="1" t="n">
        <v>3</v>
      </c>
      <c r="C365" s="1" t="n">
        <v>0</v>
      </c>
      <c r="D365" s="1" t="n">
        <v>0</v>
      </c>
      <c r="E365" s="1" t="n">
        <v>1</v>
      </c>
      <c r="F365" s="1" t="n">
        <v>358</v>
      </c>
      <c r="H365" s="1" t="s">
        <v>563</v>
      </c>
      <c r="I365" s="3" t="e">
        <f aca="false">--#NAME? #NAME? #NAME? #NAME?</f>
        <v>#VALUE!</v>
      </c>
      <c r="J365" s="3" t="s">
        <v>256</v>
      </c>
      <c r="K365" s="1" t="n">
        <v>5</v>
      </c>
      <c r="L365" s="1" t="n">
        <v>0</v>
      </c>
      <c r="M365" s="1" t="n">
        <v>3640</v>
      </c>
    </row>
    <row r="366" customFormat="false" ht="14.9" hidden="false" customHeight="false" outlineLevel="0" collapsed="false">
      <c r="A366" s="1" t="n">
        <v>365</v>
      </c>
      <c r="B366" s="1" t="n">
        <v>3</v>
      </c>
      <c r="C366" s="1" t="n">
        <v>0</v>
      </c>
      <c r="D366" s="1" t="n">
        <v>0</v>
      </c>
      <c r="E366" s="1" t="n">
        <v>1</v>
      </c>
      <c r="F366" s="1" t="n">
        <v>358</v>
      </c>
      <c r="H366" s="1" t="s">
        <v>564</v>
      </c>
      <c r="I366" s="3" t="e">
        <f aca="false">--#NAME?,#NAME? #NAME?,#NAME? #NAME? #NAME? #NAME? #NAME?,#NAME? #NAME? #NAME? #NAME?</f>
        <v>#VALUE!</v>
      </c>
      <c r="J366" s="3" t="s">
        <v>256</v>
      </c>
      <c r="K366" s="1" t="n">
        <v>5</v>
      </c>
      <c r="L366" s="1" t="n">
        <v>0</v>
      </c>
      <c r="M366" s="1" t="n">
        <v>3650</v>
      </c>
    </row>
    <row r="367" customFormat="false" ht="14.9" hidden="false" customHeight="false" outlineLevel="0" collapsed="false">
      <c r="A367" s="1" t="n">
        <v>366</v>
      </c>
      <c r="B367" s="1" t="n">
        <v>3</v>
      </c>
      <c r="C367" s="1" t="n">
        <v>0</v>
      </c>
      <c r="D367" s="1" t="n">
        <v>0</v>
      </c>
      <c r="E367" s="1" t="n">
        <v>0</v>
      </c>
      <c r="F367" s="1" t="n">
        <v>349</v>
      </c>
      <c r="I367" s="3" t="s">
        <v>565</v>
      </c>
      <c r="J367" s="3" t="s">
        <v>256</v>
      </c>
      <c r="K367" s="1" t="n">
        <v>5</v>
      </c>
      <c r="L367" s="1" t="n">
        <v>0</v>
      </c>
      <c r="M367" s="1" t="n">
        <v>3660</v>
      </c>
    </row>
    <row r="368" customFormat="false" ht="14.9" hidden="false" customHeight="false" outlineLevel="0" collapsed="false">
      <c r="A368" s="1" t="n">
        <v>367</v>
      </c>
      <c r="B368" s="1" t="n">
        <v>3</v>
      </c>
      <c r="C368" s="1" t="n">
        <v>0</v>
      </c>
      <c r="D368" s="1" t="n">
        <v>0</v>
      </c>
      <c r="E368" s="1" t="n">
        <v>1</v>
      </c>
      <c r="F368" s="1" t="n">
        <v>366</v>
      </c>
      <c r="H368" s="1" t="s">
        <v>566</v>
      </c>
      <c r="I368" s="3" t="e">
        <f aca="false">--#NAME? #NAME? #NAME? #NAME? #NAME? #NAME? (#NAME? #NAME?,#NAME? #NAME?,#NAME? #NAME?)</f>
        <v>#VALUE!</v>
      </c>
      <c r="J368" s="3" t="s">
        <v>256</v>
      </c>
      <c r="K368" s="1" t="n">
        <v>5</v>
      </c>
      <c r="L368" s="1" t="n">
        <v>0</v>
      </c>
      <c r="M368" s="1" t="n">
        <v>3670</v>
      </c>
    </row>
    <row r="369" customFormat="false" ht="14.9" hidden="false" customHeight="false" outlineLevel="0" collapsed="false">
      <c r="A369" s="1" t="n">
        <v>368</v>
      </c>
      <c r="B369" s="1" t="n">
        <v>3</v>
      </c>
      <c r="C369" s="1" t="n">
        <v>0</v>
      </c>
      <c r="D369" s="1" t="n">
        <v>0</v>
      </c>
      <c r="E369" s="1" t="n">
        <v>1</v>
      </c>
      <c r="F369" s="1" t="n">
        <v>366</v>
      </c>
      <c r="H369" s="1" t="s">
        <v>567</v>
      </c>
      <c r="I369" s="3" t="e">
        <f aca="false">--#NAME? (#NAME? #NAME?)</f>
        <v>#VALUE!</v>
      </c>
      <c r="J369" s="3" t="s">
        <v>256</v>
      </c>
      <c r="K369" s="1" t="n">
        <v>5</v>
      </c>
      <c r="L369" s="1" t="n">
        <v>0</v>
      </c>
      <c r="M369" s="1" t="n">
        <v>3680</v>
      </c>
    </row>
    <row r="370" customFormat="false" ht="14.9" hidden="false" customHeight="false" outlineLevel="0" collapsed="false">
      <c r="A370" s="1" t="n">
        <v>369</v>
      </c>
      <c r="B370" s="1" t="n">
        <v>3</v>
      </c>
      <c r="C370" s="1" t="n">
        <v>0</v>
      </c>
      <c r="D370" s="1" t="n">
        <v>0</v>
      </c>
      <c r="E370" s="1" t="n">
        <v>1</v>
      </c>
      <c r="F370" s="1" t="n">
        <v>366</v>
      </c>
      <c r="H370" s="1" t="s">
        <v>568</v>
      </c>
      <c r="I370" s="3" t="e">
        <f aca="false">--#NAME?</f>
        <v>#NAME?</v>
      </c>
      <c r="J370" s="3" t="s">
        <v>256</v>
      </c>
      <c r="K370" s="1" t="n">
        <v>5</v>
      </c>
      <c r="L370" s="1" t="n">
        <v>0</v>
      </c>
      <c r="M370" s="1" t="n">
        <v>3690</v>
      </c>
    </row>
    <row r="371" customFormat="false" ht="14.9" hidden="false" customHeight="false" outlineLevel="0" collapsed="false">
      <c r="A371" s="1" t="n">
        <v>370</v>
      </c>
      <c r="B371" s="1" t="n">
        <v>3</v>
      </c>
      <c r="C371" s="1" t="n">
        <v>0</v>
      </c>
      <c r="D371" s="1" t="n">
        <v>0</v>
      </c>
      <c r="E371" s="1" t="n">
        <v>1</v>
      </c>
      <c r="F371" s="1" t="n">
        <v>366</v>
      </c>
      <c r="H371" s="1" t="s">
        <v>569</v>
      </c>
      <c r="I371" s="3" t="e">
        <f aca="false">--#NAME? #NAME? (#NAME? #NAME?)</f>
        <v>#VALUE!</v>
      </c>
      <c r="J371" s="3" t="s">
        <v>256</v>
      </c>
      <c r="K371" s="1" t="n">
        <v>5</v>
      </c>
      <c r="L371" s="1" t="n">
        <v>0</v>
      </c>
      <c r="M371" s="1" t="n">
        <v>3700</v>
      </c>
    </row>
    <row r="372" customFormat="false" ht="14.9" hidden="false" customHeight="false" outlineLevel="0" collapsed="false">
      <c r="A372" s="1" t="n">
        <v>371</v>
      </c>
      <c r="B372" s="1" t="n">
        <v>3</v>
      </c>
      <c r="C372" s="1" t="n">
        <v>0</v>
      </c>
      <c r="D372" s="1" t="n">
        <v>0</v>
      </c>
      <c r="E372" s="1" t="n">
        <v>1</v>
      </c>
      <c r="F372" s="1" t="n">
        <v>366</v>
      </c>
      <c r="H372" s="1" t="s">
        <v>570</v>
      </c>
      <c r="I372" s="3" t="e">
        <f aca="false">--#NAME? #NAME? #NAME?</f>
        <v>#VALUE!</v>
      </c>
      <c r="J372" s="3" t="s">
        <v>256</v>
      </c>
      <c r="K372" s="1" t="n">
        <v>5</v>
      </c>
      <c r="L372" s="1" t="n">
        <v>0</v>
      </c>
      <c r="M372" s="1" t="n">
        <v>3710</v>
      </c>
    </row>
    <row r="373" customFormat="false" ht="14.9" hidden="false" customHeight="false" outlineLevel="0" collapsed="false">
      <c r="A373" s="1" t="n">
        <v>372</v>
      </c>
      <c r="B373" s="1" t="n">
        <v>3</v>
      </c>
      <c r="C373" s="1" t="n">
        <v>0</v>
      </c>
      <c r="D373" s="1" t="n">
        <v>0</v>
      </c>
      <c r="E373" s="1" t="n">
        <v>1</v>
      </c>
      <c r="F373" s="1" t="n">
        <v>366</v>
      </c>
      <c r="H373" s="1" t="s">
        <v>571</v>
      </c>
      <c r="I373" s="3" t="e">
        <f aca="false">--#NAME?,#NAME? #NAME?,#NAME? #NAME? #NAME? #NAME? #NAME?,#NAME? #NAME? #NAME? #NAME?</f>
        <v>#VALUE!</v>
      </c>
      <c r="J373" s="3" t="s">
        <v>256</v>
      </c>
      <c r="K373" s="1" t="n">
        <v>5</v>
      </c>
      <c r="L373" s="1" t="n">
        <v>0</v>
      </c>
      <c r="M373" s="1" t="n">
        <v>3720</v>
      </c>
    </row>
    <row r="374" customFormat="false" ht="431.3" hidden="false" customHeight="false" outlineLevel="0" collapsed="false">
      <c r="A374" s="1" t="n">
        <v>373</v>
      </c>
      <c r="B374" s="1" t="n">
        <v>3</v>
      </c>
      <c r="C374" s="1" t="n">
        <v>0</v>
      </c>
      <c r="D374" s="1" t="n">
        <v>1</v>
      </c>
      <c r="E374" s="1" t="n">
        <v>0</v>
      </c>
      <c r="G374" s="1" t="n">
        <v>3.07</v>
      </c>
      <c r="I374" s="3" t="s">
        <v>572</v>
      </c>
      <c r="L374" s="1" t="n">
        <v>0</v>
      </c>
      <c r="M374" s="1" t="n">
        <v>3730</v>
      </c>
    </row>
    <row r="375" customFormat="false" ht="14.9" hidden="false" customHeight="false" outlineLevel="0" collapsed="false">
      <c r="A375" s="1" t="n">
        <v>374</v>
      </c>
      <c r="B375" s="1" t="n">
        <v>3</v>
      </c>
      <c r="C375" s="1" t="n">
        <v>0</v>
      </c>
      <c r="D375" s="1" t="n">
        <v>0</v>
      </c>
      <c r="E375" s="1" t="n">
        <v>0</v>
      </c>
      <c r="F375" s="1" t="n">
        <v>373</v>
      </c>
      <c r="I375" s="3" t="s">
        <v>573</v>
      </c>
      <c r="L375" s="1" t="n">
        <v>0</v>
      </c>
      <c r="M375" s="1" t="n">
        <v>3740</v>
      </c>
    </row>
    <row r="376" customFormat="false" ht="14.9" hidden="false" customHeight="false" outlineLevel="0" collapsed="false">
      <c r="A376" s="1" t="n">
        <v>375</v>
      </c>
      <c r="B376" s="1" t="n">
        <v>3</v>
      </c>
      <c r="C376" s="1" t="n">
        <v>0</v>
      </c>
      <c r="D376" s="1" t="n">
        <v>0</v>
      </c>
      <c r="E376" s="1" t="n">
        <v>1</v>
      </c>
      <c r="F376" s="1" t="n">
        <v>374</v>
      </c>
      <c r="H376" s="1" t="s">
        <v>574</v>
      </c>
      <c r="I376" s="3" t="e">
        <f aca="false">--#NAME?,#NAME? #NAME? #NAME?</f>
        <v>#VALUE!</v>
      </c>
      <c r="J376" s="3" t="s">
        <v>256</v>
      </c>
      <c r="K376" s="1" t="n">
        <v>5</v>
      </c>
      <c r="L376" s="1" t="n">
        <v>0</v>
      </c>
      <c r="M376" s="1" t="n">
        <v>3750</v>
      </c>
    </row>
    <row r="377" customFormat="false" ht="14.9" hidden="false" customHeight="false" outlineLevel="0" collapsed="false">
      <c r="A377" s="1" t="n">
        <v>376</v>
      </c>
      <c r="B377" s="1" t="n">
        <v>3</v>
      </c>
      <c r="C377" s="1" t="n">
        <v>0</v>
      </c>
      <c r="D377" s="1" t="n">
        <v>0</v>
      </c>
      <c r="E377" s="1" t="n">
        <v>1</v>
      </c>
      <c r="F377" s="1" t="n">
        <v>374</v>
      </c>
      <c r="H377" s="1" t="s">
        <v>575</v>
      </c>
      <c r="I377" s="3" t="e">
        <f aca="false">--#NAME?</f>
        <v>#NAME?</v>
      </c>
      <c r="J377" s="3" t="s">
        <v>256</v>
      </c>
      <c r="K377" s="1" t="n">
        <v>5</v>
      </c>
      <c r="L377" s="1" t="n">
        <v>0</v>
      </c>
      <c r="M377" s="1" t="n">
        <v>3760</v>
      </c>
    </row>
    <row r="378" customFormat="false" ht="14.9" hidden="false" customHeight="false" outlineLevel="0" collapsed="false">
      <c r="A378" s="1" t="n">
        <v>377</v>
      </c>
      <c r="B378" s="1" t="n">
        <v>3</v>
      </c>
      <c r="C378" s="1" t="n">
        <v>0</v>
      </c>
      <c r="D378" s="1" t="n">
        <v>0</v>
      </c>
      <c r="E378" s="1" t="n">
        <v>1</v>
      </c>
      <c r="F378" s="1" t="n">
        <v>374</v>
      </c>
      <c r="H378" s="1" t="s">
        <v>576</v>
      </c>
      <c r="I378" s="3" t="e">
        <f aca="false">--#NAME?</f>
        <v>#NAME?</v>
      </c>
      <c r="J378" s="3" t="s">
        <v>256</v>
      </c>
      <c r="K378" s="1" t="n">
        <v>5</v>
      </c>
      <c r="L378" s="1" t="n">
        <v>0</v>
      </c>
      <c r="M378" s="1" t="n">
        <v>3770</v>
      </c>
    </row>
    <row r="379" customFormat="false" ht="149.25" hidden="false" customHeight="false" outlineLevel="0" collapsed="false">
      <c r="A379" s="1" t="n">
        <v>378</v>
      </c>
      <c r="B379" s="1" t="n">
        <v>3</v>
      </c>
      <c r="C379" s="1" t="n">
        <v>0</v>
      </c>
      <c r="D379" s="1" t="n">
        <v>0</v>
      </c>
      <c r="E379" s="1" t="n">
        <v>0</v>
      </c>
      <c r="F379" s="1" t="n">
        <v>373</v>
      </c>
      <c r="I379" s="3" t="s">
        <v>577</v>
      </c>
      <c r="L379" s="1" t="n">
        <v>0</v>
      </c>
      <c r="M379" s="1" t="n">
        <v>3780</v>
      </c>
    </row>
    <row r="380" customFormat="false" ht="14.9" hidden="false" customHeight="false" outlineLevel="0" collapsed="false">
      <c r="A380" s="1" t="n">
        <v>379</v>
      </c>
      <c r="B380" s="1" t="n">
        <v>3</v>
      </c>
      <c r="C380" s="1" t="n">
        <v>0</v>
      </c>
      <c r="D380" s="1" t="n">
        <v>0</v>
      </c>
      <c r="E380" s="1" t="n">
        <v>1</v>
      </c>
      <c r="F380" s="1" t="n">
        <v>378</v>
      </c>
      <c r="H380" s="1" t="s">
        <v>578</v>
      </c>
      <c r="I380" s="3" t="e">
        <f aca="false">--#NAME?,#NAME? #NAME? #NAME?</f>
        <v>#VALUE!</v>
      </c>
      <c r="J380" s="3" t="s">
        <v>256</v>
      </c>
      <c r="K380" s="1" t="n">
        <v>5</v>
      </c>
      <c r="L380" s="1" t="n">
        <v>0</v>
      </c>
      <c r="M380" s="1" t="n">
        <v>3790</v>
      </c>
    </row>
    <row r="381" customFormat="false" ht="14.9" hidden="false" customHeight="false" outlineLevel="0" collapsed="false">
      <c r="A381" s="1" t="n">
        <v>380</v>
      </c>
      <c r="B381" s="1" t="n">
        <v>3</v>
      </c>
      <c r="C381" s="1" t="n">
        <v>0</v>
      </c>
      <c r="D381" s="1" t="n">
        <v>0</v>
      </c>
      <c r="E381" s="1" t="n">
        <v>1</v>
      </c>
      <c r="F381" s="1" t="n">
        <v>378</v>
      </c>
      <c r="H381" s="1" t="s">
        <v>579</v>
      </c>
      <c r="I381" s="3" t="e">
        <f aca="false">--#NAME?</f>
        <v>#NAME?</v>
      </c>
      <c r="J381" s="3" t="s">
        <v>256</v>
      </c>
      <c r="K381" s="1" t="n">
        <v>5</v>
      </c>
      <c r="L381" s="1" t="n">
        <v>0</v>
      </c>
      <c r="M381" s="1" t="n">
        <v>3800</v>
      </c>
    </row>
    <row r="382" customFormat="false" ht="14.9" hidden="false" customHeight="false" outlineLevel="0" collapsed="false">
      <c r="A382" s="1" t="n">
        <v>381</v>
      </c>
      <c r="B382" s="1" t="n">
        <v>3</v>
      </c>
      <c r="C382" s="1" t="n">
        <v>0</v>
      </c>
      <c r="D382" s="1" t="n">
        <v>0</v>
      </c>
      <c r="E382" s="1" t="n">
        <v>1</v>
      </c>
      <c r="F382" s="1" t="n">
        <v>378</v>
      </c>
      <c r="H382" s="1" t="s">
        <v>580</v>
      </c>
      <c r="I382" s="3" t="e">
        <f aca="false">--#NAME?</f>
        <v>#NAME?</v>
      </c>
      <c r="L382" s="1" t="n">
        <v>0</v>
      </c>
      <c r="M382" s="1" t="n">
        <v>3810</v>
      </c>
    </row>
    <row r="383" customFormat="false" ht="68.65" hidden="false" customHeight="false" outlineLevel="0" collapsed="false">
      <c r="A383" s="1" t="n">
        <v>382</v>
      </c>
      <c r="B383" s="1" t="n">
        <v>3</v>
      </c>
      <c r="C383" s="1" t="n">
        <v>0</v>
      </c>
      <c r="D383" s="1" t="n">
        <v>0</v>
      </c>
      <c r="E383" s="1" t="n">
        <v>0</v>
      </c>
      <c r="F383" s="1" t="n">
        <v>373</v>
      </c>
      <c r="I383" s="3" t="s">
        <v>581</v>
      </c>
      <c r="L383" s="1" t="n">
        <v>0</v>
      </c>
      <c r="M383" s="1" t="n">
        <v>3820</v>
      </c>
    </row>
    <row r="384" customFormat="false" ht="14.9" hidden="false" customHeight="false" outlineLevel="0" collapsed="false">
      <c r="A384" s="1" t="n">
        <v>383</v>
      </c>
      <c r="B384" s="1" t="n">
        <v>3</v>
      </c>
      <c r="C384" s="1" t="n">
        <v>0</v>
      </c>
      <c r="D384" s="1" t="n">
        <v>0</v>
      </c>
      <c r="E384" s="1" t="n">
        <v>1</v>
      </c>
      <c r="F384" s="1" t="n">
        <v>382</v>
      </c>
      <c r="H384" s="1" t="s">
        <v>582</v>
      </c>
      <c r="I384" s="3" t="e">
        <f aca="false">--#NAME?,#NAME? #NAME? #NAME?</f>
        <v>#VALUE!</v>
      </c>
      <c r="J384" s="3" t="s">
        <v>256</v>
      </c>
      <c r="K384" s="1" t="n">
        <v>5</v>
      </c>
      <c r="L384" s="1" t="n">
        <v>0</v>
      </c>
      <c r="M384" s="1" t="n">
        <v>3830</v>
      </c>
    </row>
    <row r="385" customFormat="false" ht="14.9" hidden="false" customHeight="false" outlineLevel="0" collapsed="false">
      <c r="A385" s="1" t="n">
        <v>384</v>
      </c>
      <c r="B385" s="1" t="n">
        <v>3</v>
      </c>
      <c r="C385" s="1" t="n">
        <v>0</v>
      </c>
      <c r="D385" s="1" t="n">
        <v>0</v>
      </c>
      <c r="E385" s="1" t="n">
        <v>1</v>
      </c>
      <c r="F385" s="1" t="n">
        <v>382</v>
      </c>
      <c r="H385" s="1" t="s">
        <v>583</v>
      </c>
      <c r="I385" s="3" t="e">
        <f aca="false">--#NAME?</f>
        <v>#NAME?</v>
      </c>
      <c r="J385" s="3" t="s">
        <v>256</v>
      </c>
      <c r="K385" s="1" t="n">
        <v>5</v>
      </c>
      <c r="L385" s="1" t="n">
        <v>0</v>
      </c>
      <c r="M385" s="1" t="n">
        <v>3840</v>
      </c>
    </row>
    <row r="386" customFormat="false" ht="14.9" hidden="false" customHeight="false" outlineLevel="0" collapsed="false">
      <c r="A386" s="1" t="n">
        <v>385</v>
      </c>
      <c r="B386" s="1" t="n">
        <v>3</v>
      </c>
      <c r="C386" s="1" t="n">
        <v>0</v>
      </c>
      <c r="D386" s="1" t="n">
        <v>0</v>
      </c>
      <c r="E386" s="1" t="n">
        <v>1</v>
      </c>
      <c r="F386" s="1" t="n">
        <v>382</v>
      </c>
      <c r="H386" s="1" t="s">
        <v>584</v>
      </c>
      <c r="I386" s="3" t="e">
        <f aca="false">--#NAME?</f>
        <v>#NAME?</v>
      </c>
      <c r="L386" s="1" t="n">
        <v>0</v>
      </c>
      <c r="M386" s="1" t="n">
        <v>3850</v>
      </c>
    </row>
    <row r="387" customFormat="false" ht="41.75" hidden="false" customHeight="false" outlineLevel="0" collapsed="false">
      <c r="A387" s="1" t="n">
        <v>386</v>
      </c>
      <c r="B387" s="1" t="n">
        <v>3</v>
      </c>
      <c r="C387" s="1" t="n">
        <v>0</v>
      </c>
      <c r="D387" s="1" t="n">
        <v>0</v>
      </c>
      <c r="E387" s="1" t="n">
        <v>0</v>
      </c>
      <c r="F387" s="1" t="n">
        <v>373</v>
      </c>
      <c r="I387" s="3" t="s">
        <v>585</v>
      </c>
      <c r="L387" s="1" t="n">
        <v>0</v>
      </c>
      <c r="M387" s="1" t="n">
        <v>3860</v>
      </c>
    </row>
    <row r="388" customFormat="false" ht="14.9" hidden="false" customHeight="false" outlineLevel="0" collapsed="false">
      <c r="A388" s="1" t="n">
        <v>387</v>
      </c>
      <c r="B388" s="1" t="n">
        <v>3</v>
      </c>
      <c r="C388" s="1" t="n">
        <v>0</v>
      </c>
      <c r="D388" s="1" t="n">
        <v>0</v>
      </c>
      <c r="E388" s="1" t="n">
        <v>1</v>
      </c>
      <c r="F388" s="1" t="n">
        <v>386</v>
      </c>
      <c r="H388" s="1" t="s">
        <v>586</v>
      </c>
      <c r="I388" s="3" t="e">
        <f aca="false">--#NAME?,#NAME? #NAME? #NAME?</f>
        <v>#VALUE!</v>
      </c>
      <c r="J388" s="3" t="s">
        <v>256</v>
      </c>
      <c r="K388" s="1" t="n">
        <v>5</v>
      </c>
      <c r="L388" s="1" t="n">
        <v>0</v>
      </c>
      <c r="M388" s="1" t="n">
        <v>3870</v>
      </c>
    </row>
    <row r="389" customFormat="false" ht="14.9" hidden="false" customHeight="false" outlineLevel="0" collapsed="false">
      <c r="A389" s="1" t="n">
        <v>388</v>
      </c>
      <c r="B389" s="1" t="n">
        <v>3</v>
      </c>
      <c r="C389" s="1" t="n">
        <v>0</v>
      </c>
      <c r="D389" s="1" t="n">
        <v>0</v>
      </c>
      <c r="E389" s="1" t="n">
        <v>1</v>
      </c>
      <c r="F389" s="1" t="n">
        <v>386</v>
      </c>
      <c r="H389" s="1" t="s">
        <v>587</v>
      </c>
      <c r="I389" s="3" t="e">
        <f aca="false">--#NAME?</f>
        <v>#NAME?</v>
      </c>
      <c r="J389" s="3" t="s">
        <v>256</v>
      </c>
      <c r="K389" s="1" t="n">
        <v>5</v>
      </c>
      <c r="L389" s="1" t="n">
        <v>0</v>
      </c>
      <c r="M389" s="1" t="n">
        <v>3880</v>
      </c>
    </row>
    <row r="390" customFormat="false" ht="14.9" hidden="false" customHeight="false" outlineLevel="0" collapsed="false">
      <c r="A390" s="1" t="n">
        <v>389</v>
      </c>
      <c r="B390" s="1" t="n">
        <v>3</v>
      </c>
      <c r="C390" s="1" t="n">
        <v>0</v>
      </c>
      <c r="D390" s="1" t="n">
        <v>0</v>
      </c>
      <c r="E390" s="1" t="n">
        <v>1</v>
      </c>
      <c r="F390" s="1" t="n">
        <v>386</v>
      </c>
      <c r="H390" s="1" t="s">
        <v>588</v>
      </c>
      <c r="I390" s="3" t="e">
        <f aca="false">--#NAME?</f>
        <v>#NAME?</v>
      </c>
      <c r="J390" s="3" t="s">
        <v>256</v>
      </c>
      <c r="K390" s="1" t="n">
        <v>5</v>
      </c>
      <c r="L390" s="1" t="n">
        <v>0</v>
      </c>
      <c r="M390" s="1" t="n">
        <v>3890</v>
      </c>
    </row>
    <row r="391" customFormat="false" ht="41.75" hidden="false" customHeight="false" outlineLevel="0" collapsed="false">
      <c r="A391" s="1" t="n">
        <v>390</v>
      </c>
      <c r="B391" s="1" t="n">
        <v>3</v>
      </c>
      <c r="C391" s="1" t="n">
        <v>0</v>
      </c>
      <c r="D391" s="1" t="n">
        <v>0</v>
      </c>
      <c r="E391" s="1" t="n">
        <v>0</v>
      </c>
      <c r="F391" s="1" t="n">
        <v>373</v>
      </c>
      <c r="I391" s="3" t="s">
        <v>589</v>
      </c>
      <c r="L391" s="1" t="n">
        <v>0</v>
      </c>
      <c r="M391" s="1" t="n">
        <v>3900</v>
      </c>
    </row>
    <row r="392" customFormat="false" ht="14.9" hidden="false" customHeight="false" outlineLevel="0" collapsed="false">
      <c r="A392" s="1" t="n">
        <v>391</v>
      </c>
      <c r="B392" s="1" t="n">
        <v>3</v>
      </c>
      <c r="C392" s="1" t="n">
        <v>0</v>
      </c>
      <c r="D392" s="1" t="n">
        <v>0</v>
      </c>
      <c r="E392" s="1" t="n">
        <v>1</v>
      </c>
      <c r="F392" s="1" t="n">
        <v>390</v>
      </c>
      <c r="H392" s="1" t="s">
        <v>590</v>
      </c>
      <c r="I392" s="3" t="e">
        <f aca="false">--#NAME?,#NAME? #NAME? #NAME?</f>
        <v>#VALUE!</v>
      </c>
      <c r="J392" s="3" t="s">
        <v>256</v>
      </c>
      <c r="K392" s="1" t="n">
        <v>5</v>
      </c>
      <c r="L392" s="1" t="n">
        <v>0</v>
      </c>
      <c r="M392" s="1" t="n">
        <v>3910</v>
      </c>
    </row>
    <row r="393" customFormat="false" ht="14.9" hidden="false" customHeight="false" outlineLevel="0" collapsed="false">
      <c r="A393" s="1" t="n">
        <v>392</v>
      </c>
      <c r="B393" s="1" t="n">
        <v>3</v>
      </c>
      <c r="C393" s="1" t="n">
        <v>0</v>
      </c>
      <c r="D393" s="1" t="n">
        <v>0</v>
      </c>
      <c r="E393" s="1" t="n">
        <v>1</v>
      </c>
      <c r="F393" s="1" t="n">
        <v>390</v>
      </c>
      <c r="H393" s="1" t="s">
        <v>591</v>
      </c>
      <c r="I393" s="3" t="e">
        <f aca="false">--#NAME?</f>
        <v>#NAME?</v>
      </c>
      <c r="J393" s="3" t="s">
        <v>256</v>
      </c>
      <c r="K393" s="1" t="n">
        <v>5</v>
      </c>
      <c r="L393" s="1" t="n">
        <v>0</v>
      </c>
      <c r="M393" s="1" t="n">
        <v>3920</v>
      </c>
    </row>
    <row r="394" customFormat="false" ht="14.9" hidden="false" customHeight="false" outlineLevel="0" collapsed="false">
      <c r="A394" s="1" t="n">
        <v>393</v>
      </c>
      <c r="B394" s="1" t="n">
        <v>3</v>
      </c>
      <c r="C394" s="1" t="n">
        <v>0</v>
      </c>
      <c r="D394" s="1" t="n">
        <v>0</v>
      </c>
      <c r="E394" s="1" t="n">
        <v>1</v>
      </c>
      <c r="F394" s="1" t="n">
        <v>390</v>
      </c>
      <c r="H394" s="1" t="s">
        <v>592</v>
      </c>
      <c r="I394" s="3" t="e">
        <f aca="false">--#NAME?</f>
        <v>#NAME?</v>
      </c>
      <c r="J394" s="3" t="s">
        <v>256</v>
      </c>
      <c r="K394" s="1" t="n">
        <v>5</v>
      </c>
      <c r="L394" s="1" t="n">
        <v>0</v>
      </c>
      <c r="M394" s="1" t="n">
        <v>3930</v>
      </c>
    </row>
    <row r="395" customFormat="false" ht="14.9" hidden="false" customHeight="false" outlineLevel="0" collapsed="false">
      <c r="A395" s="1" t="n">
        <v>394</v>
      </c>
      <c r="B395" s="1" t="n">
        <v>3</v>
      </c>
      <c r="C395" s="1" t="n">
        <v>0</v>
      </c>
      <c r="D395" s="1" t="n">
        <v>0</v>
      </c>
      <c r="E395" s="1" t="n">
        <v>1</v>
      </c>
      <c r="F395" s="1" t="n">
        <v>373</v>
      </c>
      <c r="H395" s="1" t="s">
        <v>593</v>
      </c>
      <c r="I395" s="3" t="e">
        <f aca="false">-#NAME?,#NAME? #NAME? #NAME? #NAME?</f>
        <v>#VALUE!</v>
      </c>
      <c r="J395" s="3" t="s">
        <v>256</v>
      </c>
      <c r="K395" s="1" t="n">
        <v>5</v>
      </c>
      <c r="L395" s="1" t="n">
        <v>0</v>
      </c>
      <c r="M395" s="1" t="n">
        <v>3940</v>
      </c>
    </row>
    <row r="396" customFormat="false" ht="377.6" hidden="false" customHeight="false" outlineLevel="0" collapsed="false">
      <c r="A396" s="1" t="n">
        <v>395</v>
      </c>
      <c r="B396" s="1" t="n">
        <v>3</v>
      </c>
      <c r="C396" s="1" t="n">
        <v>0</v>
      </c>
      <c r="D396" s="1" t="n">
        <v>0</v>
      </c>
      <c r="E396" s="1" t="n">
        <v>0</v>
      </c>
      <c r="F396" s="1" t="n">
        <v>373</v>
      </c>
      <c r="I396" s="3" t="s">
        <v>594</v>
      </c>
      <c r="J396" s="3" t="s">
        <v>256</v>
      </c>
      <c r="K396" s="1" t="n">
        <v>5</v>
      </c>
      <c r="L396" s="1" t="n">
        <v>0</v>
      </c>
      <c r="M396" s="1" t="n">
        <v>3950</v>
      </c>
    </row>
    <row r="397" customFormat="false" ht="14.9" hidden="false" customHeight="false" outlineLevel="0" collapsed="false">
      <c r="A397" s="1" t="n">
        <v>396</v>
      </c>
      <c r="B397" s="1" t="n">
        <v>3</v>
      </c>
      <c r="C397" s="1" t="n">
        <v>0</v>
      </c>
      <c r="D397" s="1" t="n">
        <v>0</v>
      </c>
      <c r="E397" s="1" t="n">
        <v>1</v>
      </c>
      <c r="F397" s="1" t="n">
        <v>395</v>
      </c>
      <c r="H397" s="1" t="s">
        <v>595</v>
      </c>
      <c r="I397" s="3" t="e">
        <f aca="false">--#NAME?,#NAME? #NAME? #NAME?</f>
        <v>#VALUE!</v>
      </c>
      <c r="J397" s="3" t="s">
        <v>256</v>
      </c>
      <c r="K397" s="1" t="n">
        <v>5</v>
      </c>
      <c r="L397" s="1" t="n">
        <v>0</v>
      </c>
      <c r="M397" s="1" t="n">
        <v>3960</v>
      </c>
    </row>
    <row r="398" customFormat="false" ht="14.9" hidden="false" customHeight="false" outlineLevel="0" collapsed="false">
      <c r="A398" s="1" t="n">
        <v>397</v>
      </c>
      <c r="B398" s="1" t="n">
        <v>3</v>
      </c>
      <c r="C398" s="1" t="n">
        <v>0</v>
      </c>
      <c r="D398" s="1" t="n">
        <v>0</v>
      </c>
      <c r="E398" s="1" t="n">
        <v>1</v>
      </c>
      <c r="F398" s="1" t="n">
        <v>395</v>
      </c>
      <c r="H398" s="1" t="s">
        <v>596</v>
      </c>
      <c r="I398" s="3" t="e">
        <f aca="false">--#NAME?</f>
        <v>#NAME?</v>
      </c>
      <c r="J398" s="3" t="s">
        <v>256</v>
      </c>
      <c r="K398" s="1" t="n">
        <v>5</v>
      </c>
      <c r="L398" s="1" t="n">
        <v>0</v>
      </c>
      <c r="M398" s="1" t="n">
        <v>3970</v>
      </c>
    </row>
    <row r="399" customFormat="false" ht="14.9" hidden="false" customHeight="false" outlineLevel="0" collapsed="false">
      <c r="A399" s="1" t="n">
        <v>398</v>
      </c>
      <c r="B399" s="1" t="n">
        <v>3</v>
      </c>
      <c r="C399" s="1" t="n">
        <v>0</v>
      </c>
      <c r="D399" s="1" t="n">
        <v>0</v>
      </c>
      <c r="E399" s="1" t="n">
        <v>1</v>
      </c>
      <c r="F399" s="1" t="n">
        <v>395</v>
      </c>
      <c r="H399" s="1" t="s">
        <v>597</v>
      </c>
      <c r="I399" s="3" t="e">
        <f aca="false">--#NAME?</f>
        <v>#NAME?</v>
      </c>
      <c r="J399" s="3" t="s">
        <v>256</v>
      </c>
      <c r="K399" s="1" t="n">
        <v>5</v>
      </c>
      <c r="L399" s="1" t="n">
        <v>0</v>
      </c>
      <c r="M399" s="1" t="n">
        <v>3980</v>
      </c>
    </row>
    <row r="400" customFormat="false" ht="95.5" hidden="false" customHeight="false" outlineLevel="0" collapsed="false">
      <c r="A400" s="1" t="n">
        <v>399</v>
      </c>
      <c r="B400" s="1" t="n">
        <v>3</v>
      </c>
      <c r="C400" s="1" t="n">
        <v>0</v>
      </c>
      <c r="D400" s="1" t="n">
        <v>0</v>
      </c>
      <c r="E400" s="1" t="n">
        <v>0</v>
      </c>
      <c r="F400" s="1" t="n">
        <v>373</v>
      </c>
      <c r="I400" s="3" t="s">
        <v>598</v>
      </c>
      <c r="L400" s="1" t="n">
        <v>0</v>
      </c>
      <c r="M400" s="1" t="n">
        <v>3990</v>
      </c>
    </row>
    <row r="401" customFormat="false" ht="14.9" hidden="false" customHeight="false" outlineLevel="0" collapsed="false">
      <c r="A401" s="1" t="n">
        <v>400</v>
      </c>
      <c r="B401" s="1" t="n">
        <v>3</v>
      </c>
      <c r="C401" s="1" t="n">
        <v>0</v>
      </c>
      <c r="D401" s="1" t="n">
        <v>0</v>
      </c>
      <c r="E401" s="1" t="n">
        <v>1</v>
      </c>
      <c r="F401" s="1" t="n">
        <v>399</v>
      </c>
      <c r="H401" s="1" t="s">
        <v>599</v>
      </c>
      <c r="I401" s="3" t="e">
        <f aca="false">--#NAME?,#NAME? #NAME? #NAME? #NAME? (#NAME? #NAME?)</f>
        <v>#VALUE!</v>
      </c>
      <c r="J401" s="3" t="s">
        <v>256</v>
      </c>
      <c r="K401" s="1" t="n">
        <v>5</v>
      </c>
      <c r="L401" s="1" t="n">
        <v>0</v>
      </c>
      <c r="M401" s="1" t="n">
        <v>4000</v>
      </c>
    </row>
    <row r="402" customFormat="false" ht="14.9" hidden="false" customHeight="false" outlineLevel="0" collapsed="false">
      <c r="A402" s="1" t="n">
        <v>401</v>
      </c>
      <c r="B402" s="1" t="n">
        <v>3</v>
      </c>
      <c r="C402" s="1" t="n">
        <v>0</v>
      </c>
      <c r="D402" s="1" t="n">
        <v>0</v>
      </c>
      <c r="E402" s="1" t="n">
        <v>1</v>
      </c>
      <c r="F402" s="1" t="n">
        <v>399</v>
      </c>
      <c r="H402" s="1" t="s">
        <v>600</v>
      </c>
      <c r="I402" s="3" t="e">
        <f aca="false">--#NAME?,#NAME? #NAME? #NAME? #NAME? #NAME? (#NAME? #NAME?)</f>
        <v>#VALUE!</v>
      </c>
      <c r="J402" s="3" t="s">
        <v>256</v>
      </c>
      <c r="K402" s="1" t="n">
        <v>5</v>
      </c>
      <c r="L402" s="1" t="n">
        <v>0</v>
      </c>
      <c r="M402" s="1" t="n">
        <v>4010</v>
      </c>
    </row>
    <row r="403" customFormat="false" ht="14.9" hidden="false" customHeight="false" outlineLevel="0" collapsed="false">
      <c r="A403" s="1" t="n">
        <v>402</v>
      </c>
      <c r="B403" s="1" t="n">
        <v>3</v>
      </c>
      <c r="C403" s="1" t="n">
        <v>0</v>
      </c>
      <c r="D403" s="1" t="n">
        <v>0</v>
      </c>
      <c r="E403" s="1" t="n">
        <v>1</v>
      </c>
      <c r="F403" s="1" t="n">
        <v>399</v>
      </c>
      <c r="H403" s="1" t="s">
        <v>601</v>
      </c>
      <c r="I403" s="3" t="e">
        <f aca="false">--#NAME? #NAME? (#NAME? #NAME?)</f>
        <v>#VALUE!</v>
      </c>
      <c r="J403" s="3" t="s">
        <v>256</v>
      </c>
      <c r="K403" s="1" t="n">
        <v>5</v>
      </c>
      <c r="L403" s="1" t="n">
        <v>0</v>
      </c>
      <c r="M403" s="1" t="n">
        <v>4020</v>
      </c>
    </row>
    <row r="404" customFormat="false" ht="14.9" hidden="false" customHeight="false" outlineLevel="0" collapsed="false">
      <c r="A404" s="1" t="n">
        <v>403</v>
      </c>
      <c r="B404" s="1" t="n">
        <v>3</v>
      </c>
      <c r="C404" s="1" t="n">
        <v>0</v>
      </c>
      <c r="D404" s="1" t="n">
        <v>0</v>
      </c>
      <c r="E404" s="1" t="n">
        <v>1</v>
      </c>
      <c r="F404" s="1" t="n">
        <v>399</v>
      </c>
      <c r="H404" s="1" t="s">
        <v>602</v>
      </c>
      <c r="I404" s="3" t="e">
        <f aca="false">--#NAME? #NAME? #NAME? (#NAME? #NAME?)</f>
        <v>#VALUE!</v>
      </c>
      <c r="J404" s="3" t="s">
        <v>256</v>
      </c>
      <c r="K404" s="1" t="n">
        <v>5</v>
      </c>
      <c r="L404" s="1" t="n">
        <v>0</v>
      </c>
      <c r="M404" s="1" t="n">
        <v>4030</v>
      </c>
    </row>
    <row r="405" customFormat="false" ht="14.9" hidden="false" customHeight="false" outlineLevel="0" collapsed="false">
      <c r="A405" s="1" t="n">
        <v>404</v>
      </c>
      <c r="B405" s="1" t="n">
        <v>3</v>
      </c>
      <c r="C405" s="1" t="n">
        <v>0</v>
      </c>
      <c r="D405" s="1" t="n">
        <v>0</v>
      </c>
      <c r="E405" s="1" t="n">
        <v>1</v>
      </c>
      <c r="F405" s="1" t="n">
        <v>399</v>
      </c>
      <c r="H405" s="1" t="s">
        <v>603</v>
      </c>
      <c r="I405" s="3" t="e">
        <f aca="false">--#NAME? #NAME? (#NAME? #NAME?)</f>
        <v>#VALUE!</v>
      </c>
      <c r="J405" s="3" t="s">
        <v>256</v>
      </c>
      <c r="K405" s="1" t="n">
        <v>5</v>
      </c>
      <c r="L405" s="1" t="n">
        <v>0</v>
      </c>
      <c r="M405" s="1" t="n">
        <v>4040</v>
      </c>
    </row>
    <row r="406" customFormat="false" ht="14.9" hidden="false" customHeight="false" outlineLevel="0" collapsed="false">
      <c r="A406" s="1" t="n">
        <v>405</v>
      </c>
      <c r="B406" s="1" t="n">
        <v>3</v>
      </c>
      <c r="C406" s="1" t="n">
        <v>0</v>
      </c>
      <c r="D406" s="1" t="n">
        <v>0</v>
      </c>
      <c r="E406" s="1" t="n">
        <v>1</v>
      </c>
      <c r="F406" s="1" t="n">
        <v>399</v>
      </c>
      <c r="H406" s="1" t="s">
        <v>604</v>
      </c>
      <c r="I406" s="3" t="e">
        <f aca="false">--#NAME? #NAME? #NAME? (#NAME? #NAME?)</f>
        <v>#VALUE!</v>
      </c>
      <c r="J406" s="3" t="s">
        <v>256</v>
      </c>
      <c r="K406" s="1" t="n">
        <v>5</v>
      </c>
      <c r="L406" s="1" t="n">
        <v>0</v>
      </c>
      <c r="M406" s="1" t="n">
        <v>4050</v>
      </c>
    </row>
    <row r="407" customFormat="false" ht="135.8" hidden="false" customHeight="false" outlineLevel="0" collapsed="false">
      <c r="A407" s="1" t="n">
        <v>406</v>
      </c>
      <c r="B407" s="1" t="n">
        <v>3</v>
      </c>
      <c r="C407" s="1" t="n">
        <v>0</v>
      </c>
      <c r="D407" s="1" t="n">
        <v>0</v>
      </c>
      <c r="E407" s="1" t="n">
        <v>0</v>
      </c>
      <c r="F407" s="1" t="n">
        <v>373</v>
      </c>
      <c r="I407" s="3" t="s">
        <v>605</v>
      </c>
      <c r="L407" s="1" t="n">
        <v>0</v>
      </c>
      <c r="M407" s="1" t="n">
        <v>4060</v>
      </c>
    </row>
    <row r="408" customFormat="false" ht="14.9" hidden="false" customHeight="false" outlineLevel="0" collapsed="false">
      <c r="A408" s="1" t="n">
        <v>407</v>
      </c>
      <c r="B408" s="1" t="n">
        <v>3</v>
      </c>
      <c r="C408" s="1" t="n">
        <v>0</v>
      </c>
      <c r="D408" s="1" t="n">
        <v>0</v>
      </c>
      <c r="E408" s="1" t="n">
        <v>1</v>
      </c>
      <c r="F408" s="1" t="n">
        <v>406</v>
      </c>
      <c r="H408" s="1" t="s">
        <v>606</v>
      </c>
      <c r="I408" s="3" t="e">
        <f aca="false">--#NAME?,#NAME? #NAME? #NAME?</f>
        <v>#VALUE!</v>
      </c>
      <c r="J408" s="3" t="s">
        <v>256</v>
      </c>
      <c r="K408" s="1" t="n">
        <v>5</v>
      </c>
      <c r="L408" s="1" t="n">
        <v>0</v>
      </c>
      <c r="M408" s="1" t="n">
        <v>4070</v>
      </c>
    </row>
    <row r="409" customFormat="false" ht="14.9" hidden="false" customHeight="false" outlineLevel="0" collapsed="false">
      <c r="A409" s="1" t="n">
        <v>408</v>
      </c>
      <c r="B409" s="1" t="n">
        <v>3</v>
      </c>
      <c r="C409" s="1" t="n">
        <v>0</v>
      </c>
      <c r="D409" s="1" t="n">
        <v>0</v>
      </c>
      <c r="E409" s="1" t="n">
        <v>1</v>
      </c>
      <c r="F409" s="1" t="n">
        <v>406</v>
      </c>
      <c r="H409" s="1" t="s">
        <v>607</v>
      </c>
      <c r="I409" s="3" t="e">
        <f aca="false">--#NAME?</f>
        <v>#NAME?</v>
      </c>
      <c r="J409" s="3" t="s">
        <v>256</v>
      </c>
      <c r="K409" s="1" t="n">
        <v>5</v>
      </c>
      <c r="L409" s="1" t="n">
        <v>0</v>
      </c>
      <c r="M409" s="1" t="n">
        <v>4080</v>
      </c>
    </row>
    <row r="410" customFormat="false" ht="14.9" hidden="false" customHeight="false" outlineLevel="0" collapsed="false">
      <c r="A410" s="1" t="n">
        <v>409</v>
      </c>
      <c r="B410" s="1" t="n">
        <v>3</v>
      </c>
      <c r="C410" s="1" t="n">
        <v>0</v>
      </c>
      <c r="D410" s="1" t="n">
        <v>0</v>
      </c>
      <c r="E410" s="1" t="n">
        <v>1</v>
      </c>
      <c r="F410" s="1" t="n">
        <v>406</v>
      </c>
      <c r="H410" s="1" t="s">
        <v>608</v>
      </c>
      <c r="I410" s="3" t="e">
        <f aca="false">--#NAME?</f>
        <v>#NAME?</v>
      </c>
      <c r="J410" s="3" t="s">
        <v>256</v>
      </c>
      <c r="K410" s="1" t="n">
        <v>5</v>
      </c>
      <c r="L410" s="1" t="n">
        <v>0</v>
      </c>
      <c r="M410" s="1" t="n">
        <v>4090</v>
      </c>
    </row>
    <row r="411" customFormat="false" ht="605.95" hidden="false" customHeight="false" outlineLevel="0" collapsed="false">
      <c r="A411" s="1" t="n">
        <v>410</v>
      </c>
      <c r="B411" s="1" t="n">
        <v>3</v>
      </c>
      <c r="C411" s="1" t="n">
        <v>0</v>
      </c>
      <c r="D411" s="1" t="n">
        <v>1</v>
      </c>
      <c r="E411" s="1" t="n">
        <v>0</v>
      </c>
      <c r="F411" s="1" t="n">
        <v>407</v>
      </c>
      <c r="G411" s="1" t="n">
        <v>3.08</v>
      </c>
      <c r="I411" s="3" t="s">
        <v>609</v>
      </c>
      <c r="L411" s="1" t="n">
        <v>0</v>
      </c>
      <c r="M411" s="1" t="n">
        <v>4100</v>
      </c>
    </row>
    <row r="412" customFormat="false" ht="108.95" hidden="false" customHeight="false" outlineLevel="0" collapsed="false">
      <c r="A412" s="1" t="n">
        <v>411</v>
      </c>
      <c r="B412" s="1" t="n">
        <v>3</v>
      </c>
      <c r="C412" s="1" t="n">
        <v>0</v>
      </c>
      <c r="D412" s="1" t="n">
        <v>0</v>
      </c>
      <c r="E412" s="1" t="n">
        <v>0</v>
      </c>
      <c r="F412" s="1" t="n">
        <v>410</v>
      </c>
      <c r="I412" s="3" t="s">
        <v>610</v>
      </c>
      <c r="L412" s="1" t="n">
        <v>0</v>
      </c>
      <c r="M412" s="1" t="n">
        <v>4110</v>
      </c>
    </row>
    <row r="413" customFormat="false" ht="14.9" hidden="false" customHeight="false" outlineLevel="0" collapsed="false">
      <c r="A413" s="1" t="n">
        <v>412</v>
      </c>
      <c r="B413" s="1" t="n">
        <v>3</v>
      </c>
      <c r="C413" s="1" t="n">
        <v>0</v>
      </c>
      <c r="D413" s="1" t="n">
        <v>0</v>
      </c>
      <c r="E413" s="1" t="n">
        <v>1</v>
      </c>
      <c r="F413" s="1" t="n">
        <v>411</v>
      </c>
      <c r="H413" s="1" t="s">
        <v>611</v>
      </c>
      <c r="I413" s="3" t="e">
        <f aca="false">--#NAME?,#NAME? #NAME? #NAME?</f>
        <v>#VALUE!</v>
      </c>
      <c r="J413" s="3" t="s">
        <v>256</v>
      </c>
      <c r="K413" s="1" t="n">
        <v>5</v>
      </c>
      <c r="L413" s="1" t="n">
        <v>0</v>
      </c>
      <c r="M413" s="1" t="n">
        <v>4120</v>
      </c>
    </row>
    <row r="414" customFormat="false" ht="14.9" hidden="false" customHeight="false" outlineLevel="0" collapsed="false">
      <c r="A414" s="1" t="n">
        <v>413</v>
      </c>
      <c r="B414" s="1" t="n">
        <v>3</v>
      </c>
      <c r="C414" s="1" t="n">
        <v>0</v>
      </c>
      <c r="D414" s="1" t="n">
        <v>0</v>
      </c>
      <c r="E414" s="1" t="n">
        <v>1</v>
      </c>
      <c r="F414" s="1" t="n">
        <v>411</v>
      </c>
      <c r="H414" s="1" t="s">
        <v>612</v>
      </c>
      <c r="I414" s="3" t="e">
        <f aca="false">--#NAME?</f>
        <v>#NAME?</v>
      </c>
      <c r="J414" s="3" t="s">
        <v>256</v>
      </c>
      <c r="K414" s="1" t="n">
        <v>5</v>
      </c>
      <c r="L414" s="1" t="n">
        <v>0</v>
      </c>
      <c r="M414" s="1" t="n">
        <v>4130</v>
      </c>
    </row>
    <row r="415" customFormat="false" ht="14.9" hidden="false" customHeight="false" outlineLevel="0" collapsed="false">
      <c r="A415" s="1" t="n">
        <v>414</v>
      </c>
      <c r="B415" s="1" t="n">
        <v>3</v>
      </c>
      <c r="C415" s="1" t="n">
        <v>0</v>
      </c>
      <c r="D415" s="1" t="n">
        <v>0</v>
      </c>
      <c r="E415" s="1" t="n">
        <v>1</v>
      </c>
      <c r="F415" s="1" t="n">
        <v>411</v>
      </c>
      <c r="H415" s="1" t="s">
        <v>613</v>
      </c>
      <c r="I415" s="3" t="e">
        <f aca="false">--#NAME?</f>
        <v>#NAME?</v>
      </c>
      <c r="J415" s="3" t="s">
        <v>256</v>
      </c>
      <c r="K415" s="1" t="n">
        <v>5</v>
      </c>
      <c r="L415" s="1" t="n">
        <v>0</v>
      </c>
      <c r="M415" s="1" t="n">
        <v>4140</v>
      </c>
    </row>
    <row r="416" customFormat="false" ht="176.1" hidden="false" customHeight="false" outlineLevel="0" collapsed="false">
      <c r="A416" s="1" t="n">
        <v>415</v>
      </c>
      <c r="B416" s="1" t="n">
        <v>3</v>
      </c>
      <c r="C416" s="1" t="n">
        <v>0</v>
      </c>
      <c r="D416" s="1" t="n">
        <v>0</v>
      </c>
      <c r="E416" s="1" t="n">
        <v>0</v>
      </c>
      <c r="F416" s="1" t="n">
        <v>410</v>
      </c>
      <c r="I416" s="3" t="s">
        <v>614</v>
      </c>
      <c r="J416" s="3" t="s">
        <v>256</v>
      </c>
      <c r="K416" s="1" t="n">
        <v>5</v>
      </c>
      <c r="L416" s="1" t="n">
        <v>0</v>
      </c>
      <c r="M416" s="1" t="n">
        <v>4150</v>
      </c>
    </row>
    <row r="417" customFormat="false" ht="14.9" hidden="false" customHeight="false" outlineLevel="0" collapsed="false">
      <c r="A417" s="1" t="n">
        <v>416</v>
      </c>
      <c r="B417" s="1" t="n">
        <v>3</v>
      </c>
      <c r="C417" s="1" t="n">
        <v>0</v>
      </c>
      <c r="D417" s="1" t="n">
        <v>0</v>
      </c>
      <c r="E417" s="1" t="n">
        <v>1</v>
      </c>
      <c r="F417" s="1" t="n">
        <v>415</v>
      </c>
      <c r="H417" s="1" t="s">
        <v>615</v>
      </c>
      <c r="I417" s="3" t="e">
        <f aca="false">--#NAME?,#NAME? #NAME? #NAME?</f>
        <v>#VALUE!</v>
      </c>
      <c r="J417" s="3" t="s">
        <v>256</v>
      </c>
      <c r="K417" s="1" t="n">
        <v>5</v>
      </c>
      <c r="L417" s="1" t="n">
        <v>0</v>
      </c>
      <c r="M417" s="1" t="n">
        <v>4160</v>
      </c>
    </row>
    <row r="418" customFormat="false" ht="14.9" hidden="false" customHeight="false" outlineLevel="0" collapsed="false">
      <c r="A418" s="1" t="n">
        <v>417</v>
      </c>
      <c r="B418" s="1" t="n">
        <v>3</v>
      </c>
      <c r="C418" s="1" t="n">
        <v>0</v>
      </c>
      <c r="D418" s="1" t="n">
        <v>0</v>
      </c>
      <c r="E418" s="1" t="n">
        <v>1</v>
      </c>
      <c r="F418" s="1" t="n">
        <v>415</v>
      </c>
      <c r="H418" s="1" t="s">
        <v>616</v>
      </c>
      <c r="I418" s="3" t="e">
        <f aca="false">--#NAME?</f>
        <v>#NAME?</v>
      </c>
      <c r="J418" s="3" t="s">
        <v>256</v>
      </c>
      <c r="K418" s="1" t="n">
        <v>5</v>
      </c>
      <c r="L418" s="1" t="n">
        <v>0</v>
      </c>
      <c r="M418" s="1" t="n">
        <v>4170</v>
      </c>
    </row>
    <row r="419" customFormat="false" ht="14.9" hidden="false" customHeight="false" outlineLevel="0" collapsed="false">
      <c r="A419" s="1" t="n">
        <v>418</v>
      </c>
      <c r="B419" s="1" t="n">
        <v>3</v>
      </c>
      <c r="C419" s="1" t="n">
        <v>0</v>
      </c>
      <c r="D419" s="1" t="n">
        <v>0</v>
      </c>
      <c r="E419" s="1" t="n">
        <v>1</v>
      </c>
      <c r="F419" s="1" t="n">
        <v>415</v>
      </c>
      <c r="H419" s="1" t="s">
        <v>617</v>
      </c>
      <c r="I419" s="3" t="e">
        <f aca="false">--#NAME?</f>
        <v>#NAME?</v>
      </c>
      <c r="J419" s="3" t="s">
        <v>256</v>
      </c>
      <c r="K419" s="1" t="n">
        <v>5</v>
      </c>
      <c r="L419" s="1" t="n">
        <v>0</v>
      </c>
      <c r="M419" s="1" t="n">
        <v>4180</v>
      </c>
    </row>
    <row r="420" customFormat="false" ht="14.9" hidden="false" customHeight="false" outlineLevel="0" collapsed="false">
      <c r="A420" s="1" t="n">
        <v>419</v>
      </c>
      <c r="B420" s="1" t="n">
        <v>3</v>
      </c>
      <c r="C420" s="1" t="n">
        <v>0</v>
      </c>
      <c r="D420" s="1" t="n">
        <v>0</v>
      </c>
      <c r="E420" s="1" t="n">
        <v>1</v>
      </c>
      <c r="F420" s="1" t="n">
        <v>410</v>
      </c>
      <c r="H420" s="1" t="s">
        <v>618</v>
      </c>
      <c r="I420" s="3" t="e">
        <f aca="false">-#NAME? (#NAME? #NAME?)</f>
        <v>#VALUE!</v>
      </c>
      <c r="J420" s="3" t="s">
        <v>256</v>
      </c>
      <c r="K420" s="1" t="n">
        <v>5</v>
      </c>
      <c r="L420" s="1" t="n">
        <v>0</v>
      </c>
      <c r="M420" s="1" t="n">
        <v>4190</v>
      </c>
    </row>
    <row r="421" customFormat="false" ht="14.9" hidden="false" customHeight="false" outlineLevel="0" collapsed="false">
      <c r="A421" s="1" t="n">
        <v>420</v>
      </c>
      <c r="B421" s="1" t="n">
        <v>3</v>
      </c>
      <c r="C421" s="1" t="n">
        <v>0</v>
      </c>
      <c r="D421" s="1" t="n">
        <v>0</v>
      </c>
      <c r="E421" s="1" t="n">
        <v>1</v>
      </c>
      <c r="F421" s="1" t="n">
        <v>410</v>
      </c>
      <c r="H421" s="1" t="s">
        <v>619</v>
      </c>
      <c r="I421" s="3" t="e">
        <f aca="false">-#NAME?</f>
        <v>#NAME?</v>
      </c>
      <c r="J421" s="3" t="s">
        <v>256</v>
      </c>
      <c r="K421" s="1" t="n">
        <v>5</v>
      </c>
      <c r="L421" s="1" t="n">
        <v>0</v>
      </c>
      <c r="M421" s="1" t="n">
        <v>4200</v>
      </c>
    </row>
    <row r="422" customFormat="false" ht="149.25" hidden="false" customHeight="false" outlineLevel="0" collapsed="false">
      <c r="A422" s="1" t="n">
        <v>421</v>
      </c>
      <c r="B422" s="1" t="n">
        <v>4</v>
      </c>
      <c r="C422" s="1" t="n">
        <v>0</v>
      </c>
      <c r="D422" s="1" t="n">
        <v>1</v>
      </c>
      <c r="E422" s="1" t="n">
        <v>0</v>
      </c>
      <c r="F422" s="1" t="n">
        <v>415</v>
      </c>
      <c r="G422" s="1" t="n">
        <v>4.01</v>
      </c>
      <c r="I422" s="3" t="s">
        <v>620</v>
      </c>
      <c r="L422" s="1" t="n">
        <v>0</v>
      </c>
      <c r="M422" s="1" t="n">
        <v>4210</v>
      </c>
    </row>
    <row r="423" customFormat="false" ht="14.9" hidden="false" customHeight="false" outlineLevel="0" collapsed="false">
      <c r="A423" s="1" t="n">
        <v>422</v>
      </c>
      <c r="B423" s="1" t="n">
        <v>4</v>
      </c>
      <c r="C423" s="1" t="n">
        <v>0</v>
      </c>
      <c r="D423" s="1" t="n">
        <v>0</v>
      </c>
      <c r="E423" s="1" t="n">
        <v>1</v>
      </c>
      <c r="F423" s="1" t="n">
        <v>421</v>
      </c>
      <c r="H423" s="1" t="s">
        <v>621</v>
      </c>
      <c r="I423" s="3" t="e">
        <f aca="false">-#NAME? #NAME? #NAME? #NAME?,#NAME? #NAME?,#NAME? #NAME?%</f>
        <v>#VALUE!</v>
      </c>
      <c r="J423" s="3" t="s">
        <v>256</v>
      </c>
      <c r="K423" s="1" t="n">
        <v>5</v>
      </c>
      <c r="L423" s="1" t="n">
        <v>0</v>
      </c>
      <c r="M423" s="1" t="n">
        <v>4220</v>
      </c>
    </row>
    <row r="424" customFormat="false" ht="122.35" hidden="false" customHeight="false" outlineLevel="0" collapsed="false">
      <c r="A424" s="1" t="n">
        <v>423</v>
      </c>
      <c r="B424" s="1" t="n">
        <v>4</v>
      </c>
      <c r="C424" s="1" t="n">
        <v>0</v>
      </c>
      <c r="D424" s="1" t="n">
        <v>0</v>
      </c>
      <c r="E424" s="1" t="n">
        <v>1</v>
      </c>
      <c r="F424" s="1" t="n">
        <v>421</v>
      </c>
      <c r="H424" s="1" t="s">
        <v>622</v>
      </c>
      <c r="I424" s="3" t="s">
        <v>623</v>
      </c>
      <c r="J424" s="3" t="s">
        <v>256</v>
      </c>
      <c r="K424" s="1" t="n">
        <v>5</v>
      </c>
      <c r="L424" s="1" t="n">
        <v>0</v>
      </c>
      <c r="M424" s="1" t="n">
        <v>4230</v>
      </c>
    </row>
    <row r="425" customFormat="false" ht="122.35" hidden="false" customHeight="false" outlineLevel="0" collapsed="false">
      <c r="A425" s="1" t="n">
        <v>424</v>
      </c>
      <c r="B425" s="1" t="n">
        <v>4</v>
      </c>
      <c r="C425" s="1" t="n">
        <v>0</v>
      </c>
      <c r="D425" s="1" t="n">
        <v>0</v>
      </c>
      <c r="E425" s="1" t="n">
        <v>1</v>
      </c>
      <c r="F425" s="1" t="n">
        <v>421</v>
      </c>
      <c r="H425" s="1" t="s">
        <v>624</v>
      </c>
      <c r="I425" s="3" t="s">
        <v>625</v>
      </c>
      <c r="J425" s="3" t="s">
        <v>256</v>
      </c>
      <c r="K425" s="1" t="n">
        <v>5</v>
      </c>
      <c r="L425" s="1" t="n">
        <v>0</v>
      </c>
      <c r="M425" s="1" t="n">
        <v>4240</v>
      </c>
    </row>
    <row r="426" customFormat="false" ht="82.05" hidden="false" customHeight="false" outlineLevel="0" collapsed="false">
      <c r="A426" s="1" t="n">
        <v>425</v>
      </c>
      <c r="B426" s="1" t="n">
        <v>4</v>
      </c>
      <c r="C426" s="1" t="n">
        <v>0</v>
      </c>
      <c r="D426" s="1" t="n">
        <v>0</v>
      </c>
      <c r="E426" s="1" t="n">
        <v>1</v>
      </c>
      <c r="F426" s="1" t="n">
        <v>421</v>
      </c>
      <c r="H426" s="1" t="s">
        <v>626</v>
      </c>
      <c r="I426" s="3" t="s">
        <v>627</v>
      </c>
      <c r="J426" s="3" t="s">
        <v>256</v>
      </c>
      <c r="K426" s="1" t="n">
        <v>5</v>
      </c>
      <c r="L426" s="1" t="n">
        <v>0</v>
      </c>
      <c r="M426" s="1" t="n">
        <v>4250</v>
      </c>
    </row>
    <row r="427" customFormat="false" ht="135.8" hidden="false" customHeight="false" outlineLevel="0" collapsed="false">
      <c r="A427" s="1" t="n">
        <v>426</v>
      </c>
      <c r="B427" s="1" t="n">
        <v>4</v>
      </c>
      <c r="C427" s="1" t="n">
        <v>0</v>
      </c>
      <c r="D427" s="1" t="n">
        <v>1</v>
      </c>
      <c r="E427" s="1" t="n">
        <v>0</v>
      </c>
      <c r="F427" s="1" t="n">
        <v>423</v>
      </c>
      <c r="G427" s="1" t="n">
        <v>4.02</v>
      </c>
      <c r="I427" s="3" t="s">
        <v>628</v>
      </c>
      <c r="L427" s="1" t="n">
        <v>0</v>
      </c>
      <c r="M427" s="1" t="n">
        <v>4260</v>
      </c>
    </row>
    <row r="428" customFormat="false" ht="176.1" hidden="false" customHeight="false" outlineLevel="0" collapsed="false">
      <c r="A428" s="1" t="n">
        <v>427</v>
      </c>
      <c r="B428" s="1" t="n">
        <v>4</v>
      </c>
      <c r="C428" s="1" t="n">
        <v>0</v>
      </c>
      <c r="D428" s="1" t="n">
        <v>0</v>
      </c>
      <c r="E428" s="1" t="n">
        <v>1</v>
      </c>
      <c r="F428" s="1" t="n">
        <v>426</v>
      </c>
      <c r="H428" s="1" t="s">
        <v>629</v>
      </c>
      <c r="I428" s="3" t="s">
        <v>630</v>
      </c>
      <c r="J428" s="3" t="s">
        <v>256</v>
      </c>
      <c r="K428" s="1" t="n">
        <v>10</v>
      </c>
      <c r="L428" s="1" t="n">
        <v>0</v>
      </c>
      <c r="M428" s="1" t="n">
        <v>4270</v>
      </c>
    </row>
    <row r="429" customFormat="false" ht="162.65" hidden="false" customHeight="false" outlineLevel="0" collapsed="false">
      <c r="A429" s="1" t="n">
        <v>428</v>
      </c>
      <c r="B429" s="1" t="n">
        <v>4</v>
      </c>
      <c r="C429" s="1" t="n">
        <v>0</v>
      </c>
      <c r="D429" s="1" t="n">
        <v>0</v>
      </c>
      <c r="E429" s="1" t="n">
        <v>0</v>
      </c>
      <c r="F429" s="1" t="n">
        <v>426</v>
      </c>
      <c r="I429" s="3" t="s">
        <v>631</v>
      </c>
      <c r="L429" s="1" t="n">
        <v>0</v>
      </c>
      <c r="M429" s="1" t="n">
        <v>4280</v>
      </c>
    </row>
    <row r="430" customFormat="false" ht="14.9" hidden="false" customHeight="false" outlineLevel="0" collapsed="false">
      <c r="A430" s="1" t="n">
        <v>429</v>
      </c>
      <c r="B430" s="1" t="n">
        <v>4</v>
      </c>
      <c r="C430" s="1" t="n">
        <v>0</v>
      </c>
      <c r="D430" s="1" t="n">
        <v>0</v>
      </c>
      <c r="E430" s="1" t="n">
        <v>1</v>
      </c>
      <c r="F430" s="1" t="n">
        <v>428</v>
      </c>
      <c r="H430" s="1" t="s">
        <v>632</v>
      </c>
      <c r="I430" s="3" t="e">
        <f aca="false">--#NAME? #NAME? #NAME? #NAME? #NAME? #NAME? #NAME? #NAME?</f>
        <v>#VALUE!</v>
      </c>
      <c r="J430" s="3" t="s">
        <v>256</v>
      </c>
      <c r="K430" s="1" t="n">
        <v>10</v>
      </c>
      <c r="L430" s="1" t="n">
        <v>0</v>
      </c>
      <c r="M430" s="1" t="n">
        <v>4290</v>
      </c>
    </row>
    <row r="431" customFormat="false" ht="14.9" hidden="false" customHeight="false" outlineLevel="0" collapsed="false">
      <c r="A431" s="1" t="n">
        <v>430</v>
      </c>
      <c r="B431" s="1" t="n">
        <v>4</v>
      </c>
      <c r="C431" s="1" t="n">
        <v>0</v>
      </c>
      <c r="D431" s="1" t="n">
        <v>0</v>
      </c>
      <c r="E431" s="1" t="n">
        <v>1</v>
      </c>
      <c r="F431" s="1" t="n">
        <v>428</v>
      </c>
      <c r="H431" s="1" t="s">
        <v>633</v>
      </c>
      <c r="I431" s="3" t="e">
        <f aca="false">--#NAME?</f>
        <v>#NAME?</v>
      </c>
      <c r="J431" s="3" t="s">
        <v>256</v>
      </c>
      <c r="K431" s="1" t="n">
        <v>10</v>
      </c>
      <c r="L431" s="1" t="n">
        <v>0</v>
      </c>
      <c r="M431" s="1" t="n">
        <v>4300</v>
      </c>
    </row>
    <row r="432" customFormat="false" ht="14.9" hidden="false" customHeight="false" outlineLevel="0" collapsed="false">
      <c r="A432" s="1" t="n">
        <v>431</v>
      </c>
      <c r="B432" s="1" t="n">
        <v>4</v>
      </c>
      <c r="C432" s="1" t="n">
        <v>0</v>
      </c>
      <c r="D432" s="1" t="n">
        <v>0</v>
      </c>
      <c r="E432" s="1" t="n">
        <v>0</v>
      </c>
      <c r="F432" s="1" t="n">
        <v>426</v>
      </c>
      <c r="I432" s="3" t="s">
        <v>199</v>
      </c>
      <c r="L432" s="1" t="n">
        <v>0</v>
      </c>
      <c r="M432" s="1" t="n">
        <v>4310</v>
      </c>
    </row>
    <row r="433" customFormat="false" ht="14.9" hidden="false" customHeight="false" outlineLevel="0" collapsed="false">
      <c r="A433" s="1" t="n">
        <v>432</v>
      </c>
      <c r="B433" s="1" t="n">
        <v>4</v>
      </c>
      <c r="C433" s="1" t="n">
        <v>0</v>
      </c>
      <c r="D433" s="1" t="n">
        <v>0</v>
      </c>
      <c r="E433" s="1" t="n">
        <v>1</v>
      </c>
      <c r="F433" s="1" t="n">
        <v>431</v>
      </c>
      <c r="H433" s="1" t="s">
        <v>634</v>
      </c>
      <c r="I433" s="3" t="e">
        <f aca="false">--#NAME? #NAME? #NAME? #NAME? #NAME? #NAME? #NAME? #NAME?</f>
        <v>#VALUE!</v>
      </c>
      <c r="J433" s="3" t="s">
        <v>256</v>
      </c>
      <c r="K433" s="1" t="n">
        <v>10</v>
      </c>
      <c r="L433" s="1" t="n">
        <v>0</v>
      </c>
      <c r="M433" s="1" t="n">
        <v>4320</v>
      </c>
    </row>
    <row r="434" customFormat="false" ht="14.9" hidden="false" customHeight="false" outlineLevel="0" collapsed="false">
      <c r="A434" s="1" t="n">
        <v>433</v>
      </c>
      <c r="B434" s="1" t="n">
        <v>4</v>
      </c>
      <c r="C434" s="1" t="n">
        <v>0</v>
      </c>
      <c r="D434" s="1" t="n">
        <v>0</v>
      </c>
      <c r="E434" s="1" t="n">
        <v>1</v>
      </c>
      <c r="F434" s="1" t="n">
        <v>431</v>
      </c>
      <c r="H434" s="1" t="s">
        <v>635</v>
      </c>
      <c r="I434" s="3" t="e">
        <f aca="false">--#NAME?</f>
        <v>#NAME?</v>
      </c>
      <c r="J434" s="3" t="s">
        <v>256</v>
      </c>
      <c r="K434" s="1" t="n">
        <v>10</v>
      </c>
      <c r="L434" s="1" t="n">
        <v>0</v>
      </c>
      <c r="M434" s="1" t="n">
        <v>4330</v>
      </c>
    </row>
    <row r="435" customFormat="false" ht="391" hidden="false" customHeight="false" outlineLevel="0" collapsed="false">
      <c r="A435" s="1" t="n">
        <v>434</v>
      </c>
      <c r="B435" s="1" t="n">
        <v>4</v>
      </c>
      <c r="C435" s="1" t="n">
        <v>0</v>
      </c>
      <c r="D435" s="1" t="n">
        <v>1</v>
      </c>
      <c r="E435" s="1" t="n">
        <v>0</v>
      </c>
      <c r="F435" s="1" t="n">
        <v>431</v>
      </c>
      <c r="G435" s="1" t="n">
        <v>4.03</v>
      </c>
      <c r="I435" s="3" t="s">
        <v>636</v>
      </c>
      <c r="L435" s="1" t="n">
        <v>0</v>
      </c>
      <c r="M435" s="1" t="n">
        <v>4340</v>
      </c>
    </row>
    <row r="436" customFormat="false" ht="14.9" hidden="false" customHeight="false" outlineLevel="0" collapsed="false">
      <c r="A436" s="1" t="n">
        <v>435</v>
      </c>
      <c r="B436" s="1" t="n">
        <v>4</v>
      </c>
      <c r="C436" s="1" t="n">
        <v>0</v>
      </c>
      <c r="D436" s="1" t="n">
        <v>0</v>
      </c>
      <c r="E436" s="1" t="n">
        <v>1</v>
      </c>
      <c r="F436" s="1" t="n">
        <v>434</v>
      </c>
      <c r="H436" s="1" t="s">
        <v>637</v>
      </c>
      <c r="I436" s="3" t="e">
        <f aca="false">-#NAME?</f>
        <v>#NAME?</v>
      </c>
      <c r="J436" s="3" t="s">
        <v>256</v>
      </c>
      <c r="K436" s="1" t="n">
        <v>10</v>
      </c>
      <c r="L436" s="1" t="n">
        <v>0</v>
      </c>
      <c r="M436" s="1" t="n">
        <v>4350</v>
      </c>
    </row>
    <row r="437" customFormat="false" ht="14.9" hidden="false" customHeight="false" outlineLevel="0" collapsed="false">
      <c r="A437" s="1" t="n">
        <v>436</v>
      </c>
      <c r="B437" s="1" t="n">
        <v>4</v>
      </c>
      <c r="C437" s="1" t="n">
        <v>0</v>
      </c>
      <c r="D437" s="1" t="n">
        <v>0</v>
      </c>
      <c r="E437" s="1" t="n">
        <v>1</v>
      </c>
      <c r="F437" s="1" t="n">
        <v>434</v>
      </c>
      <c r="H437" s="1" t="s">
        <v>638</v>
      </c>
      <c r="I437" s="3" t="e">
        <f aca="false">-#NAME?</f>
        <v>#NAME?</v>
      </c>
      <c r="J437" s="3" t="s">
        <v>256</v>
      </c>
      <c r="K437" s="1" t="n">
        <v>10</v>
      </c>
      <c r="L437" s="1" t="n">
        <v>0</v>
      </c>
      <c r="M437" s="1" t="n">
        <v>4360</v>
      </c>
    </row>
    <row r="438" customFormat="false" ht="404.45" hidden="false" customHeight="false" outlineLevel="0" collapsed="false">
      <c r="A438" s="1" t="n">
        <v>437</v>
      </c>
      <c r="B438" s="1" t="n">
        <v>4</v>
      </c>
      <c r="C438" s="1" t="n">
        <v>0</v>
      </c>
      <c r="D438" s="1" t="n">
        <v>1</v>
      </c>
      <c r="E438" s="1" t="n">
        <v>0</v>
      </c>
      <c r="F438" s="1" t="n">
        <v>436</v>
      </c>
      <c r="G438" s="1" t="n">
        <v>4.04</v>
      </c>
      <c r="I438" s="3" t="s">
        <v>639</v>
      </c>
      <c r="L438" s="1" t="n">
        <v>0</v>
      </c>
      <c r="M438" s="1" t="n">
        <v>4370</v>
      </c>
    </row>
    <row r="439" customFormat="false" ht="14.9" hidden="false" customHeight="false" outlineLevel="0" collapsed="false">
      <c r="A439" s="1" t="n">
        <v>438</v>
      </c>
      <c r="B439" s="1" t="n">
        <v>4</v>
      </c>
      <c r="C439" s="1" t="n">
        <v>0</v>
      </c>
      <c r="D439" s="1" t="n">
        <v>0</v>
      </c>
      <c r="E439" s="1" t="n">
        <v>1</v>
      </c>
      <c r="F439" s="1" t="n">
        <v>437</v>
      </c>
      <c r="H439" s="1" t="s">
        <v>640</v>
      </c>
      <c r="I439" s="3" t="e">
        <f aca="false">-#NAME? #NAME? #NAME? #NAME?,#NAME? #NAME? #NAME? #NAME? #NAME? #NAME? #NAME? #NAME? #NAME? #NAME? #NAME? #NAME?</f>
        <v>#VALUE!</v>
      </c>
      <c r="J439" s="3" t="s">
        <v>256</v>
      </c>
      <c r="K439" s="1" t="n">
        <v>10</v>
      </c>
      <c r="L439" s="1" t="n">
        <v>0</v>
      </c>
      <c r="M439" s="1" t="n">
        <v>4380</v>
      </c>
    </row>
    <row r="440" customFormat="false" ht="14.9" hidden="false" customHeight="false" outlineLevel="0" collapsed="false">
      <c r="A440" s="1" t="n">
        <v>439</v>
      </c>
      <c r="B440" s="1" t="n">
        <v>4</v>
      </c>
      <c r="C440" s="1" t="n">
        <v>0</v>
      </c>
      <c r="D440" s="1" t="n">
        <v>0</v>
      </c>
      <c r="E440" s="1" t="n">
        <v>1</v>
      </c>
      <c r="F440" s="1" t="n">
        <v>437</v>
      </c>
      <c r="H440" s="1" t="s">
        <v>641</v>
      </c>
      <c r="I440" s="3" t="e">
        <f aca="false">-#NAME?</f>
        <v>#NAME?</v>
      </c>
      <c r="J440" s="3" t="s">
        <v>256</v>
      </c>
      <c r="K440" s="1" t="n">
        <v>10</v>
      </c>
      <c r="L440" s="1" t="n">
        <v>0</v>
      </c>
      <c r="M440" s="1" t="n">
        <v>4390</v>
      </c>
    </row>
    <row r="441" customFormat="false" ht="82.05" hidden="false" customHeight="false" outlineLevel="0" collapsed="false">
      <c r="A441" s="1" t="n">
        <v>440</v>
      </c>
      <c r="B441" s="1" t="n">
        <v>4</v>
      </c>
      <c r="C441" s="1" t="n">
        <v>0</v>
      </c>
      <c r="D441" s="1" t="n">
        <v>1</v>
      </c>
      <c r="E441" s="1" t="n">
        <v>0</v>
      </c>
      <c r="F441" s="1" t="n">
        <v>438</v>
      </c>
      <c r="G441" s="1" t="n">
        <v>4.05</v>
      </c>
      <c r="I441" s="3" t="s">
        <v>642</v>
      </c>
      <c r="J441" s="3" t="s">
        <v>643</v>
      </c>
      <c r="L441" s="0" t="s">
        <v>644</v>
      </c>
      <c r="M441" s="1" t="n">
        <v>0</v>
      </c>
      <c r="N441" s="1" t="n">
        <v>4400</v>
      </c>
    </row>
    <row r="442" customFormat="false" ht="14.9" hidden="false" customHeight="false" outlineLevel="0" collapsed="false">
      <c r="A442" s="1" t="n">
        <v>441</v>
      </c>
      <c r="B442" s="1" t="n">
        <v>4</v>
      </c>
      <c r="C442" s="1" t="n">
        <v>0</v>
      </c>
      <c r="D442" s="1" t="n">
        <v>0</v>
      </c>
      <c r="E442" s="1" t="n">
        <v>1</v>
      </c>
      <c r="F442" s="1" t="n">
        <v>440</v>
      </c>
      <c r="H442" s="1" t="s">
        <v>645</v>
      </c>
      <c r="I442" s="3" t="e">
        <f aca="false">-#NAME?</f>
        <v>#NAME?</v>
      </c>
      <c r="J442" s="3" t="s">
        <v>256</v>
      </c>
      <c r="K442" s="1" t="n">
        <v>10</v>
      </c>
      <c r="L442" s="1" t="n">
        <v>0</v>
      </c>
      <c r="M442" s="1" t="n">
        <v>4410</v>
      </c>
    </row>
    <row r="443" customFormat="false" ht="14.9" hidden="false" customHeight="false" outlineLevel="0" collapsed="false">
      <c r="A443" s="1" t="n">
        <v>442</v>
      </c>
      <c r="B443" s="1" t="n">
        <v>4</v>
      </c>
      <c r="C443" s="1" t="n">
        <v>0</v>
      </c>
      <c r="D443" s="1" t="n">
        <v>0</v>
      </c>
      <c r="E443" s="1" t="n">
        <v>1</v>
      </c>
      <c r="F443" s="1" t="n">
        <v>440</v>
      </c>
      <c r="H443" s="1" t="s">
        <v>646</v>
      </c>
      <c r="I443" s="3" t="e">
        <f aca="false">-#NAME? #NAME?</f>
        <v>#VALUE!</v>
      </c>
      <c r="J443" s="3" t="s">
        <v>256</v>
      </c>
      <c r="K443" s="1" t="n">
        <v>10</v>
      </c>
      <c r="L443" s="1" t="n">
        <v>0</v>
      </c>
      <c r="M443" s="1" t="n">
        <v>4420</v>
      </c>
    </row>
    <row r="444" customFormat="false" ht="14.9" hidden="false" customHeight="false" outlineLevel="0" collapsed="false">
      <c r="A444" s="1" t="n">
        <v>443</v>
      </c>
      <c r="B444" s="1" t="n">
        <v>4</v>
      </c>
      <c r="C444" s="1" t="n">
        <v>0</v>
      </c>
      <c r="D444" s="1" t="n">
        <v>0</v>
      </c>
      <c r="E444" s="1" t="n">
        <v>1</v>
      </c>
      <c r="F444" s="1" t="n">
        <v>440</v>
      </c>
      <c r="H444" s="1" t="s">
        <v>647</v>
      </c>
      <c r="I444" s="3" t="e">
        <f aca="false">-#NAME?</f>
        <v>#NAME?</v>
      </c>
      <c r="J444" s="3" t="s">
        <v>256</v>
      </c>
      <c r="K444" s="1" t="n">
        <v>10</v>
      </c>
      <c r="L444" s="1" t="n">
        <v>0</v>
      </c>
      <c r="M444" s="1" t="n">
        <v>4430</v>
      </c>
    </row>
    <row r="445" customFormat="false" ht="28.35" hidden="false" customHeight="false" outlineLevel="0" collapsed="false">
      <c r="A445" s="1" t="n">
        <v>444</v>
      </c>
      <c r="B445" s="1" t="n">
        <v>4</v>
      </c>
      <c r="C445" s="1" t="n">
        <v>0</v>
      </c>
      <c r="D445" s="1" t="n">
        <v>1</v>
      </c>
      <c r="E445" s="1" t="n">
        <v>0</v>
      </c>
      <c r="F445" s="1" t="n">
        <v>440</v>
      </c>
      <c r="G445" s="1" t="n">
        <v>4.06</v>
      </c>
      <c r="I445" s="3" t="s">
        <v>648</v>
      </c>
      <c r="L445" s="1" t="n">
        <v>0</v>
      </c>
      <c r="M445" s="1" t="n">
        <v>4440</v>
      </c>
    </row>
    <row r="446" customFormat="false" ht="14.9" hidden="false" customHeight="false" outlineLevel="0" collapsed="false">
      <c r="A446" s="1" t="n">
        <v>445</v>
      </c>
      <c r="B446" s="1" t="n">
        <v>4</v>
      </c>
      <c r="C446" s="1" t="n">
        <v>0</v>
      </c>
      <c r="D446" s="1" t="n">
        <v>0</v>
      </c>
      <c r="E446" s="1" t="n">
        <v>1</v>
      </c>
      <c r="F446" s="1" t="n">
        <v>444</v>
      </c>
      <c r="H446" s="1" t="s">
        <v>649</v>
      </c>
      <c r="I446" s="3" t="e">
        <f aca="false">-#NAME? (#NAME? #NAME? #NAME?) #NAME?,#NAME? #NAME? #NAME?,#NAME? #NAME?</f>
        <v>#VALUE!</v>
      </c>
      <c r="J446" s="3" t="s">
        <v>256</v>
      </c>
      <c r="K446" s="1" t="n">
        <v>10</v>
      </c>
      <c r="L446" s="1" t="n">
        <v>0</v>
      </c>
      <c r="M446" s="1" t="n">
        <v>4450</v>
      </c>
    </row>
    <row r="447" customFormat="false" ht="14.9" hidden="false" customHeight="false" outlineLevel="0" collapsed="false">
      <c r="A447" s="1" t="n">
        <v>446</v>
      </c>
      <c r="B447" s="1" t="n">
        <v>4</v>
      </c>
      <c r="C447" s="1" t="n">
        <v>0</v>
      </c>
      <c r="D447" s="1" t="n">
        <v>0</v>
      </c>
      <c r="E447" s="1" t="n">
        <v>1</v>
      </c>
      <c r="F447" s="1" t="n">
        <v>444</v>
      </c>
      <c r="H447" s="1" t="s">
        <v>650</v>
      </c>
      <c r="I447" s="3" t="e">
        <f aca="false">-#NAME? #NAME? #NAME? #NAME?,#NAME? #NAME? #NAME?</f>
        <v>#VALUE!</v>
      </c>
      <c r="J447" s="3" t="s">
        <v>256</v>
      </c>
      <c r="K447" s="1" t="n">
        <v>10</v>
      </c>
      <c r="L447" s="1" t="n">
        <v>0</v>
      </c>
      <c r="M447" s="1" t="n">
        <v>4460</v>
      </c>
    </row>
    <row r="448" customFormat="false" ht="14.9" hidden="false" customHeight="false" outlineLevel="0" collapsed="false">
      <c r="A448" s="1" t="n">
        <v>447</v>
      </c>
      <c r="B448" s="1" t="n">
        <v>4</v>
      </c>
      <c r="C448" s="1" t="n">
        <v>0</v>
      </c>
      <c r="D448" s="1" t="n">
        <v>0</v>
      </c>
      <c r="E448" s="1" t="n">
        <v>1</v>
      </c>
      <c r="F448" s="1" t="n">
        <v>444</v>
      </c>
      <c r="H448" s="1" t="s">
        <v>651</v>
      </c>
      <c r="I448" s="3" t="e">
        <f aca="false">-#NAME? #NAME?,#NAME? #NAME? #NAME? #NAME?</f>
        <v>#VALUE!</v>
      </c>
      <c r="J448" s="3" t="s">
        <v>256</v>
      </c>
      <c r="K448" s="1" t="n">
        <v>10</v>
      </c>
      <c r="L448" s="1" t="n">
        <v>0</v>
      </c>
      <c r="M448" s="1" t="n">
        <v>4470</v>
      </c>
    </row>
    <row r="449" customFormat="false" ht="14.9" hidden="false" customHeight="false" outlineLevel="0" collapsed="false">
      <c r="A449" s="1" t="n">
        <v>448</v>
      </c>
      <c r="B449" s="1" t="n">
        <v>4</v>
      </c>
      <c r="C449" s="1" t="n">
        <v>0</v>
      </c>
      <c r="D449" s="1" t="n">
        <v>0</v>
      </c>
      <c r="E449" s="1" t="n">
        <v>1</v>
      </c>
      <c r="F449" s="1" t="n">
        <v>444</v>
      </c>
      <c r="H449" s="1" t="s">
        <v>652</v>
      </c>
      <c r="I449" s="3" t="e">
        <f aca="false">-#NAME?-#NAME? #NAME? #NAME? #NAME? #NAME? #NAME? #NAME? #NAME? #NAME? #NAME? #NAME?</f>
        <v>#VALUE!</v>
      </c>
      <c r="J449" s="3" t="s">
        <v>256</v>
      </c>
      <c r="K449" s="1" t="n">
        <v>10</v>
      </c>
      <c r="L449" s="1" t="n">
        <v>0</v>
      </c>
      <c r="M449" s="1" t="n">
        <v>4480</v>
      </c>
    </row>
    <row r="450" customFormat="false" ht="14.9" hidden="false" customHeight="false" outlineLevel="0" collapsed="false">
      <c r="A450" s="1" t="n">
        <v>449</v>
      </c>
      <c r="B450" s="1" t="n">
        <v>4</v>
      </c>
      <c r="C450" s="1" t="n">
        <v>0</v>
      </c>
      <c r="D450" s="1" t="n">
        <v>0</v>
      </c>
      <c r="E450" s="1" t="n">
        <v>1</v>
      </c>
      <c r="F450" s="1" t="n">
        <v>444</v>
      </c>
      <c r="H450" s="1" t="s">
        <v>653</v>
      </c>
      <c r="I450" s="3" t="e">
        <f aca="false">-#NAME? #NAME?</f>
        <v>#VALUE!</v>
      </c>
      <c r="J450" s="3" t="s">
        <v>256</v>
      </c>
      <c r="K450" s="1" t="n">
        <v>10</v>
      </c>
      <c r="L450" s="1" t="n">
        <v>0</v>
      </c>
      <c r="M450" s="1" t="n">
        <v>4490</v>
      </c>
    </row>
    <row r="451" customFormat="false" ht="95.5" hidden="false" customHeight="false" outlineLevel="0" collapsed="false">
      <c r="A451" s="1" t="n">
        <v>450</v>
      </c>
      <c r="B451" s="1" t="n">
        <v>4</v>
      </c>
      <c r="C451" s="1" t="n">
        <v>0</v>
      </c>
      <c r="D451" s="1" t="n">
        <v>1</v>
      </c>
      <c r="E451" s="1" t="n">
        <v>0</v>
      </c>
      <c r="F451" s="1" t="n">
        <v>444</v>
      </c>
      <c r="G451" s="1" t="n">
        <v>4.07</v>
      </c>
      <c r="I451" s="3" t="s">
        <v>654</v>
      </c>
      <c r="L451" s="1" t="n">
        <v>0</v>
      </c>
      <c r="M451" s="1" t="n">
        <v>4500</v>
      </c>
    </row>
    <row r="452" customFormat="false" ht="68.65" hidden="false" customHeight="false" outlineLevel="0" collapsed="false">
      <c r="A452" s="1" t="n">
        <v>451</v>
      </c>
      <c r="B452" s="1" t="n">
        <v>4</v>
      </c>
      <c r="C452" s="1" t="n">
        <v>0</v>
      </c>
      <c r="D452" s="1" t="n">
        <v>0</v>
      </c>
      <c r="E452" s="1" t="n">
        <v>0</v>
      </c>
      <c r="F452" s="1" t="n">
        <v>450</v>
      </c>
      <c r="I452" s="3" t="s">
        <v>655</v>
      </c>
      <c r="L452" s="1" t="n">
        <v>0</v>
      </c>
      <c r="M452" s="1" t="n">
        <v>4510</v>
      </c>
    </row>
    <row r="453" customFormat="false" ht="14.9" hidden="false" customHeight="false" outlineLevel="0" collapsed="false">
      <c r="A453" s="1" t="n">
        <v>452</v>
      </c>
      <c r="B453" s="1" t="n">
        <v>4</v>
      </c>
      <c r="C453" s="1" t="n">
        <v>0</v>
      </c>
      <c r="D453" s="1" t="n">
        <v>0</v>
      </c>
      <c r="E453" s="1" t="n">
        <v>1</v>
      </c>
      <c r="F453" s="1" t="n">
        <v>451</v>
      </c>
      <c r="H453" s="1" t="s">
        <v>656</v>
      </c>
      <c r="I453" s="3" t="e">
        <f aca="false">--#NAME? #NAME? #NAME? #NAME? #NAME? #NAME? #NAME?</f>
        <v>#VALUE!</v>
      </c>
      <c r="J453" s="3" t="s">
        <v>256</v>
      </c>
      <c r="K453" s="1" t="n">
        <v>5</v>
      </c>
      <c r="L453" s="1" t="n">
        <v>0</v>
      </c>
      <c r="M453" s="1" t="n">
        <v>4520</v>
      </c>
    </row>
    <row r="454" customFormat="false" ht="14.9" hidden="false" customHeight="false" outlineLevel="0" collapsed="false">
      <c r="A454" s="1" t="n">
        <v>453</v>
      </c>
      <c r="B454" s="1" t="n">
        <v>4</v>
      </c>
      <c r="C454" s="1" t="n">
        <v>0</v>
      </c>
      <c r="D454" s="1" t="n">
        <v>0</v>
      </c>
      <c r="E454" s="1" t="n">
        <v>1</v>
      </c>
      <c r="F454" s="1" t="n">
        <v>451</v>
      </c>
      <c r="H454" s="1" t="s">
        <v>657</v>
      </c>
      <c r="I454" s="3" t="e">
        <f aca="false">--#NAME?</f>
        <v>#NAME?</v>
      </c>
      <c r="J454" s="3" t="s">
        <v>256</v>
      </c>
      <c r="K454" s="1" t="n">
        <v>5</v>
      </c>
      <c r="L454" s="1" t="n">
        <v>0</v>
      </c>
      <c r="M454" s="1" t="n">
        <v>4530</v>
      </c>
    </row>
    <row r="455" customFormat="false" ht="41.75" hidden="false" customHeight="false" outlineLevel="0" collapsed="false">
      <c r="A455" s="1" t="n">
        <v>454</v>
      </c>
      <c r="B455" s="1" t="n">
        <v>4</v>
      </c>
      <c r="C455" s="1" t="n">
        <v>0</v>
      </c>
      <c r="D455" s="1" t="n">
        <v>0</v>
      </c>
      <c r="E455" s="1" t="n">
        <v>0</v>
      </c>
      <c r="F455" s="1" t="n">
        <v>450</v>
      </c>
      <c r="I455" s="3" t="s">
        <v>658</v>
      </c>
      <c r="L455" s="1" t="n">
        <v>0</v>
      </c>
      <c r="M455" s="1" t="n">
        <v>4540</v>
      </c>
    </row>
    <row r="456" customFormat="false" ht="14.9" hidden="false" customHeight="false" outlineLevel="0" collapsed="false">
      <c r="A456" s="1" t="n">
        <v>455</v>
      </c>
      <c r="B456" s="1" t="n">
        <v>4</v>
      </c>
      <c r="C456" s="1" t="n">
        <v>0</v>
      </c>
      <c r="D456" s="1" t="n">
        <v>0</v>
      </c>
      <c r="E456" s="1" t="n">
        <v>1</v>
      </c>
      <c r="F456" s="1" t="n">
        <v>454</v>
      </c>
      <c r="H456" s="1" t="s">
        <v>659</v>
      </c>
      <c r="I456" s="3" t="e">
        <f aca="false">--#NAME? #NAME? #NAME? #NAME? #NAME? #NAME? #NAME?</f>
        <v>#VALUE!</v>
      </c>
      <c r="J456" s="3" t="s">
        <v>256</v>
      </c>
      <c r="K456" s="1" t="n">
        <v>5</v>
      </c>
      <c r="L456" s="1" t="n">
        <v>0</v>
      </c>
      <c r="M456" s="1" t="n">
        <v>4550</v>
      </c>
    </row>
    <row r="457" customFormat="false" ht="14.9" hidden="false" customHeight="false" outlineLevel="0" collapsed="false">
      <c r="A457" s="1" t="n">
        <v>456</v>
      </c>
      <c r="B457" s="1" t="n">
        <v>4</v>
      </c>
      <c r="C457" s="1" t="n">
        <v>0</v>
      </c>
      <c r="D457" s="1" t="n">
        <v>0</v>
      </c>
      <c r="E457" s="1" t="n">
        <v>1</v>
      </c>
      <c r="F457" s="1" t="n">
        <v>454</v>
      </c>
      <c r="H457" s="1" t="s">
        <v>660</v>
      </c>
      <c r="I457" s="3" t="e">
        <f aca="false">--#NAME?</f>
        <v>#NAME?</v>
      </c>
      <c r="J457" s="3" t="s">
        <v>256</v>
      </c>
      <c r="K457" s="1" t="n">
        <v>5</v>
      </c>
      <c r="L457" s="1" t="n">
        <v>0</v>
      </c>
      <c r="M457" s="1" t="n">
        <v>4560</v>
      </c>
    </row>
    <row r="458" customFormat="false" ht="14.9" hidden="false" customHeight="false" outlineLevel="0" collapsed="false">
      <c r="A458" s="1" t="n">
        <v>457</v>
      </c>
      <c r="B458" s="1" t="n">
        <v>4</v>
      </c>
      <c r="C458" s="1" t="n">
        <v>0</v>
      </c>
      <c r="D458" s="1" t="n">
        <v>0</v>
      </c>
      <c r="E458" s="1" t="n">
        <v>1</v>
      </c>
      <c r="F458" s="1" t="n">
        <v>450</v>
      </c>
      <c r="H458" s="1" t="s">
        <v>661</v>
      </c>
      <c r="I458" s="3" t="e">
        <f aca="false">-#NAME?</f>
        <v>#NAME?</v>
      </c>
      <c r="J458" s="3" t="s">
        <v>256</v>
      </c>
      <c r="K458" s="1" t="n">
        <v>5</v>
      </c>
      <c r="L458" s="1" t="n">
        <v>0</v>
      </c>
      <c r="M458" s="1" t="n">
        <v>4570</v>
      </c>
    </row>
    <row r="459" customFormat="false" ht="337.3" hidden="false" customHeight="false" outlineLevel="0" collapsed="false">
      <c r="A459" s="1" t="n">
        <v>458</v>
      </c>
      <c r="B459" s="1" t="n">
        <v>4</v>
      </c>
      <c r="C459" s="1" t="n">
        <v>0</v>
      </c>
      <c r="D459" s="1" t="n">
        <v>1</v>
      </c>
      <c r="E459" s="1" t="n">
        <v>0</v>
      </c>
      <c r="F459" s="1" t="n">
        <v>451</v>
      </c>
      <c r="G459" s="1" t="n">
        <v>4.08</v>
      </c>
      <c r="I459" s="3" t="s">
        <v>662</v>
      </c>
      <c r="L459" s="1" t="n">
        <v>0</v>
      </c>
      <c r="M459" s="1" t="n">
        <v>4580</v>
      </c>
    </row>
    <row r="460" customFormat="false" ht="28.35" hidden="false" customHeight="false" outlineLevel="0" collapsed="false">
      <c r="A460" s="1" t="n">
        <v>459</v>
      </c>
      <c r="B460" s="1" t="n">
        <v>4</v>
      </c>
      <c r="C460" s="1" t="n">
        <v>0</v>
      </c>
      <c r="D460" s="1" t="n">
        <v>0</v>
      </c>
      <c r="E460" s="1" t="n">
        <v>0</v>
      </c>
      <c r="F460" s="1" t="n">
        <v>458</v>
      </c>
      <c r="I460" s="3" t="s">
        <v>663</v>
      </c>
      <c r="L460" s="1" t="n">
        <v>0</v>
      </c>
      <c r="M460" s="1" t="n">
        <v>4590</v>
      </c>
    </row>
    <row r="461" customFormat="false" ht="14.9" hidden="false" customHeight="false" outlineLevel="0" collapsed="false">
      <c r="A461" s="1" t="n">
        <v>460</v>
      </c>
      <c r="B461" s="1" t="n">
        <v>4</v>
      </c>
      <c r="C461" s="1" t="n">
        <v>0</v>
      </c>
      <c r="D461" s="1" t="n">
        <v>0</v>
      </c>
      <c r="E461" s="1" t="n">
        <v>1</v>
      </c>
      <c r="F461" s="1" t="n">
        <v>459</v>
      </c>
      <c r="H461" s="1" t="s">
        <v>664</v>
      </c>
      <c r="I461" s="3" t="e">
        <f aca="false">--#NAME?</f>
        <v>#NAME?</v>
      </c>
      <c r="J461" s="3" t="s">
        <v>256</v>
      </c>
      <c r="K461" s="1" t="n">
        <v>5</v>
      </c>
      <c r="L461" s="1" t="n">
        <v>0</v>
      </c>
      <c r="M461" s="1" t="n">
        <v>4600</v>
      </c>
    </row>
    <row r="462" customFormat="false" ht="14.9" hidden="false" customHeight="false" outlineLevel="0" collapsed="false">
      <c r="A462" s="1" t="n">
        <v>461</v>
      </c>
      <c r="B462" s="1" t="n">
        <v>4</v>
      </c>
      <c r="C462" s="1" t="n">
        <v>0</v>
      </c>
      <c r="D462" s="1" t="n">
        <v>0</v>
      </c>
      <c r="E462" s="1" t="n">
        <v>1</v>
      </c>
      <c r="F462" s="1" t="n">
        <v>459</v>
      </c>
      <c r="H462" s="1" t="s">
        <v>665</v>
      </c>
      <c r="I462" s="3" t="e">
        <f aca="false">--#NAME?</f>
        <v>#NAME?</v>
      </c>
      <c r="L462" s="1" t="n">
        <v>0</v>
      </c>
      <c r="M462" s="1" t="n">
        <v>4610</v>
      </c>
    </row>
    <row r="463" customFormat="false" ht="14.9" hidden="false" customHeight="false" outlineLevel="0" collapsed="false">
      <c r="A463" s="1" t="n">
        <v>462</v>
      </c>
      <c r="B463" s="1" t="n">
        <v>4</v>
      </c>
      <c r="C463" s="1" t="n">
        <v>0</v>
      </c>
      <c r="D463" s="1" t="n">
        <v>0</v>
      </c>
      <c r="E463" s="1" t="n">
        <v>0</v>
      </c>
      <c r="F463" s="1" t="n">
        <v>458</v>
      </c>
      <c r="I463" s="3" t="s">
        <v>199</v>
      </c>
      <c r="L463" s="1" t="n">
        <v>0</v>
      </c>
      <c r="M463" s="1" t="n">
        <v>4620</v>
      </c>
    </row>
    <row r="464" customFormat="false" ht="14.9" hidden="false" customHeight="false" outlineLevel="0" collapsed="false">
      <c r="A464" s="1" t="n">
        <v>463</v>
      </c>
      <c r="B464" s="1" t="n">
        <v>4</v>
      </c>
      <c r="C464" s="1" t="n">
        <v>0</v>
      </c>
      <c r="D464" s="1" t="n">
        <v>0</v>
      </c>
      <c r="E464" s="1" t="n">
        <v>1</v>
      </c>
      <c r="F464" s="1" t="n">
        <v>462</v>
      </c>
      <c r="H464" s="1" t="s">
        <v>666</v>
      </c>
      <c r="I464" s="3" t="e">
        <f aca="false">--#NAME?</f>
        <v>#NAME?</v>
      </c>
      <c r="J464" s="3" t="s">
        <v>256</v>
      </c>
      <c r="K464" s="1" t="n">
        <v>5</v>
      </c>
      <c r="L464" s="1" t="n">
        <v>0</v>
      </c>
      <c r="M464" s="1" t="n">
        <v>4630</v>
      </c>
    </row>
    <row r="465" customFormat="false" ht="14.9" hidden="false" customHeight="false" outlineLevel="0" collapsed="false">
      <c r="A465" s="1" t="n">
        <v>464</v>
      </c>
      <c r="B465" s="1" t="n">
        <v>4</v>
      </c>
      <c r="C465" s="1" t="n">
        <v>0</v>
      </c>
      <c r="D465" s="1" t="n">
        <v>0</v>
      </c>
      <c r="E465" s="1" t="n">
        <v>1</v>
      </c>
      <c r="F465" s="1" t="n">
        <v>462</v>
      </c>
      <c r="H465" s="1" t="s">
        <v>667</v>
      </c>
      <c r="I465" s="3" t="e">
        <f aca="false">--#NAME?</f>
        <v>#NAME?</v>
      </c>
      <c r="J465" s="3" t="s">
        <v>256</v>
      </c>
      <c r="K465" s="1" t="n">
        <v>5</v>
      </c>
      <c r="L465" s="1" t="n">
        <v>0</v>
      </c>
      <c r="M465" s="1" t="n">
        <v>4640</v>
      </c>
    </row>
    <row r="466" customFormat="false" ht="28.35" hidden="false" customHeight="false" outlineLevel="0" collapsed="false">
      <c r="A466" s="1" t="n">
        <v>465</v>
      </c>
      <c r="B466" s="1" t="n">
        <v>4</v>
      </c>
      <c r="C466" s="1" t="n">
        <v>0</v>
      </c>
      <c r="D466" s="1" t="n">
        <v>1</v>
      </c>
      <c r="E466" s="1" t="n">
        <v>1</v>
      </c>
      <c r="F466" s="1" t="n">
        <v>463</v>
      </c>
      <c r="G466" s="1" t="n">
        <v>4.09</v>
      </c>
      <c r="H466" s="1" t="s">
        <v>668</v>
      </c>
      <c r="I466" s="3" t="s">
        <v>669</v>
      </c>
      <c r="J466" s="3" t="s">
        <v>256</v>
      </c>
      <c r="K466" s="1" t="n">
        <v>5</v>
      </c>
      <c r="L466" s="1" t="n">
        <v>0</v>
      </c>
      <c r="M466" s="1" t="n">
        <v>4650</v>
      </c>
    </row>
    <row r="467" customFormat="false" ht="122.35" hidden="false" customHeight="false" outlineLevel="0" collapsed="false">
      <c r="A467" s="1" t="n">
        <v>466</v>
      </c>
      <c r="B467" s="1" t="n">
        <v>4</v>
      </c>
      <c r="C467" s="1" t="n">
        <v>0</v>
      </c>
      <c r="D467" s="1" t="n">
        <v>1</v>
      </c>
      <c r="E467" s="1" t="n">
        <v>1</v>
      </c>
      <c r="F467" s="1" t="n">
        <v>464</v>
      </c>
      <c r="G467" s="1" t="n">
        <v>4.1</v>
      </c>
      <c r="H467" s="1" t="s">
        <v>670</v>
      </c>
      <c r="I467" s="3" t="s">
        <v>671</v>
      </c>
      <c r="J467" s="3" t="s">
        <v>256</v>
      </c>
      <c r="K467" s="1" t="n">
        <v>5</v>
      </c>
      <c r="L467" s="1" t="n">
        <v>0</v>
      </c>
      <c r="M467" s="1" t="n">
        <v>4660</v>
      </c>
    </row>
    <row r="468" customFormat="false" ht="149.25" hidden="false" customHeight="false" outlineLevel="0" collapsed="false">
      <c r="A468" s="1" t="n">
        <v>467</v>
      </c>
      <c r="B468" s="1" t="n">
        <v>5</v>
      </c>
      <c r="C468" s="1" t="n">
        <v>0</v>
      </c>
      <c r="D468" s="1" t="n">
        <v>1</v>
      </c>
      <c r="E468" s="1" t="n">
        <v>1</v>
      </c>
      <c r="F468" s="1" t="n">
        <v>465</v>
      </c>
      <c r="G468" s="1" t="n">
        <v>5.01</v>
      </c>
      <c r="H468" s="1" t="s">
        <v>672</v>
      </c>
      <c r="I468" s="3" t="s">
        <v>673</v>
      </c>
      <c r="J468" s="3" t="s">
        <v>256</v>
      </c>
      <c r="K468" s="1" t="n">
        <v>5</v>
      </c>
      <c r="L468" s="1" t="n">
        <v>0</v>
      </c>
      <c r="M468" s="1" t="n">
        <v>4670</v>
      </c>
    </row>
    <row r="469" customFormat="false" ht="202.95" hidden="false" customHeight="false" outlineLevel="0" collapsed="false">
      <c r="A469" s="1" t="n">
        <v>468</v>
      </c>
      <c r="B469" s="1" t="n">
        <v>5</v>
      </c>
      <c r="C469" s="1" t="n">
        <v>0</v>
      </c>
      <c r="D469" s="1" t="n">
        <v>1</v>
      </c>
      <c r="E469" s="1" t="n">
        <v>0</v>
      </c>
      <c r="F469" s="1" t="n">
        <v>466</v>
      </c>
      <c r="G469" s="1" t="n">
        <v>5.02</v>
      </c>
      <c r="I469" s="3" t="s">
        <v>674</v>
      </c>
      <c r="J469" s="3" t="s">
        <v>256</v>
      </c>
      <c r="K469" s="1" t="n">
        <v>5</v>
      </c>
      <c r="L469" s="1" t="n">
        <v>0</v>
      </c>
      <c r="M469" s="1" t="n">
        <v>4680</v>
      </c>
    </row>
    <row r="470" customFormat="false" ht="108.95" hidden="false" customHeight="false" outlineLevel="0" collapsed="false">
      <c r="A470" s="1" t="n">
        <v>469</v>
      </c>
      <c r="B470" s="1" t="n">
        <v>5</v>
      </c>
      <c r="C470" s="1" t="n">
        <v>0</v>
      </c>
      <c r="D470" s="1" t="n">
        <v>0</v>
      </c>
      <c r="E470" s="1" t="n">
        <v>1</v>
      </c>
      <c r="F470" s="1" t="n">
        <v>468</v>
      </c>
      <c r="H470" s="1" t="s">
        <v>675</v>
      </c>
      <c r="I470" s="3" t="s">
        <v>676</v>
      </c>
      <c r="J470" s="3" t="s">
        <v>256</v>
      </c>
      <c r="K470" s="1" t="n">
        <v>5</v>
      </c>
      <c r="L470" s="1" t="n">
        <v>0</v>
      </c>
      <c r="M470" s="1" t="n">
        <v>4690</v>
      </c>
    </row>
    <row r="471" customFormat="false" ht="14.9" hidden="false" customHeight="false" outlineLevel="0" collapsed="false">
      <c r="A471" s="1" t="n">
        <v>470</v>
      </c>
      <c r="B471" s="1" t="n">
        <v>5</v>
      </c>
      <c r="C471" s="1" t="n">
        <v>0</v>
      </c>
      <c r="D471" s="1" t="n">
        <v>0</v>
      </c>
      <c r="E471" s="1" t="n">
        <v>1</v>
      </c>
      <c r="F471" s="1" t="n">
        <v>468</v>
      </c>
      <c r="H471" s="1" t="s">
        <v>677</v>
      </c>
      <c r="I471" s="3" t="e">
        <f aca="false">-#NAME?</f>
        <v>#NAME?</v>
      </c>
      <c r="J471" s="3" t="s">
        <v>256</v>
      </c>
      <c r="K471" s="1" t="n">
        <v>5</v>
      </c>
      <c r="L471" s="1" t="n">
        <v>0</v>
      </c>
      <c r="M471" s="1" t="n">
        <v>4700</v>
      </c>
    </row>
    <row r="472" customFormat="false" ht="13.8" hidden="false" customHeight="false" outlineLevel="0" collapsed="false">
      <c r="A472" s="1" t="n">
        <v>471</v>
      </c>
      <c r="B472" s="1" t="n">
        <v>5</v>
      </c>
      <c r="C472" s="1" t="n">
        <v>0</v>
      </c>
      <c r="D472" s="1" t="n">
        <v>1</v>
      </c>
      <c r="E472" s="1" t="n">
        <v>0</v>
      </c>
      <c r="F472" s="1" t="n">
        <v>469</v>
      </c>
      <c r="G472" s="1" t="s">
        <v>678</v>
      </c>
      <c r="L472" s="1" t="n">
        <v>0</v>
      </c>
      <c r="M472" s="1" t="n">
        <v>4710</v>
      </c>
    </row>
    <row r="473" customFormat="false" ht="270.1" hidden="false" customHeight="false" outlineLevel="0" collapsed="false">
      <c r="A473" s="1" t="n">
        <v>472</v>
      </c>
      <c r="B473" s="1" t="n">
        <v>5</v>
      </c>
      <c r="C473" s="1" t="n">
        <v>0</v>
      </c>
      <c r="D473" s="1" t="n">
        <v>1</v>
      </c>
      <c r="E473" s="1" t="n">
        <v>1</v>
      </c>
      <c r="F473" s="1" t="n">
        <v>470</v>
      </c>
      <c r="G473" s="1" t="n">
        <v>5.04</v>
      </c>
      <c r="H473" s="1" t="s">
        <v>679</v>
      </c>
      <c r="I473" s="3" t="s">
        <v>680</v>
      </c>
      <c r="J473" s="3" t="s">
        <v>256</v>
      </c>
      <c r="K473" s="1" t="n">
        <v>5</v>
      </c>
      <c r="L473" s="1" t="n">
        <v>0</v>
      </c>
      <c r="M473" s="1" t="n">
        <v>4720</v>
      </c>
    </row>
    <row r="474" customFormat="false" ht="471.6" hidden="false" customHeight="false" outlineLevel="0" collapsed="false">
      <c r="A474" s="1" t="n">
        <v>473</v>
      </c>
      <c r="B474" s="1" t="n">
        <v>5</v>
      </c>
      <c r="C474" s="1" t="n">
        <v>0</v>
      </c>
      <c r="D474" s="1" t="n">
        <v>1</v>
      </c>
      <c r="E474" s="1" t="n">
        <v>0</v>
      </c>
      <c r="F474" s="1" t="n">
        <v>471</v>
      </c>
      <c r="G474" s="1" t="n">
        <v>5.05</v>
      </c>
      <c r="I474" s="3" t="s">
        <v>681</v>
      </c>
      <c r="J474" s="3" t="s">
        <v>256</v>
      </c>
      <c r="K474" s="1" t="n">
        <v>5</v>
      </c>
      <c r="L474" s="1" t="n">
        <v>0</v>
      </c>
      <c r="M474" s="1" t="n">
        <v>4730</v>
      </c>
    </row>
    <row r="475" customFormat="false" ht="14.9" hidden="false" customHeight="false" outlineLevel="0" collapsed="false">
      <c r="A475" s="1" t="n">
        <v>474</v>
      </c>
      <c r="B475" s="1" t="n">
        <v>5</v>
      </c>
      <c r="C475" s="1" t="n">
        <v>0</v>
      </c>
      <c r="D475" s="1" t="n">
        <v>0</v>
      </c>
      <c r="E475" s="1" t="n">
        <v>1</v>
      </c>
      <c r="F475" s="1" t="n">
        <v>473</v>
      </c>
      <c r="H475" s="1" t="s">
        <v>682</v>
      </c>
      <c r="I475" s="3" t="e">
        <f aca="false">-#NAME? #NAME? #NAME? #NAME? #NAME? #NAME? #NAME?</f>
        <v>#VALUE!</v>
      </c>
      <c r="J475" s="3" t="s">
        <v>683</v>
      </c>
      <c r="K475" s="1" t="n">
        <v>5</v>
      </c>
      <c r="L475" s="1" t="n">
        <v>0</v>
      </c>
      <c r="M475" s="1" t="n">
        <v>0</v>
      </c>
      <c r="N475" s="1" t="n">
        <v>4740</v>
      </c>
    </row>
    <row r="476" customFormat="false" ht="14.9" hidden="false" customHeight="false" outlineLevel="0" collapsed="false">
      <c r="A476" s="1" t="n">
        <v>475</v>
      </c>
      <c r="B476" s="1" t="n">
        <v>5</v>
      </c>
      <c r="C476" s="1" t="n">
        <v>0</v>
      </c>
      <c r="D476" s="1" t="n">
        <v>0</v>
      </c>
      <c r="E476" s="1" t="n">
        <v>1</v>
      </c>
      <c r="F476" s="1" t="n">
        <v>473</v>
      </c>
      <c r="H476" s="1" t="s">
        <v>684</v>
      </c>
      <c r="I476" s="3" t="e">
        <f aca="false">-#NAME?</f>
        <v>#NAME?</v>
      </c>
      <c r="J476" s="3" t="s">
        <v>256</v>
      </c>
      <c r="K476" s="1" t="n">
        <v>5</v>
      </c>
      <c r="L476" s="1" t="n">
        <v>0</v>
      </c>
      <c r="M476" s="1" t="n">
        <v>4750</v>
      </c>
    </row>
    <row r="477" customFormat="false" ht="283.55" hidden="false" customHeight="false" outlineLevel="0" collapsed="false">
      <c r="A477" s="1" t="n">
        <v>476</v>
      </c>
      <c r="B477" s="1" t="n">
        <v>5</v>
      </c>
      <c r="C477" s="1" t="n">
        <v>0</v>
      </c>
      <c r="D477" s="1" t="n">
        <v>1</v>
      </c>
      <c r="E477" s="1" t="n">
        <v>0</v>
      </c>
      <c r="F477" s="1" t="n">
        <v>474</v>
      </c>
      <c r="G477" s="1" t="n">
        <v>5.06</v>
      </c>
      <c r="I477" s="3" t="s">
        <v>685</v>
      </c>
      <c r="L477" s="1" t="n">
        <v>0</v>
      </c>
      <c r="M477" s="1" t="n">
        <v>4760</v>
      </c>
    </row>
    <row r="478" customFormat="false" ht="14.9" hidden="false" customHeight="false" outlineLevel="0" collapsed="false">
      <c r="A478" s="1" t="n">
        <v>477</v>
      </c>
      <c r="B478" s="1" t="n">
        <v>5</v>
      </c>
      <c r="C478" s="1" t="n">
        <v>0</v>
      </c>
      <c r="D478" s="1" t="n">
        <v>0</v>
      </c>
      <c r="E478" s="1" t="n">
        <v>1</v>
      </c>
      <c r="F478" s="1" t="n">
        <v>476</v>
      </c>
      <c r="H478" s="1" t="s">
        <v>686</v>
      </c>
      <c r="I478" s="3" t="e">
        <f aca="false">-#NAME? #NAME? #NAME? #NAME? #NAME? #NAME?</f>
        <v>#VALUE!</v>
      </c>
      <c r="J478" s="3" t="s">
        <v>256</v>
      </c>
      <c r="K478" s="1" t="n">
        <v>5</v>
      </c>
      <c r="L478" s="1" t="n">
        <v>0</v>
      </c>
      <c r="M478" s="1" t="n">
        <v>4770</v>
      </c>
    </row>
    <row r="479" customFormat="false" ht="14.9" hidden="false" customHeight="false" outlineLevel="0" collapsed="false">
      <c r="A479" s="1" t="n">
        <v>478</v>
      </c>
      <c r="B479" s="1" t="n">
        <v>5</v>
      </c>
      <c r="C479" s="1" t="n">
        <v>0</v>
      </c>
      <c r="D479" s="1" t="n">
        <v>0</v>
      </c>
      <c r="E479" s="1" t="n">
        <v>1</v>
      </c>
      <c r="F479" s="1" t="n">
        <v>476</v>
      </c>
      <c r="H479" s="1" t="s">
        <v>687</v>
      </c>
      <c r="I479" s="3" t="e">
        <f aca="false">-#NAME?</f>
        <v>#NAME?</v>
      </c>
      <c r="J479" s="3" t="s">
        <v>256</v>
      </c>
      <c r="K479" s="1" t="n">
        <v>5</v>
      </c>
      <c r="L479" s="1" t="n">
        <v>0</v>
      </c>
      <c r="M479" s="1" t="n">
        <v>4780</v>
      </c>
    </row>
    <row r="480" customFormat="false" ht="323.85" hidden="false" customHeight="false" outlineLevel="0" collapsed="false">
      <c r="A480" s="1" t="n">
        <v>479</v>
      </c>
      <c r="B480" s="1" t="n">
        <v>5</v>
      </c>
      <c r="C480" s="1" t="n">
        <v>0</v>
      </c>
      <c r="D480" s="1" t="n">
        <v>1</v>
      </c>
      <c r="E480" s="1" t="n">
        <v>0</v>
      </c>
      <c r="F480" s="1" t="n">
        <v>477</v>
      </c>
      <c r="G480" s="1" t="n">
        <v>5.07</v>
      </c>
      <c r="I480" s="3" t="s">
        <v>688</v>
      </c>
      <c r="L480" s="1" t="n">
        <v>0</v>
      </c>
      <c r="M480" s="1" t="n">
        <v>4790</v>
      </c>
    </row>
    <row r="481" customFormat="false" ht="28.35" hidden="false" customHeight="false" outlineLevel="0" collapsed="false">
      <c r="A481" s="1" t="n">
        <v>480</v>
      </c>
      <c r="B481" s="1" t="n">
        <v>5</v>
      </c>
      <c r="C481" s="1" t="n">
        <v>0</v>
      </c>
      <c r="D481" s="1" t="n">
        <v>0</v>
      </c>
      <c r="E481" s="1" t="n">
        <v>0</v>
      </c>
      <c r="F481" s="1" t="n">
        <v>479</v>
      </c>
      <c r="I481" s="3" t="e">
        <f aca="false">-#NAME?</f>
        <v>#NAME?</v>
      </c>
      <c r="J481" s="3" t="s">
        <v>689</v>
      </c>
      <c r="L481" s="0" t="s">
        <v>644</v>
      </c>
      <c r="M481" s="1" t="n">
        <v>0</v>
      </c>
      <c r="N481" s="1" t="n">
        <v>4800</v>
      </c>
    </row>
    <row r="482" customFormat="false" ht="14.9" hidden="false" customHeight="false" outlineLevel="0" collapsed="false">
      <c r="A482" s="1" t="n">
        <v>481</v>
      </c>
      <c r="B482" s="1" t="n">
        <v>5</v>
      </c>
      <c r="C482" s="1" t="n">
        <v>0</v>
      </c>
      <c r="D482" s="1" t="n">
        <v>0</v>
      </c>
      <c r="E482" s="1" t="n">
        <v>1</v>
      </c>
      <c r="F482" s="1" t="n">
        <v>480</v>
      </c>
      <c r="H482" s="1" t="s">
        <v>690</v>
      </c>
      <c r="I482" s="3" t="e">
        <f aca="false">---#NAME? #NAME?</f>
        <v>#VALUE!</v>
      </c>
      <c r="J482" s="3" t="s">
        <v>256</v>
      </c>
      <c r="K482" s="1" t="n">
        <v>5</v>
      </c>
      <c r="L482" s="1" t="n">
        <v>0</v>
      </c>
      <c r="M482" s="1" t="n">
        <v>4810</v>
      </c>
    </row>
    <row r="483" customFormat="false" ht="14.9" hidden="false" customHeight="false" outlineLevel="0" collapsed="false">
      <c r="A483" s="1" t="n">
        <v>482</v>
      </c>
      <c r="B483" s="1" t="n">
        <v>5</v>
      </c>
      <c r="C483" s="1" t="n">
        <v>0</v>
      </c>
      <c r="D483" s="1" t="n">
        <v>0</v>
      </c>
      <c r="E483" s="1" t="n">
        <v>1</v>
      </c>
      <c r="F483" s="1" t="n">
        <v>480</v>
      </c>
      <c r="H483" s="1" t="s">
        <v>691</v>
      </c>
      <c r="I483" s="3" t="e">
        <f aca="false">---#NAME? #NAME?</f>
        <v>#VALUE!</v>
      </c>
      <c r="J483" s="3" t="s">
        <v>256</v>
      </c>
      <c r="K483" s="1" t="n">
        <v>5</v>
      </c>
      <c r="L483" s="1" t="n">
        <v>0</v>
      </c>
      <c r="M483" s="1" t="n">
        <v>4820</v>
      </c>
    </row>
    <row r="484" customFormat="false" ht="14.9" hidden="false" customHeight="false" outlineLevel="0" collapsed="false">
      <c r="A484" s="1" t="n">
        <v>483</v>
      </c>
      <c r="B484" s="1" t="n">
        <v>5</v>
      </c>
      <c r="C484" s="1" t="n">
        <v>0</v>
      </c>
      <c r="D484" s="1" t="n">
        <v>0</v>
      </c>
      <c r="E484" s="1" t="n">
        <v>1</v>
      </c>
      <c r="F484" s="1" t="n">
        <v>480</v>
      </c>
      <c r="H484" s="1" t="s">
        <v>692</v>
      </c>
      <c r="I484" s="3" t="e">
        <f aca="false">---#NAME? #NAME?</f>
        <v>#VALUE!</v>
      </c>
      <c r="J484" s="3" t="s">
        <v>256</v>
      </c>
      <c r="K484" s="1" t="n">
        <v>5</v>
      </c>
      <c r="L484" s="1" t="n">
        <v>0</v>
      </c>
      <c r="M484" s="1" t="n">
        <v>4830</v>
      </c>
    </row>
    <row r="485" customFormat="false" ht="14.9" hidden="false" customHeight="false" outlineLevel="0" collapsed="false">
      <c r="A485" s="1" t="n">
        <v>484</v>
      </c>
      <c r="B485" s="1" t="n">
        <v>5</v>
      </c>
      <c r="C485" s="1" t="n">
        <v>0</v>
      </c>
      <c r="D485" s="1" t="n">
        <v>0</v>
      </c>
      <c r="E485" s="1" t="n">
        <v>1</v>
      </c>
      <c r="F485" s="1" t="n">
        <v>480</v>
      </c>
      <c r="H485" s="1" t="s">
        <v>693</v>
      </c>
      <c r="I485" s="3" t="e">
        <f aca="false">---#NAME?</f>
        <v>#NAME?</v>
      </c>
      <c r="J485" s="3" t="s">
        <v>256</v>
      </c>
      <c r="K485" s="1" t="n">
        <v>5</v>
      </c>
      <c r="L485" s="1" t="n">
        <v>0</v>
      </c>
      <c r="M485" s="1" t="n">
        <v>4840</v>
      </c>
    </row>
    <row r="486" customFormat="false" ht="14.9" hidden="false" customHeight="false" outlineLevel="0" collapsed="false">
      <c r="A486" s="1" t="n">
        <v>485</v>
      </c>
      <c r="B486" s="1" t="n">
        <v>5</v>
      </c>
      <c r="C486" s="1" t="n">
        <v>0</v>
      </c>
      <c r="D486" s="1" t="n">
        <v>0</v>
      </c>
      <c r="E486" s="1" t="n">
        <v>1</v>
      </c>
      <c r="F486" s="1" t="n">
        <v>479</v>
      </c>
      <c r="H486" s="1" t="s">
        <v>694</v>
      </c>
      <c r="I486" s="3" t="e">
        <f aca="false">-#NAME?</f>
        <v>#NAME?</v>
      </c>
      <c r="J486" s="3" t="s">
        <v>256</v>
      </c>
      <c r="K486" s="1" t="n">
        <v>5</v>
      </c>
      <c r="L486" s="1" t="n">
        <v>0</v>
      </c>
      <c r="M486" s="1" t="n">
        <v>4850</v>
      </c>
    </row>
    <row r="487" customFormat="false" ht="364.15" hidden="false" customHeight="false" outlineLevel="0" collapsed="false">
      <c r="A487" s="1" t="n">
        <v>486</v>
      </c>
      <c r="B487" s="1" t="n">
        <v>5</v>
      </c>
      <c r="C487" s="1" t="n">
        <v>0</v>
      </c>
      <c r="D487" s="1" t="n">
        <v>1</v>
      </c>
      <c r="E487" s="1" t="n">
        <v>1</v>
      </c>
      <c r="F487" s="1" t="n">
        <v>480</v>
      </c>
      <c r="G487" s="1" t="n">
        <v>5.08</v>
      </c>
      <c r="H487" s="1" t="s">
        <v>695</v>
      </c>
      <c r="I487" s="3" t="s">
        <v>696</v>
      </c>
      <c r="J487" s="3" t="s">
        <v>256</v>
      </c>
      <c r="K487" s="1" t="n">
        <v>5</v>
      </c>
      <c r="L487" s="1" t="n">
        <v>0</v>
      </c>
      <c r="M487" s="1" t="n">
        <v>4860</v>
      </c>
    </row>
    <row r="488" customFormat="false" ht="13.8" hidden="false" customHeight="false" outlineLevel="0" collapsed="false">
      <c r="A488" s="1" t="n">
        <v>487</v>
      </c>
      <c r="B488" s="1" t="n">
        <v>5</v>
      </c>
      <c r="C488" s="1" t="n">
        <v>0</v>
      </c>
      <c r="D488" s="1" t="n">
        <v>1</v>
      </c>
      <c r="E488" s="1" t="n">
        <v>0</v>
      </c>
      <c r="F488" s="1" t="n">
        <v>481</v>
      </c>
      <c r="G488" s="1" t="s">
        <v>697</v>
      </c>
      <c r="L488" s="1" t="n">
        <v>0</v>
      </c>
      <c r="M488" s="1" t="n">
        <v>4870</v>
      </c>
    </row>
    <row r="489" customFormat="false" ht="404.45" hidden="false" customHeight="false" outlineLevel="0" collapsed="false">
      <c r="A489" s="1" t="n">
        <v>488</v>
      </c>
      <c r="B489" s="1" t="n">
        <v>5</v>
      </c>
      <c r="C489" s="1" t="n">
        <v>0</v>
      </c>
      <c r="D489" s="1" t="n">
        <v>1</v>
      </c>
      <c r="E489" s="1" t="n">
        <v>1</v>
      </c>
      <c r="F489" s="1" t="n">
        <v>482</v>
      </c>
      <c r="G489" s="1" t="n">
        <v>5.1</v>
      </c>
      <c r="H489" s="1" t="s">
        <v>698</v>
      </c>
      <c r="I489" s="3" t="s">
        <v>699</v>
      </c>
      <c r="J489" s="3" t="s">
        <v>256</v>
      </c>
      <c r="K489" s="1" t="n">
        <v>5</v>
      </c>
      <c r="L489" s="1" t="n">
        <v>0</v>
      </c>
      <c r="M489" s="1" t="n">
        <v>4880</v>
      </c>
    </row>
    <row r="490" customFormat="false" ht="216.4" hidden="false" customHeight="false" outlineLevel="0" collapsed="false">
      <c r="A490" s="1" t="n">
        <v>489</v>
      </c>
      <c r="B490" s="1" t="n">
        <v>5</v>
      </c>
      <c r="C490" s="1" t="n">
        <v>0</v>
      </c>
      <c r="D490" s="1" t="n">
        <v>1</v>
      </c>
      <c r="E490" s="1" t="n">
        <v>0</v>
      </c>
      <c r="F490" s="1" t="n">
        <v>483</v>
      </c>
      <c r="G490" s="1" t="n">
        <v>5.11</v>
      </c>
      <c r="I490" s="3" t="s">
        <v>700</v>
      </c>
      <c r="L490" s="1" t="n">
        <v>0</v>
      </c>
      <c r="M490" s="1" t="n">
        <v>4890</v>
      </c>
    </row>
    <row r="491" customFormat="false" ht="14.9" hidden="false" customHeight="false" outlineLevel="0" collapsed="false">
      <c r="A491" s="1" t="n">
        <v>490</v>
      </c>
      <c r="B491" s="1" t="n">
        <v>5</v>
      </c>
      <c r="C491" s="1" t="n">
        <v>0</v>
      </c>
      <c r="D491" s="1" t="n">
        <v>0</v>
      </c>
      <c r="E491" s="1" t="n">
        <v>1</v>
      </c>
      <c r="F491" s="1" t="n">
        <v>484</v>
      </c>
      <c r="H491" s="1" t="s">
        <v>701</v>
      </c>
      <c r="I491" s="3" t="e">
        <f aca="false">-#NAME? #NAME?</f>
        <v>#VALUE!</v>
      </c>
      <c r="J491" s="3" t="s">
        <v>256</v>
      </c>
      <c r="K491" s="1" t="n">
        <v>5</v>
      </c>
      <c r="L491" s="1" t="n">
        <v>0</v>
      </c>
      <c r="M491" s="1" t="n">
        <v>4900</v>
      </c>
    </row>
    <row r="492" customFormat="false" ht="14.9" hidden="false" customHeight="false" outlineLevel="0" collapsed="false">
      <c r="A492" s="1" t="n">
        <v>491</v>
      </c>
      <c r="B492" s="1" t="n">
        <v>5</v>
      </c>
      <c r="C492" s="1" t="n">
        <v>0</v>
      </c>
      <c r="D492" s="1" t="n">
        <v>0</v>
      </c>
      <c r="E492" s="1" t="n">
        <v>0</v>
      </c>
      <c r="F492" s="1" t="n">
        <v>489</v>
      </c>
      <c r="I492" s="3" t="s">
        <v>199</v>
      </c>
      <c r="L492" s="1" t="n">
        <v>0</v>
      </c>
      <c r="M492" s="1" t="n">
        <v>4910</v>
      </c>
    </row>
    <row r="493" customFormat="false" ht="202.95" hidden="false" customHeight="false" outlineLevel="0" collapsed="false">
      <c r="A493" s="1" t="n">
        <v>492</v>
      </c>
      <c r="B493" s="1" t="n">
        <v>5</v>
      </c>
      <c r="C493" s="1" t="n">
        <v>0</v>
      </c>
      <c r="D493" s="1" t="n">
        <v>0</v>
      </c>
      <c r="E493" s="1" t="n">
        <v>0</v>
      </c>
      <c r="F493" s="1" t="n">
        <v>491</v>
      </c>
      <c r="I493" s="3" t="s">
        <v>702</v>
      </c>
      <c r="L493" s="1" t="n">
        <v>0</v>
      </c>
      <c r="M493" s="1" t="n">
        <v>4920</v>
      </c>
    </row>
    <row r="494" customFormat="false" ht="14.9" hidden="false" customHeight="false" outlineLevel="0" collapsed="false">
      <c r="A494" s="1" t="n">
        <v>493</v>
      </c>
      <c r="B494" s="1" t="n">
        <v>5</v>
      </c>
      <c r="C494" s="1" t="n">
        <v>0</v>
      </c>
      <c r="D494" s="1" t="n">
        <v>0</v>
      </c>
      <c r="E494" s="1" t="n">
        <v>1</v>
      </c>
      <c r="F494" s="1" t="n">
        <v>492</v>
      </c>
      <c r="H494" s="1" t="s">
        <v>703</v>
      </c>
      <c r="I494" s="3" t="e">
        <f aca="false">---#NAME? #NAME? #NAME? #NAME?</f>
        <v>#VALUE!</v>
      </c>
      <c r="J494" s="3" t="s">
        <v>256</v>
      </c>
      <c r="K494" s="1" t="n">
        <v>5</v>
      </c>
      <c r="L494" s="1" t="n">
        <v>0</v>
      </c>
      <c r="M494" s="1" t="n">
        <v>4930</v>
      </c>
    </row>
    <row r="495" customFormat="false" ht="14.9" hidden="false" customHeight="false" outlineLevel="0" collapsed="false">
      <c r="A495" s="1" t="n">
        <v>494</v>
      </c>
      <c r="B495" s="1" t="n">
        <v>5</v>
      </c>
      <c r="C495" s="1" t="n">
        <v>0</v>
      </c>
      <c r="D495" s="1" t="n">
        <v>0</v>
      </c>
      <c r="E495" s="1" t="n">
        <v>1</v>
      </c>
      <c r="F495" s="1" t="n">
        <v>492</v>
      </c>
      <c r="H495" s="1" t="s">
        <v>704</v>
      </c>
      <c r="I495" s="3" t="e">
        <f aca="false">---#NAME? #NAME?</f>
        <v>#VALUE!</v>
      </c>
      <c r="J495" s="3" t="s">
        <v>256</v>
      </c>
      <c r="K495" s="1" t="n">
        <v>5</v>
      </c>
      <c r="L495" s="1" t="n">
        <v>0</v>
      </c>
      <c r="M495" s="1" t="n">
        <v>4940</v>
      </c>
    </row>
    <row r="496" customFormat="false" ht="14.9" hidden="false" customHeight="false" outlineLevel="0" collapsed="false">
      <c r="A496" s="1" t="n">
        <v>495</v>
      </c>
      <c r="B496" s="1" t="n">
        <v>5</v>
      </c>
      <c r="C496" s="1" t="n">
        <v>0</v>
      </c>
      <c r="D496" s="1" t="n">
        <v>0</v>
      </c>
      <c r="E496" s="1" t="n">
        <v>1</v>
      </c>
      <c r="F496" s="1" t="n">
        <v>492</v>
      </c>
      <c r="H496" s="1" t="s">
        <v>705</v>
      </c>
      <c r="I496" s="3" t="e">
        <f aca="false">---#NAME?</f>
        <v>#NAME?</v>
      </c>
      <c r="J496" s="3" t="s">
        <v>256</v>
      </c>
      <c r="K496" s="1" t="n">
        <v>5</v>
      </c>
      <c r="L496" s="1" t="n">
        <v>0</v>
      </c>
      <c r="M496" s="1" t="n">
        <v>4950</v>
      </c>
    </row>
    <row r="497" customFormat="false" ht="14.9" hidden="false" customHeight="false" outlineLevel="0" collapsed="false">
      <c r="A497" s="1" t="n">
        <v>496</v>
      </c>
      <c r="B497" s="1" t="n">
        <v>5</v>
      </c>
      <c r="C497" s="1" t="n">
        <v>0</v>
      </c>
      <c r="D497" s="1" t="n">
        <v>0</v>
      </c>
      <c r="E497" s="1" t="n">
        <v>0</v>
      </c>
      <c r="F497" s="1" t="n">
        <v>491</v>
      </c>
      <c r="I497" s="3" t="s">
        <v>706</v>
      </c>
      <c r="L497" s="1" t="n">
        <v>0</v>
      </c>
      <c r="M497" s="1" t="n">
        <v>4960</v>
      </c>
    </row>
    <row r="498" customFormat="false" ht="14.9" hidden="false" customHeight="false" outlineLevel="0" collapsed="false">
      <c r="A498" s="1" t="n">
        <v>497</v>
      </c>
      <c r="B498" s="1" t="n">
        <v>5</v>
      </c>
      <c r="C498" s="1" t="n">
        <v>0</v>
      </c>
      <c r="D498" s="1" t="n">
        <v>0</v>
      </c>
      <c r="E498" s="1" t="n">
        <v>1</v>
      </c>
      <c r="F498" s="1" t="n">
        <v>496</v>
      </c>
      <c r="H498" s="1" t="s">
        <v>707</v>
      </c>
      <c r="I498" s="3" t="e">
        <f aca="false">---#NAME? #NAME? #NAME? #NAME? #NAME? #NAME?</f>
        <v>#VALUE!</v>
      </c>
      <c r="J498" s="3" t="s">
        <v>256</v>
      </c>
      <c r="K498" s="1" t="n">
        <v>5</v>
      </c>
      <c r="L498" s="1" t="n">
        <v>0</v>
      </c>
      <c r="M498" s="1" t="n">
        <v>4970</v>
      </c>
    </row>
    <row r="499" customFormat="false" ht="14.9" hidden="false" customHeight="false" outlineLevel="0" collapsed="false">
      <c r="A499" s="1" t="n">
        <v>498</v>
      </c>
      <c r="B499" s="1" t="n">
        <v>5</v>
      </c>
      <c r="C499" s="1" t="n">
        <v>0</v>
      </c>
      <c r="D499" s="1" t="n">
        <v>0</v>
      </c>
      <c r="E499" s="1" t="n">
        <v>1</v>
      </c>
      <c r="F499" s="1" t="n">
        <v>496</v>
      </c>
      <c r="H499" s="1" t="s">
        <v>708</v>
      </c>
      <c r="I499" s="3" t="e">
        <f aca="false">---#NAME?</f>
        <v>#NAME?</v>
      </c>
      <c r="J499" s="3" t="s">
        <v>256</v>
      </c>
      <c r="K499" s="1" t="n">
        <v>5</v>
      </c>
      <c r="L499" s="1" t="n">
        <v>0</v>
      </c>
      <c r="M499" s="1" t="n">
        <v>4980</v>
      </c>
    </row>
    <row r="500" customFormat="false" ht="270.1" hidden="false" customHeight="false" outlineLevel="0" collapsed="false">
      <c r="A500" s="1" t="n">
        <v>499</v>
      </c>
      <c r="B500" s="1" t="n">
        <v>6</v>
      </c>
      <c r="C500" s="1" t="n">
        <v>0</v>
      </c>
      <c r="D500" s="1" t="n">
        <v>1</v>
      </c>
      <c r="E500" s="1" t="n">
        <v>0</v>
      </c>
      <c r="F500" s="1" t="n">
        <v>497</v>
      </c>
      <c r="G500" s="1" t="n">
        <v>6.01</v>
      </c>
      <c r="I500" s="3" t="s">
        <v>709</v>
      </c>
      <c r="L500" s="1" t="n">
        <v>0</v>
      </c>
      <c r="M500" s="1" t="n">
        <v>4990</v>
      </c>
    </row>
    <row r="501" customFormat="false" ht="14.9" hidden="false" customHeight="false" outlineLevel="0" collapsed="false">
      <c r="A501" s="1" t="n">
        <v>500</v>
      </c>
      <c r="B501" s="1" t="n">
        <v>6</v>
      </c>
      <c r="C501" s="1" t="n">
        <v>0</v>
      </c>
      <c r="D501" s="1" t="n">
        <v>0</v>
      </c>
      <c r="E501" s="1" t="n">
        <v>1</v>
      </c>
      <c r="F501" s="1" t="n">
        <v>499</v>
      </c>
      <c r="H501" s="1" t="s">
        <v>710</v>
      </c>
      <c r="I501" s="3" t="e">
        <f aca="false">-#NAME?,#NAME?,#NAME? #NAME?,#NAME?,#NAME? #NAME? #NAME?,#NAME?</f>
        <v>#VALUE!</v>
      </c>
      <c r="J501" s="3" t="s">
        <v>194</v>
      </c>
      <c r="K501" s="1" t="n">
        <v>5</v>
      </c>
      <c r="L501" s="1" t="n">
        <v>0</v>
      </c>
      <c r="M501" s="1" t="n">
        <v>5000</v>
      </c>
    </row>
    <row r="502" customFormat="false" ht="176.1" hidden="false" customHeight="false" outlineLevel="0" collapsed="false">
      <c r="A502" s="1" t="n">
        <v>501</v>
      </c>
      <c r="B502" s="1" t="n">
        <v>6</v>
      </c>
      <c r="C502" s="1" t="n">
        <v>0</v>
      </c>
      <c r="D502" s="1" t="n">
        <v>0</v>
      </c>
      <c r="E502" s="1" t="n">
        <v>1</v>
      </c>
      <c r="F502" s="1" t="n">
        <v>499</v>
      </c>
      <c r="H502" s="1" t="s">
        <v>711</v>
      </c>
      <c r="I502" s="3" t="s">
        <v>712</v>
      </c>
      <c r="J502" s="3" t="s">
        <v>194</v>
      </c>
      <c r="K502" s="1" t="n">
        <v>5</v>
      </c>
      <c r="L502" s="1" t="n">
        <v>0</v>
      </c>
      <c r="M502" s="1" t="n">
        <v>5010</v>
      </c>
    </row>
    <row r="503" customFormat="false" ht="122.35" hidden="false" customHeight="false" outlineLevel="0" collapsed="false">
      <c r="A503" s="1" t="n">
        <v>502</v>
      </c>
      <c r="B503" s="1" t="n">
        <v>6</v>
      </c>
      <c r="C503" s="1" t="n">
        <v>0</v>
      </c>
      <c r="D503" s="1" t="n">
        <v>1</v>
      </c>
      <c r="E503" s="1" t="n">
        <v>0</v>
      </c>
      <c r="F503" s="1" t="n">
        <v>500</v>
      </c>
      <c r="G503" s="1" t="n">
        <v>6.02</v>
      </c>
      <c r="I503" s="3" t="s">
        <v>713</v>
      </c>
      <c r="L503" s="1" t="n">
        <v>0</v>
      </c>
      <c r="M503" s="1" t="n">
        <v>5020</v>
      </c>
    </row>
    <row r="504" customFormat="false" ht="14.9" hidden="false" customHeight="false" outlineLevel="0" collapsed="false">
      <c r="A504" s="1" t="n">
        <v>503</v>
      </c>
      <c r="B504" s="1" t="n">
        <v>6</v>
      </c>
      <c r="C504" s="1" t="n">
        <v>0</v>
      </c>
      <c r="D504" s="1" t="n">
        <v>0</v>
      </c>
      <c r="E504" s="1" t="n">
        <v>1</v>
      </c>
      <c r="F504" s="1" t="n">
        <v>502</v>
      </c>
      <c r="H504" s="1" t="s">
        <v>714</v>
      </c>
      <c r="I504" s="3" t="e">
        <f aca="false">-#NAME? #NAME? #NAME? #NAME?</f>
        <v>#VALUE!</v>
      </c>
      <c r="J504" s="3" t="s">
        <v>194</v>
      </c>
      <c r="K504" s="1" t="n">
        <v>5</v>
      </c>
      <c r="L504" s="1" t="n">
        <v>0</v>
      </c>
      <c r="M504" s="1" t="n">
        <v>5030</v>
      </c>
    </row>
    <row r="505" customFormat="false" ht="14.9" hidden="false" customHeight="false" outlineLevel="0" collapsed="false">
      <c r="A505" s="1" t="n">
        <v>504</v>
      </c>
      <c r="B505" s="1" t="n">
        <v>6</v>
      </c>
      <c r="C505" s="1" t="n">
        <v>0</v>
      </c>
      <c r="D505" s="1" t="n">
        <v>0</v>
      </c>
      <c r="E505" s="1" t="n">
        <v>1</v>
      </c>
      <c r="F505" s="1" t="n">
        <v>502</v>
      </c>
      <c r="H505" s="1" t="s">
        <v>715</v>
      </c>
      <c r="I505" s="3" t="e">
        <f aca="false">-#NAME?,#NAME? #NAME? #NAME?,#NAME? #NAME? #NAME?,#NAME? #NAME? #NAME? #NAME? #NAME? #NAME? #NAME? #NAME?</f>
        <v>#VALUE!</v>
      </c>
      <c r="J505" s="3" t="s">
        <v>194</v>
      </c>
      <c r="K505" s="1" t="n">
        <v>5</v>
      </c>
      <c r="L505" s="1" t="n">
        <v>0</v>
      </c>
      <c r="M505" s="1" t="n">
        <v>5040</v>
      </c>
    </row>
    <row r="506" customFormat="false" ht="14.9" hidden="false" customHeight="false" outlineLevel="0" collapsed="false">
      <c r="A506" s="1" t="n">
        <v>505</v>
      </c>
      <c r="B506" s="1" t="n">
        <v>6</v>
      </c>
      <c r="C506" s="1" t="n">
        <v>0</v>
      </c>
      <c r="D506" s="1" t="n">
        <v>0</v>
      </c>
      <c r="E506" s="1" t="n">
        <v>1</v>
      </c>
      <c r="F506" s="1" t="n">
        <v>502</v>
      </c>
      <c r="H506" s="1" t="s">
        <v>716</v>
      </c>
      <c r="I506" s="3" t="e">
        <f aca="false">-#NAME? #NAME? #NAME?,#NAME? #NAME? #NAME?</f>
        <v>#VALUE!</v>
      </c>
      <c r="J506" s="3" t="s">
        <v>194</v>
      </c>
      <c r="K506" s="1" t="n">
        <v>5</v>
      </c>
      <c r="L506" s="1" t="n">
        <v>0</v>
      </c>
      <c r="M506" s="1" t="n">
        <v>5050</v>
      </c>
    </row>
    <row r="507" customFormat="false" ht="14.9" hidden="false" customHeight="false" outlineLevel="0" collapsed="false">
      <c r="A507" s="1" t="n">
        <v>506</v>
      </c>
      <c r="B507" s="1" t="n">
        <v>6</v>
      </c>
      <c r="C507" s="1" t="n">
        <v>0</v>
      </c>
      <c r="D507" s="1" t="n">
        <v>0</v>
      </c>
      <c r="E507" s="1" t="n">
        <v>1</v>
      </c>
      <c r="F507" s="1" t="n">
        <v>502</v>
      </c>
      <c r="H507" s="1" t="s">
        <v>717</v>
      </c>
      <c r="I507" s="3" t="e">
        <f aca="false">-#NAME?,#NAME? #NAME? #NAME?</f>
        <v>#VALUE!</v>
      </c>
      <c r="J507" s="3" t="s">
        <v>194</v>
      </c>
      <c r="K507" s="1" t="n">
        <v>5</v>
      </c>
      <c r="L507" s="1" t="n">
        <v>0</v>
      </c>
      <c r="M507" s="1" t="n">
        <v>5060</v>
      </c>
    </row>
    <row r="508" customFormat="false" ht="14.9" hidden="false" customHeight="false" outlineLevel="0" collapsed="false">
      <c r="A508" s="1" t="n">
        <v>507</v>
      </c>
      <c r="B508" s="1" t="n">
        <v>6</v>
      </c>
      <c r="C508" s="1" t="n">
        <v>0</v>
      </c>
      <c r="D508" s="1" t="n">
        <v>0</v>
      </c>
      <c r="E508" s="1" t="n">
        <v>1</v>
      </c>
      <c r="F508" s="1" t="n">
        <v>502</v>
      </c>
      <c r="H508" s="1" t="s">
        <v>718</v>
      </c>
      <c r="I508" s="3" t="e">
        <f aca="false">-#NAME?</f>
        <v>#NAME?</v>
      </c>
      <c r="J508" s="3" t="s">
        <v>256</v>
      </c>
      <c r="K508" s="1" t="n">
        <v>5</v>
      </c>
      <c r="L508" s="1" t="n">
        <v>0</v>
      </c>
      <c r="M508" s="1" t="n">
        <v>5070</v>
      </c>
    </row>
    <row r="509" customFormat="false" ht="283.55" hidden="false" customHeight="false" outlineLevel="0" collapsed="false">
      <c r="A509" s="1" t="n">
        <v>508</v>
      </c>
      <c r="B509" s="1" t="n">
        <v>6</v>
      </c>
      <c r="C509" s="1" t="n">
        <v>0</v>
      </c>
      <c r="D509" s="1" t="n">
        <v>1</v>
      </c>
      <c r="E509" s="1" t="n">
        <v>0</v>
      </c>
      <c r="F509" s="1" t="n">
        <v>503</v>
      </c>
      <c r="G509" s="1" t="n">
        <v>6.03</v>
      </c>
      <c r="I509" s="3" t="s">
        <v>719</v>
      </c>
      <c r="L509" s="1" t="n">
        <v>0</v>
      </c>
      <c r="M509" s="1" t="n">
        <v>5080</v>
      </c>
    </row>
    <row r="510" customFormat="false" ht="14.9" hidden="false" customHeight="false" outlineLevel="0" collapsed="false">
      <c r="A510" s="1" t="n">
        <v>509</v>
      </c>
      <c r="B510" s="1" t="n">
        <v>6</v>
      </c>
      <c r="C510" s="1" t="n">
        <v>0</v>
      </c>
      <c r="D510" s="1" t="n">
        <v>0</v>
      </c>
      <c r="E510" s="1" t="n">
        <v>0</v>
      </c>
      <c r="F510" s="1" t="n">
        <v>508</v>
      </c>
      <c r="I510" s="3" t="s">
        <v>720</v>
      </c>
      <c r="L510" s="1" t="n">
        <v>0</v>
      </c>
      <c r="M510" s="1" t="n">
        <v>5090</v>
      </c>
    </row>
    <row r="511" customFormat="false" ht="14.9" hidden="false" customHeight="false" outlineLevel="0" collapsed="false">
      <c r="A511" s="1" t="n">
        <v>510</v>
      </c>
      <c r="B511" s="1" t="n">
        <v>6</v>
      </c>
      <c r="C511" s="1" t="n">
        <v>0</v>
      </c>
      <c r="D511" s="1" t="n">
        <v>0</v>
      </c>
      <c r="E511" s="1" t="n">
        <v>1</v>
      </c>
      <c r="F511" s="1" t="n">
        <v>509</v>
      </c>
      <c r="H511" s="1" t="s">
        <v>721</v>
      </c>
      <c r="I511" s="3" t="e">
        <f aca="false">--#NAME?</f>
        <v>#NAME?</v>
      </c>
      <c r="J511" s="3" t="s">
        <v>256</v>
      </c>
      <c r="K511" s="1" t="n">
        <v>5</v>
      </c>
      <c r="L511" s="1" t="n">
        <v>0</v>
      </c>
      <c r="M511" s="1" t="n">
        <v>5100</v>
      </c>
    </row>
    <row r="512" customFormat="false" ht="14.9" hidden="false" customHeight="false" outlineLevel="0" collapsed="false">
      <c r="A512" s="1" t="n">
        <v>511</v>
      </c>
      <c r="B512" s="1" t="n">
        <v>6</v>
      </c>
      <c r="C512" s="1" t="n">
        <v>0</v>
      </c>
      <c r="D512" s="1" t="n">
        <v>0</v>
      </c>
      <c r="E512" s="1" t="n">
        <v>1</v>
      </c>
      <c r="F512" s="1" t="n">
        <v>509</v>
      </c>
      <c r="H512" s="1" t="s">
        <v>722</v>
      </c>
      <c r="I512" s="3" t="e">
        <f aca="false">--#NAME?</f>
        <v>#NAME?</v>
      </c>
      <c r="J512" s="3" t="s">
        <v>256</v>
      </c>
      <c r="K512" s="1" t="n">
        <v>5</v>
      </c>
      <c r="L512" s="1" t="n">
        <v>0</v>
      </c>
      <c r="M512" s="1" t="n">
        <v>5110</v>
      </c>
    </row>
    <row r="513" customFormat="false" ht="14.9" hidden="false" customHeight="false" outlineLevel="0" collapsed="false">
      <c r="A513" s="1" t="n">
        <v>512</v>
      </c>
      <c r="B513" s="1" t="n">
        <v>6</v>
      </c>
      <c r="C513" s="1" t="n">
        <v>0</v>
      </c>
      <c r="D513" s="1" t="n">
        <v>0</v>
      </c>
      <c r="E513" s="1" t="n">
        <v>1</v>
      </c>
      <c r="F513" s="1" t="n">
        <v>509</v>
      </c>
      <c r="H513" s="1" t="s">
        <v>723</v>
      </c>
      <c r="I513" s="3" t="e">
        <f aca="false">--#NAME?</f>
        <v>#NAME?</v>
      </c>
      <c r="J513" s="3" t="s">
        <v>256</v>
      </c>
      <c r="K513" s="1" t="n">
        <v>5</v>
      </c>
      <c r="L513" s="1" t="n">
        <v>0</v>
      </c>
      <c r="M513" s="1" t="n">
        <v>5120</v>
      </c>
    </row>
    <row r="514" customFormat="false" ht="14.9" hidden="false" customHeight="false" outlineLevel="0" collapsed="false">
      <c r="A514" s="1" t="n">
        <v>513</v>
      </c>
      <c r="B514" s="1" t="n">
        <v>6</v>
      </c>
      <c r="C514" s="1" t="n">
        <v>0</v>
      </c>
      <c r="D514" s="1" t="n">
        <v>0</v>
      </c>
      <c r="E514" s="1" t="n">
        <v>1</v>
      </c>
      <c r="F514" s="1" t="n">
        <v>509</v>
      </c>
      <c r="H514" s="1" t="s">
        <v>724</v>
      </c>
      <c r="I514" s="3" t="e">
        <f aca="false">--#NAME?</f>
        <v>#NAME?</v>
      </c>
      <c r="J514" s="3" t="s">
        <v>256</v>
      </c>
      <c r="K514" s="1" t="n">
        <v>5</v>
      </c>
      <c r="L514" s="1" t="n">
        <v>0</v>
      </c>
      <c r="M514" s="1" t="n">
        <v>5130</v>
      </c>
    </row>
    <row r="515" customFormat="false" ht="14.9" hidden="false" customHeight="false" outlineLevel="0" collapsed="false">
      <c r="A515" s="1" t="n">
        <v>514</v>
      </c>
      <c r="B515" s="1" t="n">
        <v>6</v>
      </c>
      <c r="C515" s="1" t="n">
        <v>0</v>
      </c>
      <c r="D515" s="1" t="n">
        <v>0</v>
      </c>
      <c r="E515" s="1" t="n">
        <v>1</v>
      </c>
      <c r="F515" s="1" t="n">
        <v>509</v>
      </c>
      <c r="H515" s="1" t="s">
        <v>725</v>
      </c>
      <c r="I515" s="3" t="e">
        <f aca="false">--#NAME? (#NAME? #NAME?)</f>
        <v>#VALUE!</v>
      </c>
      <c r="J515" s="3" t="s">
        <v>256</v>
      </c>
      <c r="K515" s="1" t="n">
        <v>5</v>
      </c>
      <c r="L515" s="1" t="n">
        <v>0</v>
      </c>
      <c r="M515" s="1" t="n">
        <v>5140</v>
      </c>
    </row>
    <row r="516" customFormat="false" ht="14.9" hidden="false" customHeight="false" outlineLevel="0" collapsed="false">
      <c r="A516" s="1" t="n">
        <v>515</v>
      </c>
      <c r="B516" s="1" t="n">
        <v>6</v>
      </c>
      <c r="C516" s="1" t="n">
        <v>0</v>
      </c>
      <c r="D516" s="1" t="n">
        <v>0</v>
      </c>
      <c r="E516" s="1" t="n">
        <v>1</v>
      </c>
      <c r="F516" s="1" t="n">
        <v>509</v>
      </c>
      <c r="H516" s="1" t="s">
        <v>726</v>
      </c>
      <c r="I516" s="3" t="e">
        <f aca="false">--#NAME?</f>
        <v>#NAME?</v>
      </c>
      <c r="J516" s="3" t="s">
        <v>256</v>
      </c>
      <c r="K516" s="1" t="n">
        <v>5</v>
      </c>
      <c r="L516" s="1" t="n">
        <v>0</v>
      </c>
      <c r="M516" s="1" t="n">
        <v>5150</v>
      </c>
    </row>
    <row r="517" customFormat="false" ht="14.9" hidden="false" customHeight="false" outlineLevel="0" collapsed="false">
      <c r="A517" s="1" t="n">
        <v>516</v>
      </c>
      <c r="B517" s="1" t="n">
        <v>6</v>
      </c>
      <c r="C517" s="1" t="n">
        <v>0</v>
      </c>
      <c r="D517" s="1" t="n">
        <v>0</v>
      </c>
      <c r="E517" s="1" t="n">
        <v>1</v>
      </c>
      <c r="F517" s="1" t="n">
        <v>508</v>
      </c>
      <c r="H517" s="1" t="s">
        <v>727</v>
      </c>
      <c r="I517" s="3" t="e">
        <f aca="false">-#NAME?</f>
        <v>#NAME?</v>
      </c>
      <c r="J517" s="3" t="s">
        <v>256</v>
      </c>
      <c r="K517" s="1" t="n">
        <v>5</v>
      </c>
      <c r="L517" s="1" t="n">
        <v>0</v>
      </c>
      <c r="M517" s="1" t="n">
        <v>5160</v>
      </c>
    </row>
    <row r="518" customFormat="false" ht="417.9" hidden="false" customHeight="false" outlineLevel="0" collapsed="false">
      <c r="A518" s="1" t="n">
        <v>517</v>
      </c>
      <c r="B518" s="1" t="n">
        <v>6</v>
      </c>
      <c r="C518" s="1" t="n">
        <v>0</v>
      </c>
      <c r="D518" s="1" t="n">
        <v>1</v>
      </c>
      <c r="E518" s="1" t="n">
        <v>0</v>
      </c>
      <c r="F518" s="1" t="n">
        <v>509</v>
      </c>
      <c r="G518" s="1" t="n">
        <v>6.04</v>
      </c>
      <c r="I518" s="3" t="s">
        <v>728</v>
      </c>
      <c r="L518" s="1" t="n">
        <v>0</v>
      </c>
      <c r="M518" s="1" t="n">
        <v>5170</v>
      </c>
    </row>
    <row r="519" customFormat="false" ht="14.9" hidden="false" customHeight="false" outlineLevel="0" collapsed="false">
      <c r="A519" s="1" t="n">
        <v>518</v>
      </c>
      <c r="B519" s="1" t="n">
        <v>6</v>
      </c>
      <c r="C519" s="1" t="n">
        <v>0</v>
      </c>
      <c r="D519" s="1" t="n">
        <v>0</v>
      </c>
      <c r="E519" s="1" t="n">
        <v>1</v>
      </c>
      <c r="F519" s="1" t="n">
        <v>517</v>
      </c>
      <c r="H519" s="1" t="s">
        <v>729</v>
      </c>
      <c r="I519" s="3" t="e">
        <f aca="false">-#NAME?</f>
        <v>#NAME?</v>
      </c>
      <c r="J519" s="3" t="s">
        <v>256</v>
      </c>
      <c r="K519" s="1" t="n">
        <v>5</v>
      </c>
      <c r="L519" s="1" t="n">
        <v>0</v>
      </c>
      <c r="M519" s="1" t="n">
        <v>5180</v>
      </c>
    </row>
    <row r="520" customFormat="false" ht="14.9" hidden="false" customHeight="false" outlineLevel="0" collapsed="false">
      <c r="A520" s="1" t="n">
        <v>519</v>
      </c>
      <c r="B520" s="1" t="n">
        <v>6</v>
      </c>
      <c r="C520" s="1" t="n">
        <v>0</v>
      </c>
      <c r="D520" s="1" t="n">
        <v>0</v>
      </c>
      <c r="E520" s="1" t="n">
        <v>1</v>
      </c>
      <c r="F520" s="1" t="n">
        <v>517</v>
      </c>
      <c r="H520" s="1" t="s">
        <v>730</v>
      </c>
      <c r="I520" s="3" t="e">
        <f aca="false">-#NAME?</f>
        <v>#NAME?</v>
      </c>
      <c r="J520" s="3" t="s">
        <v>256</v>
      </c>
      <c r="K520" s="1" t="n">
        <v>5</v>
      </c>
      <c r="L520" s="1" t="n">
        <v>0</v>
      </c>
      <c r="M520" s="1" t="n">
        <v>5190</v>
      </c>
    </row>
    <row r="521" customFormat="false" ht="41.75" hidden="false" customHeight="false" outlineLevel="0" collapsed="false">
      <c r="A521" s="1" t="n">
        <v>520</v>
      </c>
      <c r="B521" s="1" t="n">
        <v>7</v>
      </c>
      <c r="C521" s="1" t="n">
        <v>0</v>
      </c>
      <c r="D521" s="1" t="n">
        <v>1</v>
      </c>
      <c r="E521" s="1" t="n">
        <v>0</v>
      </c>
      <c r="F521" s="1" t="n">
        <v>518</v>
      </c>
      <c r="G521" s="1" t="n">
        <v>7.01</v>
      </c>
      <c r="I521" s="3" t="s">
        <v>731</v>
      </c>
      <c r="L521" s="1" t="n">
        <v>0</v>
      </c>
      <c r="M521" s="1" t="n">
        <v>5200</v>
      </c>
    </row>
    <row r="522" customFormat="false" ht="14.9" hidden="false" customHeight="false" outlineLevel="0" collapsed="false">
      <c r="A522" s="1" t="n">
        <v>521</v>
      </c>
      <c r="B522" s="1" t="n">
        <v>7</v>
      </c>
      <c r="C522" s="1" t="n">
        <v>0</v>
      </c>
      <c r="D522" s="1" t="n">
        <v>0</v>
      </c>
      <c r="E522" s="1" t="n">
        <v>1</v>
      </c>
      <c r="F522" s="1" t="n">
        <v>520</v>
      </c>
      <c r="H522" s="1" t="s">
        <v>732</v>
      </c>
      <c r="I522" s="3" t="e">
        <f aca="false">-#NAME?</f>
        <v>#NAME?</v>
      </c>
      <c r="J522" s="3" t="s">
        <v>256</v>
      </c>
      <c r="K522" s="1" t="n">
        <v>5</v>
      </c>
      <c r="L522" s="1" t="n">
        <v>0</v>
      </c>
      <c r="M522" s="1" t="n">
        <v>5210</v>
      </c>
    </row>
    <row r="523" customFormat="false" ht="14.9" hidden="false" customHeight="false" outlineLevel="0" collapsed="false">
      <c r="A523" s="1" t="n">
        <v>522</v>
      </c>
      <c r="B523" s="1" t="n">
        <v>7</v>
      </c>
      <c r="C523" s="1" t="n">
        <v>0</v>
      </c>
      <c r="D523" s="1" t="n">
        <v>0</v>
      </c>
      <c r="E523" s="1" t="n">
        <v>1</v>
      </c>
      <c r="F523" s="1" t="n">
        <v>520</v>
      </c>
      <c r="H523" s="1" t="s">
        <v>733</v>
      </c>
      <c r="I523" s="3" t="e">
        <f aca="false">-#NAME?</f>
        <v>#NAME?</v>
      </c>
      <c r="J523" s="3" t="s">
        <v>256</v>
      </c>
      <c r="K523" s="1" t="n">
        <v>5</v>
      </c>
      <c r="L523" s="1" t="n">
        <v>0</v>
      </c>
      <c r="M523" s="1" t="n">
        <v>5220</v>
      </c>
    </row>
    <row r="524" customFormat="false" ht="41.75" hidden="false" customHeight="false" outlineLevel="0" collapsed="false">
      <c r="A524" s="1" t="n">
        <v>523</v>
      </c>
      <c r="B524" s="1" t="n">
        <v>7</v>
      </c>
      <c r="C524" s="1" t="n">
        <v>0</v>
      </c>
      <c r="D524" s="1" t="n">
        <v>1</v>
      </c>
      <c r="E524" s="1" t="n">
        <v>1</v>
      </c>
      <c r="F524" s="1" t="n">
        <v>521</v>
      </c>
      <c r="G524" s="1" t="n">
        <v>7.02</v>
      </c>
      <c r="H524" s="1" t="s">
        <v>734</v>
      </c>
      <c r="I524" s="3" t="s">
        <v>735</v>
      </c>
      <c r="J524" s="3" t="s">
        <v>256</v>
      </c>
      <c r="K524" s="1" t="n">
        <v>5</v>
      </c>
      <c r="L524" s="1" t="n">
        <v>0</v>
      </c>
      <c r="M524" s="1" t="n">
        <v>5230</v>
      </c>
    </row>
    <row r="525" customFormat="false" ht="122.35" hidden="false" customHeight="false" outlineLevel="0" collapsed="false">
      <c r="A525" s="1" t="n">
        <v>524</v>
      </c>
      <c r="B525" s="1" t="n">
        <v>7</v>
      </c>
      <c r="C525" s="1" t="n">
        <v>0</v>
      </c>
      <c r="D525" s="1" t="n">
        <v>1</v>
      </c>
      <c r="E525" s="1" t="n">
        <v>0</v>
      </c>
      <c r="F525" s="1" t="n">
        <v>522</v>
      </c>
      <c r="G525" s="1" t="n">
        <v>7.03</v>
      </c>
      <c r="I525" s="3" t="s">
        <v>736</v>
      </c>
      <c r="L525" s="1" t="n">
        <v>0</v>
      </c>
      <c r="M525" s="1" t="n">
        <v>5240</v>
      </c>
    </row>
    <row r="526" customFormat="false" ht="14.9" hidden="false" customHeight="false" outlineLevel="0" collapsed="false">
      <c r="A526" s="1" t="n">
        <v>525</v>
      </c>
      <c r="B526" s="1" t="n">
        <v>7</v>
      </c>
      <c r="C526" s="1" t="n">
        <v>0</v>
      </c>
      <c r="D526" s="1" t="n">
        <v>0</v>
      </c>
      <c r="E526" s="1" t="n">
        <v>1</v>
      </c>
      <c r="F526" s="1" t="n">
        <v>524</v>
      </c>
      <c r="H526" s="1" t="s">
        <v>737</v>
      </c>
      <c r="I526" s="3" t="e">
        <f aca="false">-#NAME? #NAME? #NAME?</f>
        <v>#VALUE!</v>
      </c>
      <c r="J526" s="3" t="s">
        <v>256</v>
      </c>
      <c r="K526" s="1" t="n">
        <v>5</v>
      </c>
      <c r="L526" s="1" t="n">
        <v>0</v>
      </c>
      <c r="M526" s="1" t="n">
        <v>5250</v>
      </c>
    </row>
    <row r="527" customFormat="false" ht="14.9" hidden="false" customHeight="false" outlineLevel="0" collapsed="false">
      <c r="A527" s="1" t="n">
        <v>526</v>
      </c>
      <c r="B527" s="1" t="n">
        <v>7</v>
      </c>
      <c r="C527" s="1" t="n">
        <v>0</v>
      </c>
      <c r="D527" s="1" t="n">
        <v>0</v>
      </c>
      <c r="E527" s="1" t="n">
        <v>1</v>
      </c>
      <c r="F527" s="1" t="n">
        <v>524</v>
      </c>
      <c r="H527" s="1" t="s">
        <v>738</v>
      </c>
      <c r="I527" s="3" t="e">
        <f aca="false">-#NAME?</f>
        <v>#NAME?</v>
      </c>
      <c r="J527" s="3" t="s">
        <v>256</v>
      </c>
      <c r="K527" s="1" t="n">
        <v>5</v>
      </c>
      <c r="L527" s="1" t="n">
        <v>0</v>
      </c>
      <c r="M527" s="1" t="n">
        <v>5260</v>
      </c>
    </row>
    <row r="528" customFormat="false" ht="14.9" hidden="false" customHeight="false" outlineLevel="0" collapsed="false">
      <c r="A528" s="1" t="n">
        <v>527</v>
      </c>
      <c r="B528" s="1" t="n">
        <v>7</v>
      </c>
      <c r="C528" s="1" t="n">
        <v>0</v>
      </c>
      <c r="D528" s="1" t="n">
        <v>0</v>
      </c>
      <c r="E528" s="1" t="n">
        <v>1</v>
      </c>
      <c r="F528" s="1" t="n">
        <v>524</v>
      </c>
      <c r="H528" s="1" t="s">
        <v>739</v>
      </c>
      <c r="I528" s="3" t="e">
        <f aca="false">-#NAME? #NAME? #NAME? #NAME? #NAME?</f>
        <v>#VALUE!</v>
      </c>
      <c r="J528" s="3" t="s">
        <v>256</v>
      </c>
      <c r="K528" s="1" t="n">
        <v>5</v>
      </c>
      <c r="L528" s="1" t="n">
        <v>0</v>
      </c>
      <c r="M528" s="1" t="n">
        <v>5270</v>
      </c>
    </row>
    <row r="529" customFormat="false" ht="149.25" hidden="false" customHeight="false" outlineLevel="0" collapsed="false">
      <c r="A529" s="1" t="n">
        <v>528</v>
      </c>
      <c r="B529" s="1" t="n">
        <v>7</v>
      </c>
      <c r="C529" s="1" t="n">
        <v>0</v>
      </c>
      <c r="D529" s="1" t="n">
        <v>1</v>
      </c>
      <c r="E529" s="1" t="n">
        <v>0</v>
      </c>
      <c r="F529" s="1" t="n">
        <v>525</v>
      </c>
      <c r="G529" s="1" t="n">
        <v>7.04</v>
      </c>
      <c r="I529" s="3" t="s">
        <v>740</v>
      </c>
      <c r="L529" s="1" t="n">
        <v>0</v>
      </c>
      <c r="M529" s="1" t="n">
        <v>5280</v>
      </c>
    </row>
    <row r="530" customFormat="false" ht="14.9" hidden="false" customHeight="false" outlineLevel="0" collapsed="false">
      <c r="A530" s="1" t="n">
        <v>529</v>
      </c>
      <c r="B530" s="1" t="n">
        <v>7</v>
      </c>
      <c r="C530" s="1" t="n">
        <v>0</v>
      </c>
      <c r="D530" s="1" t="n">
        <v>0</v>
      </c>
      <c r="E530" s="1" t="n">
        <v>1</v>
      </c>
      <c r="F530" s="1" t="n">
        <v>528</v>
      </c>
      <c r="H530" s="1" t="s">
        <v>741</v>
      </c>
      <c r="I530" s="3" t="e">
        <f aca="false">-#NAME? #NAME? #NAME? #NAME?</f>
        <v>#VALUE!</v>
      </c>
      <c r="J530" s="3" t="s">
        <v>256</v>
      </c>
      <c r="K530" s="1" t="n">
        <v>5</v>
      </c>
      <c r="L530" s="1" t="n">
        <v>0</v>
      </c>
      <c r="M530" s="1" t="n">
        <v>5290</v>
      </c>
    </row>
    <row r="531" customFormat="false" ht="14.9" hidden="false" customHeight="false" outlineLevel="0" collapsed="false">
      <c r="A531" s="1" t="n">
        <v>530</v>
      </c>
      <c r="B531" s="1" t="n">
        <v>7</v>
      </c>
      <c r="C531" s="1" t="n">
        <v>0</v>
      </c>
      <c r="D531" s="1" t="n">
        <v>0</v>
      </c>
      <c r="E531" s="1" t="n">
        <v>1</v>
      </c>
      <c r="F531" s="1" t="n">
        <v>528</v>
      </c>
      <c r="H531" s="1" t="s">
        <v>742</v>
      </c>
      <c r="I531" s="3" t="e">
        <f aca="false">-#NAME? #NAME?</f>
        <v>#VALUE!</v>
      </c>
      <c r="J531" s="3" t="s">
        <v>256</v>
      </c>
      <c r="K531" s="1" t="n">
        <v>5</v>
      </c>
      <c r="L531" s="1" t="n">
        <v>0</v>
      </c>
      <c r="M531" s="1" t="n">
        <v>5300</v>
      </c>
    </row>
    <row r="532" customFormat="false" ht="14.9" hidden="false" customHeight="false" outlineLevel="0" collapsed="false">
      <c r="A532" s="1" t="n">
        <v>531</v>
      </c>
      <c r="B532" s="1" t="n">
        <v>7</v>
      </c>
      <c r="C532" s="1" t="n">
        <v>0</v>
      </c>
      <c r="D532" s="1" t="n">
        <v>0</v>
      </c>
      <c r="E532" s="1" t="n">
        <v>1</v>
      </c>
      <c r="F532" s="1" t="n">
        <v>528</v>
      </c>
      <c r="H532" s="1" t="s">
        <v>743</v>
      </c>
      <c r="I532" s="3" t="e">
        <f aca="false">-#NAME?</f>
        <v>#NAME?</v>
      </c>
      <c r="J532" s="3" t="s">
        <v>256</v>
      </c>
      <c r="K532" s="1" t="n">
        <v>5</v>
      </c>
      <c r="L532" s="1" t="n">
        <v>0</v>
      </c>
      <c r="M532" s="1" t="n">
        <v>5310</v>
      </c>
    </row>
    <row r="533" customFormat="false" ht="122.35" hidden="false" customHeight="false" outlineLevel="0" collapsed="false">
      <c r="A533" s="1" t="n">
        <v>532</v>
      </c>
      <c r="B533" s="1" t="n">
        <v>7</v>
      </c>
      <c r="C533" s="1" t="n">
        <v>0</v>
      </c>
      <c r="D533" s="1" t="n">
        <v>1</v>
      </c>
      <c r="E533" s="1" t="n">
        <v>0</v>
      </c>
      <c r="F533" s="1" t="n">
        <v>529</v>
      </c>
      <c r="G533" s="1" t="n">
        <v>7.05</v>
      </c>
      <c r="I533" s="3" t="s">
        <v>744</v>
      </c>
      <c r="L533" s="1" t="n">
        <v>0</v>
      </c>
      <c r="M533" s="1" t="n">
        <v>5320</v>
      </c>
    </row>
    <row r="534" customFormat="false" ht="14.9" hidden="false" customHeight="false" outlineLevel="0" collapsed="false">
      <c r="A534" s="1" t="n">
        <v>533</v>
      </c>
      <c r="B534" s="1" t="n">
        <v>7</v>
      </c>
      <c r="C534" s="1" t="n">
        <v>0</v>
      </c>
      <c r="D534" s="1" t="n">
        <v>0</v>
      </c>
      <c r="E534" s="1" t="n">
        <v>0</v>
      </c>
      <c r="F534" s="1" t="n">
        <v>532</v>
      </c>
      <c r="I534" s="3" t="s">
        <v>745</v>
      </c>
      <c r="L534" s="1" t="n">
        <v>0</v>
      </c>
      <c r="M534" s="1" t="n">
        <v>5330</v>
      </c>
    </row>
    <row r="535" customFormat="false" ht="14.9" hidden="false" customHeight="false" outlineLevel="0" collapsed="false">
      <c r="A535" s="1" t="n">
        <v>534</v>
      </c>
      <c r="B535" s="1" t="n">
        <v>7</v>
      </c>
      <c r="C535" s="1" t="n">
        <v>0</v>
      </c>
      <c r="D535" s="1" t="n">
        <v>0</v>
      </c>
      <c r="E535" s="1" t="n">
        <v>1</v>
      </c>
      <c r="F535" s="1" t="n">
        <v>533</v>
      </c>
      <c r="H535" s="1" t="s">
        <v>746</v>
      </c>
      <c r="I535" s="3" t="e">
        <f aca="false">--#NAME? #NAME? (#NAME? #NAME?)</f>
        <v>#VALUE!</v>
      </c>
      <c r="J535" s="3" t="s">
        <v>256</v>
      </c>
      <c r="K535" s="1" t="n">
        <v>5</v>
      </c>
      <c r="L535" s="1" t="n">
        <v>0</v>
      </c>
      <c r="M535" s="1" t="n">
        <v>5340</v>
      </c>
    </row>
    <row r="536" customFormat="false" ht="14.9" hidden="false" customHeight="false" outlineLevel="0" collapsed="false">
      <c r="A536" s="1" t="n">
        <v>535</v>
      </c>
      <c r="B536" s="1" t="n">
        <v>7</v>
      </c>
      <c r="C536" s="1" t="n">
        <v>0</v>
      </c>
      <c r="D536" s="1" t="n">
        <v>0</v>
      </c>
      <c r="E536" s="1" t="n">
        <v>1</v>
      </c>
      <c r="F536" s="1" t="n">
        <v>533</v>
      </c>
      <c r="H536" s="1" t="s">
        <v>747</v>
      </c>
      <c r="I536" s="3" t="e">
        <f aca="false">--#NAME?</f>
        <v>#NAME?</v>
      </c>
      <c r="J536" s="3" t="s">
        <v>256</v>
      </c>
      <c r="K536" s="1" t="n">
        <v>5</v>
      </c>
      <c r="L536" s="1" t="n">
        <v>0</v>
      </c>
      <c r="M536" s="1" t="n">
        <v>5350</v>
      </c>
    </row>
    <row r="537" customFormat="false" ht="14.9" hidden="false" customHeight="false" outlineLevel="0" collapsed="false">
      <c r="A537" s="1" t="n">
        <v>536</v>
      </c>
      <c r="B537" s="1" t="n">
        <v>7</v>
      </c>
      <c r="C537" s="1" t="n">
        <v>0</v>
      </c>
      <c r="D537" s="1" t="n">
        <v>0</v>
      </c>
      <c r="E537" s="1" t="n">
        <v>0</v>
      </c>
      <c r="F537" s="1" t="n">
        <v>532</v>
      </c>
      <c r="I537" s="3" t="s">
        <v>748</v>
      </c>
      <c r="L537" s="1" t="n">
        <v>0</v>
      </c>
      <c r="M537" s="1" t="n">
        <v>5360</v>
      </c>
    </row>
    <row r="538" customFormat="false" ht="14.9" hidden="false" customHeight="false" outlineLevel="0" collapsed="false">
      <c r="A538" s="1" t="n">
        <v>537</v>
      </c>
      <c r="B538" s="1" t="n">
        <v>7</v>
      </c>
      <c r="C538" s="1" t="n">
        <v>0</v>
      </c>
      <c r="D538" s="1" t="n">
        <v>0</v>
      </c>
      <c r="E538" s="1" t="n">
        <v>1</v>
      </c>
      <c r="F538" s="1" t="n">
        <v>536</v>
      </c>
      <c r="H538" s="1" t="s">
        <v>749</v>
      </c>
      <c r="I538" s="3" t="e">
        <f aca="false">--#NAME? #NAME? (#NAME? #NAME? #NAME?)</f>
        <v>#VALUE!</v>
      </c>
      <c r="J538" s="3" t="s">
        <v>256</v>
      </c>
      <c r="K538" s="1" t="n">
        <v>5</v>
      </c>
      <c r="L538" s="1" t="n">
        <v>0</v>
      </c>
      <c r="M538" s="1" t="n">
        <v>5370</v>
      </c>
    </row>
    <row r="539" customFormat="false" ht="14.9" hidden="false" customHeight="false" outlineLevel="0" collapsed="false">
      <c r="A539" s="1" t="n">
        <v>538</v>
      </c>
      <c r="B539" s="1" t="n">
        <v>7</v>
      </c>
      <c r="C539" s="1" t="n">
        <v>0</v>
      </c>
      <c r="D539" s="1" t="n">
        <v>0</v>
      </c>
      <c r="E539" s="1" t="n">
        <v>1</v>
      </c>
      <c r="F539" s="1" t="n">
        <v>536</v>
      </c>
      <c r="H539" s="1" t="s">
        <v>750</v>
      </c>
      <c r="I539" s="3" t="e">
        <f aca="false">--#NAME?</f>
        <v>#NAME?</v>
      </c>
      <c r="J539" s="3" t="s">
        <v>256</v>
      </c>
      <c r="K539" s="1" t="n">
        <v>5</v>
      </c>
      <c r="L539" s="1" t="n">
        <v>0</v>
      </c>
      <c r="M539" s="1" t="n">
        <v>5380</v>
      </c>
    </row>
    <row r="540" customFormat="false" ht="176.1" hidden="false" customHeight="false" outlineLevel="0" collapsed="false">
      <c r="A540" s="1" t="n">
        <v>539</v>
      </c>
      <c r="B540" s="1" t="n">
        <v>7</v>
      </c>
      <c r="C540" s="1" t="n">
        <v>0</v>
      </c>
      <c r="D540" s="1" t="n">
        <v>1</v>
      </c>
      <c r="E540" s="1" t="n">
        <v>0</v>
      </c>
      <c r="F540" s="1" t="n">
        <v>537</v>
      </c>
      <c r="G540" s="1" t="n">
        <v>7.06</v>
      </c>
      <c r="I540" s="3" t="s">
        <v>751</v>
      </c>
      <c r="L540" s="1" t="n">
        <v>0</v>
      </c>
      <c r="M540" s="1" t="n">
        <v>5390</v>
      </c>
    </row>
    <row r="541" customFormat="false" ht="14.9" hidden="false" customHeight="false" outlineLevel="0" collapsed="false">
      <c r="A541" s="1" t="n">
        <v>540</v>
      </c>
      <c r="B541" s="1" t="n">
        <v>7</v>
      </c>
      <c r="C541" s="1" t="n">
        <v>0</v>
      </c>
      <c r="D541" s="1" t="n">
        <v>0</v>
      </c>
      <c r="E541" s="1" t="n">
        <v>1</v>
      </c>
      <c r="F541" s="1" t="n">
        <v>539</v>
      </c>
      <c r="H541" s="1" t="s">
        <v>752</v>
      </c>
      <c r="I541" s="3" t="e">
        <f aca="false">-#NAME? #NAME? #NAME?</f>
        <v>#VALUE!</v>
      </c>
      <c r="J541" s="3" t="s">
        <v>256</v>
      </c>
      <c r="K541" s="1" t="n">
        <v>5</v>
      </c>
      <c r="L541" s="1" t="n">
        <v>0</v>
      </c>
      <c r="M541" s="1" t="n">
        <v>5400</v>
      </c>
    </row>
    <row r="542" customFormat="false" ht="14.9" hidden="false" customHeight="false" outlineLevel="0" collapsed="false">
      <c r="A542" s="1" t="n">
        <v>541</v>
      </c>
      <c r="B542" s="1" t="n">
        <v>7</v>
      </c>
      <c r="C542" s="1" t="n">
        <v>0</v>
      </c>
      <c r="D542" s="1" t="n">
        <v>0</v>
      </c>
      <c r="E542" s="1" t="n">
        <v>1</v>
      </c>
      <c r="F542" s="1" t="n">
        <v>539</v>
      </c>
      <c r="H542" s="1" t="s">
        <v>753</v>
      </c>
      <c r="I542" s="3" t="e">
        <f aca="false">-#NAME?</f>
        <v>#NAME?</v>
      </c>
      <c r="J542" s="3" t="s">
        <v>256</v>
      </c>
      <c r="K542" s="1" t="n">
        <v>5</v>
      </c>
      <c r="L542" s="1" t="n">
        <v>0</v>
      </c>
      <c r="M542" s="1" t="n">
        <v>5410</v>
      </c>
    </row>
    <row r="543" customFormat="false" ht="68.65" hidden="false" customHeight="false" outlineLevel="0" collapsed="false">
      <c r="A543" s="1" t="n">
        <v>542</v>
      </c>
      <c r="B543" s="1" t="n">
        <v>7</v>
      </c>
      <c r="C543" s="1" t="n">
        <v>0</v>
      </c>
      <c r="D543" s="1" t="n">
        <v>1</v>
      </c>
      <c r="E543" s="1" t="n">
        <v>1</v>
      </c>
      <c r="F543" s="1" t="n">
        <v>540</v>
      </c>
      <c r="G543" s="1" t="n">
        <v>7.07</v>
      </c>
      <c r="H543" s="1" t="s">
        <v>754</v>
      </c>
      <c r="I543" s="3" t="s">
        <v>755</v>
      </c>
      <c r="J543" s="3" t="s">
        <v>256</v>
      </c>
      <c r="K543" s="1" t="n">
        <v>5</v>
      </c>
      <c r="L543" s="1" t="n">
        <v>0</v>
      </c>
      <c r="M543" s="1" t="n">
        <v>5420</v>
      </c>
    </row>
    <row r="544" customFormat="false" ht="108.95" hidden="false" customHeight="false" outlineLevel="0" collapsed="false">
      <c r="A544" s="1" t="n">
        <v>543</v>
      </c>
      <c r="B544" s="1" t="n">
        <v>7</v>
      </c>
      <c r="C544" s="1" t="n">
        <v>0</v>
      </c>
      <c r="D544" s="1" t="n">
        <v>1</v>
      </c>
      <c r="E544" s="1" t="n">
        <v>0</v>
      </c>
      <c r="F544" s="1" t="n">
        <v>541</v>
      </c>
      <c r="G544" s="1" t="n">
        <v>7.08</v>
      </c>
      <c r="I544" s="3" t="s">
        <v>756</v>
      </c>
      <c r="L544" s="1" t="n">
        <v>0</v>
      </c>
      <c r="M544" s="1" t="n">
        <v>5430</v>
      </c>
    </row>
    <row r="545" customFormat="false" ht="14.9" hidden="false" customHeight="false" outlineLevel="0" collapsed="false">
      <c r="A545" s="1" t="n">
        <v>544</v>
      </c>
      <c r="B545" s="1" t="n">
        <v>7</v>
      </c>
      <c r="C545" s="1" t="n">
        <v>0</v>
      </c>
      <c r="D545" s="1" t="n">
        <v>0</v>
      </c>
      <c r="E545" s="1" t="n">
        <v>1</v>
      </c>
      <c r="F545" s="1" t="n">
        <v>543</v>
      </c>
      <c r="H545" s="1" t="s">
        <v>757</v>
      </c>
      <c r="I545" s="3" t="e">
        <f aca="false">-#NAME? (#NAME? #NAME?)</f>
        <v>#VALUE!</v>
      </c>
      <c r="J545" s="3" t="s">
        <v>256</v>
      </c>
      <c r="K545" s="1" t="n">
        <v>5</v>
      </c>
      <c r="L545" s="1" t="n">
        <v>0</v>
      </c>
      <c r="M545" s="1" t="n">
        <v>5440</v>
      </c>
    </row>
    <row r="546" customFormat="false" ht="14.9" hidden="false" customHeight="false" outlineLevel="0" collapsed="false">
      <c r="A546" s="1" t="n">
        <v>545</v>
      </c>
      <c r="B546" s="1" t="n">
        <v>7</v>
      </c>
      <c r="C546" s="1" t="n">
        <v>0</v>
      </c>
      <c r="D546" s="1" t="n">
        <v>0</v>
      </c>
      <c r="E546" s="1" t="n">
        <v>1</v>
      </c>
      <c r="F546" s="1" t="n">
        <v>543</v>
      </c>
      <c r="H546" s="1" t="s">
        <v>758</v>
      </c>
      <c r="I546" s="3" t="e">
        <f aca="false">-#NAME? (#NAME? #NAME?,#NAME? #NAME?)</f>
        <v>#VALUE!</v>
      </c>
      <c r="J546" s="3" t="s">
        <v>256</v>
      </c>
      <c r="K546" s="1" t="n">
        <v>5</v>
      </c>
      <c r="L546" s="1" t="n">
        <v>0</v>
      </c>
      <c r="M546" s="1" t="n">
        <v>5450</v>
      </c>
    </row>
    <row r="547" customFormat="false" ht="14.9" hidden="false" customHeight="false" outlineLevel="0" collapsed="false">
      <c r="A547" s="1" t="n">
        <v>546</v>
      </c>
      <c r="B547" s="1" t="n">
        <v>7</v>
      </c>
      <c r="C547" s="1" t="n">
        <v>0</v>
      </c>
      <c r="D547" s="1" t="n">
        <v>0</v>
      </c>
      <c r="E547" s="1" t="n">
        <v>1</v>
      </c>
      <c r="F547" s="1" t="n">
        <v>543</v>
      </c>
      <c r="H547" s="1" t="s">
        <v>759</v>
      </c>
      <c r="I547" s="3" t="e">
        <f aca="false">-#NAME? #NAME? #NAME?</f>
        <v>#VALUE!</v>
      </c>
      <c r="J547" s="3" t="s">
        <v>256</v>
      </c>
      <c r="K547" s="1" t="n">
        <v>5</v>
      </c>
      <c r="L547" s="1" t="n">
        <v>0</v>
      </c>
      <c r="M547" s="1" t="n">
        <v>5460</v>
      </c>
    </row>
    <row r="548" customFormat="false" ht="55.2" hidden="false" customHeight="false" outlineLevel="0" collapsed="false">
      <c r="A548" s="1" t="n">
        <v>547</v>
      </c>
      <c r="B548" s="1" t="n">
        <v>7</v>
      </c>
      <c r="C548" s="1" t="n">
        <v>0</v>
      </c>
      <c r="D548" s="1" t="n">
        <v>1</v>
      </c>
      <c r="E548" s="1" t="n">
        <v>0</v>
      </c>
      <c r="F548" s="1" t="n">
        <v>544</v>
      </c>
      <c r="G548" s="1" t="n">
        <v>7.09</v>
      </c>
      <c r="I548" s="3" t="s">
        <v>760</v>
      </c>
      <c r="L548" s="1" t="n">
        <v>0</v>
      </c>
      <c r="M548" s="1" t="n">
        <v>5470</v>
      </c>
    </row>
    <row r="549" customFormat="false" ht="14.9" hidden="false" customHeight="false" outlineLevel="0" collapsed="false">
      <c r="A549" s="1" t="n">
        <v>548</v>
      </c>
      <c r="B549" s="1" t="n">
        <v>7</v>
      </c>
      <c r="C549" s="1" t="n">
        <v>0</v>
      </c>
      <c r="D549" s="1" t="n">
        <v>0</v>
      </c>
      <c r="E549" s="1" t="n">
        <v>1</v>
      </c>
      <c r="F549" s="1" t="n">
        <v>547</v>
      </c>
      <c r="H549" s="1" t="s">
        <v>761</v>
      </c>
      <c r="I549" s="3" t="e">
        <f aca="false">-#NAME?</f>
        <v>#NAME?</v>
      </c>
      <c r="J549" s="3" t="s">
        <v>256</v>
      </c>
      <c r="K549" s="1" t="n">
        <v>5</v>
      </c>
      <c r="L549" s="1" t="n">
        <v>0</v>
      </c>
      <c r="M549" s="1" t="n">
        <v>5480</v>
      </c>
    </row>
    <row r="550" customFormat="false" ht="55.2" hidden="false" customHeight="false" outlineLevel="0" collapsed="false">
      <c r="A550" s="1" t="n">
        <v>549</v>
      </c>
      <c r="B550" s="1" t="n">
        <v>7</v>
      </c>
      <c r="C550" s="1" t="n">
        <v>0</v>
      </c>
      <c r="D550" s="1" t="n">
        <v>0</v>
      </c>
      <c r="E550" s="1" t="n">
        <v>1</v>
      </c>
      <c r="F550" s="1" t="n">
        <v>547</v>
      </c>
      <c r="H550" s="1" t="s">
        <v>762</v>
      </c>
      <c r="I550" s="3" t="s">
        <v>763</v>
      </c>
      <c r="J550" s="3" t="s">
        <v>256</v>
      </c>
      <c r="K550" s="1" t="n">
        <v>5</v>
      </c>
      <c r="L550" s="1" t="n">
        <v>0</v>
      </c>
      <c r="M550" s="1" t="n">
        <v>5490</v>
      </c>
    </row>
    <row r="551" customFormat="false" ht="14.9" hidden="false" customHeight="false" outlineLevel="0" collapsed="false">
      <c r="A551" s="1" t="n">
        <v>550</v>
      </c>
      <c r="B551" s="1" t="n">
        <v>7</v>
      </c>
      <c r="C551" s="1" t="n">
        <v>0</v>
      </c>
      <c r="D551" s="1" t="n">
        <v>0</v>
      </c>
      <c r="E551" s="1" t="n">
        <v>1</v>
      </c>
      <c r="F551" s="1" t="n">
        <v>547</v>
      </c>
      <c r="H551" s="1" t="s">
        <v>764</v>
      </c>
      <c r="I551" s="3" t="e">
        <f aca="false">-#NAME? #NAME? #NAME? #NAME?</f>
        <v>#VALUE!</v>
      </c>
      <c r="J551" s="3" t="s">
        <v>256</v>
      </c>
      <c r="K551" s="1" t="n">
        <v>5</v>
      </c>
      <c r="L551" s="1" t="n">
        <v>0</v>
      </c>
      <c r="M551" s="1" t="n">
        <v>5500</v>
      </c>
    </row>
    <row r="552" customFormat="false" ht="55.2" hidden="false" customHeight="false" outlineLevel="0" collapsed="false">
      <c r="A552" s="1" t="n">
        <v>551</v>
      </c>
      <c r="B552" s="1" t="n">
        <v>7</v>
      </c>
      <c r="C552" s="1" t="n">
        <v>0</v>
      </c>
      <c r="D552" s="1" t="n">
        <v>0</v>
      </c>
      <c r="E552" s="1" t="n">
        <v>0</v>
      </c>
      <c r="F552" s="1" t="n">
        <v>547</v>
      </c>
      <c r="I552" s="3" t="s">
        <v>765</v>
      </c>
      <c r="J552" s="3" t="s">
        <v>256</v>
      </c>
      <c r="K552" s="1" t="n">
        <v>5</v>
      </c>
      <c r="L552" s="1" t="n">
        <v>0</v>
      </c>
      <c r="M552" s="1" t="n">
        <v>5510</v>
      </c>
    </row>
    <row r="553" customFormat="false" ht="14.9" hidden="false" customHeight="false" outlineLevel="0" collapsed="false">
      <c r="A553" s="1" t="n">
        <v>552</v>
      </c>
      <c r="B553" s="1" t="n">
        <v>7</v>
      </c>
      <c r="C553" s="1" t="n">
        <v>0</v>
      </c>
      <c r="D553" s="1" t="n">
        <v>0</v>
      </c>
      <c r="E553" s="1" t="n">
        <v>1</v>
      </c>
      <c r="F553" s="1" t="n">
        <v>551</v>
      </c>
      <c r="H553" s="1" t="s">
        <v>766</v>
      </c>
      <c r="I553" s="3" t="e">
        <f aca="false">--#NAME? #NAME? #NAME? #NAME? #NAME?</f>
        <v>#VALUE!</v>
      </c>
      <c r="J553" s="3" t="s">
        <v>256</v>
      </c>
      <c r="K553" s="1" t="n">
        <v>5</v>
      </c>
      <c r="L553" s="1" t="n">
        <v>0</v>
      </c>
      <c r="M553" s="1" t="n">
        <v>5520</v>
      </c>
    </row>
    <row r="554" customFormat="false" ht="14.9" hidden="false" customHeight="false" outlineLevel="0" collapsed="false">
      <c r="A554" s="1" t="n">
        <v>553</v>
      </c>
      <c r="B554" s="1" t="n">
        <v>7</v>
      </c>
      <c r="C554" s="1" t="n">
        <v>0</v>
      </c>
      <c r="D554" s="1" t="n">
        <v>0</v>
      </c>
      <c r="E554" s="1" t="n">
        <v>1</v>
      </c>
      <c r="F554" s="1" t="n">
        <v>551</v>
      </c>
      <c r="H554" s="1" t="s">
        <v>767</v>
      </c>
      <c r="I554" s="3" t="e">
        <f aca="false">--#NAME?</f>
        <v>#NAME?</v>
      </c>
      <c r="J554" s="3" t="s">
        <v>256</v>
      </c>
      <c r="K554" s="1" t="n">
        <v>5</v>
      </c>
      <c r="L554" s="1" t="n">
        <v>0</v>
      </c>
      <c r="M554" s="1" t="n">
        <v>5530</v>
      </c>
    </row>
    <row r="555" customFormat="false" ht="14.9" hidden="false" customHeight="false" outlineLevel="0" collapsed="false">
      <c r="A555" s="1" t="n">
        <v>554</v>
      </c>
      <c r="B555" s="1" t="n">
        <v>7</v>
      </c>
      <c r="C555" s="1" t="n">
        <v>0</v>
      </c>
      <c r="D555" s="1" t="n">
        <v>0</v>
      </c>
      <c r="E555" s="1" t="n">
        <v>1</v>
      </c>
      <c r="F555" s="1" t="n">
        <v>547</v>
      </c>
      <c r="H555" s="1" t="s">
        <v>768</v>
      </c>
      <c r="I555" s="3" t="e">
        <f aca="false">-#NAME? #NAME? #NAME? #NAME? #NAME? #NAME? #NAME? #NAME? #NAME? #NAME?</f>
        <v>#VALUE!</v>
      </c>
      <c r="J555" s="3" t="s">
        <v>256</v>
      </c>
      <c r="K555" s="1" t="n">
        <v>5</v>
      </c>
      <c r="L555" s="1" t="n">
        <v>0</v>
      </c>
      <c r="M555" s="1" t="n">
        <v>5540</v>
      </c>
    </row>
    <row r="556" customFormat="false" ht="14.9" hidden="false" customHeight="false" outlineLevel="0" collapsed="false">
      <c r="A556" s="1" t="n">
        <v>555</v>
      </c>
      <c r="B556" s="1" t="n">
        <v>7</v>
      </c>
      <c r="C556" s="1" t="n">
        <v>0</v>
      </c>
      <c r="D556" s="1" t="n">
        <v>0</v>
      </c>
      <c r="E556" s="1" t="n">
        <v>1</v>
      </c>
      <c r="F556" s="1" t="n">
        <v>547</v>
      </c>
      <c r="H556" s="1" t="s">
        <v>769</v>
      </c>
      <c r="I556" s="3" t="e">
        <f aca="false">-#NAME?,#NAME? #NAME? #NAME? #NAME? #NAME? #NAME? (#NAME? #NAME?)</f>
        <v>#VALUE!</v>
      </c>
      <c r="J556" s="3" t="s">
        <v>256</v>
      </c>
      <c r="K556" s="1" t="n">
        <v>5</v>
      </c>
      <c r="L556" s="1" t="n">
        <v>0</v>
      </c>
      <c r="M556" s="1" t="n">
        <v>5550</v>
      </c>
    </row>
    <row r="557" customFormat="false" ht="14.9" hidden="false" customHeight="false" outlineLevel="0" collapsed="false">
      <c r="A557" s="1" t="n">
        <v>556</v>
      </c>
      <c r="B557" s="1" t="n">
        <v>7</v>
      </c>
      <c r="C557" s="1" t="n">
        <v>0</v>
      </c>
      <c r="D557" s="1" t="n">
        <v>0</v>
      </c>
      <c r="E557" s="1" t="n">
        <v>0</v>
      </c>
      <c r="F557" s="1" t="n">
        <v>547</v>
      </c>
      <c r="I557" s="3" t="s">
        <v>199</v>
      </c>
      <c r="L557" s="1" t="n">
        <v>0</v>
      </c>
      <c r="M557" s="1" t="n">
        <v>5560</v>
      </c>
    </row>
    <row r="558" customFormat="false" ht="14.9" hidden="false" customHeight="false" outlineLevel="0" collapsed="false">
      <c r="A558" s="1" t="n">
        <v>557</v>
      </c>
      <c r="B558" s="1" t="n">
        <v>7</v>
      </c>
      <c r="C558" s="1" t="n">
        <v>0</v>
      </c>
      <c r="D558" s="1" t="n">
        <v>0</v>
      </c>
      <c r="E558" s="1" t="n">
        <v>1</v>
      </c>
      <c r="F558" s="1" t="n">
        <v>556</v>
      </c>
      <c r="H558" s="1" t="s">
        <v>770</v>
      </c>
      <c r="I558" s="3" t="e">
        <f aca="false">--#NAME? #NAME?</f>
        <v>#VALUE!</v>
      </c>
      <c r="J558" s="3" t="s">
        <v>256</v>
      </c>
      <c r="K558" s="1" t="n">
        <v>5</v>
      </c>
      <c r="L558" s="1" t="n">
        <v>0</v>
      </c>
      <c r="M558" s="1" t="n">
        <v>5570</v>
      </c>
    </row>
    <row r="559" customFormat="false" ht="14.9" hidden="false" customHeight="false" outlineLevel="0" collapsed="false">
      <c r="A559" s="1" t="n">
        <v>558</v>
      </c>
      <c r="B559" s="1" t="n">
        <v>7</v>
      </c>
      <c r="C559" s="1" t="n">
        <v>0</v>
      </c>
      <c r="D559" s="1" t="n">
        <v>0</v>
      </c>
      <c r="E559" s="1" t="n">
        <v>1</v>
      </c>
      <c r="F559" s="1" t="n">
        <v>556</v>
      </c>
      <c r="H559" s="1" t="s">
        <v>771</v>
      </c>
      <c r="I559" s="3" t="e">
        <f aca="false">--#NAME?</f>
        <v>#NAME?</v>
      </c>
      <c r="J559" s="3" t="s">
        <v>256</v>
      </c>
      <c r="K559" s="1" t="n">
        <v>5</v>
      </c>
      <c r="L559" s="1" t="n">
        <v>0</v>
      </c>
      <c r="M559" s="1" t="n">
        <v>5580</v>
      </c>
    </row>
    <row r="560" customFormat="false" ht="14.9" hidden="false" customHeight="false" outlineLevel="0" collapsed="false">
      <c r="A560" s="1" t="n">
        <v>559</v>
      </c>
      <c r="B560" s="1" t="n">
        <v>7</v>
      </c>
      <c r="C560" s="1" t="n">
        <v>0</v>
      </c>
      <c r="D560" s="1" t="n">
        <v>0</v>
      </c>
      <c r="E560" s="1" t="n">
        <v>1</v>
      </c>
      <c r="F560" s="1" t="n">
        <v>556</v>
      </c>
      <c r="H560" s="1" t="s">
        <v>772</v>
      </c>
      <c r="I560" s="3" t="e">
        <f aca="false">--#NAME?,#NAME? #NAME? #NAME? (#NAME? #NAME?)</f>
        <v>#VALUE!</v>
      </c>
      <c r="J560" s="3" t="s">
        <v>256</v>
      </c>
      <c r="K560" s="1" t="n">
        <v>5</v>
      </c>
      <c r="L560" s="1" t="n">
        <v>0</v>
      </c>
      <c r="M560" s="1" t="n">
        <v>5590</v>
      </c>
    </row>
    <row r="561" customFormat="false" ht="14.9" hidden="false" customHeight="false" outlineLevel="0" collapsed="false">
      <c r="A561" s="1" t="n">
        <v>560</v>
      </c>
      <c r="B561" s="1" t="n">
        <v>7</v>
      </c>
      <c r="C561" s="1" t="n">
        <v>0</v>
      </c>
      <c r="D561" s="1" t="n">
        <v>0</v>
      </c>
      <c r="E561" s="1" t="n">
        <v>1</v>
      </c>
      <c r="F561" s="1" t="n">
        <v>556</v>
      </c>
      <c r="H561" s="1" t="s">
        <v>773</v>
      </c>
      <c r="I561" s="3" t="e">
        <f aca="false">--#NAME?</f>
        <v>#NAME?</v>
      </c>
      <c r="J561" s="3" t="s">
        <v>256</v>
      </c>
      <c r="K561" s="1" t="n">
        <v>5</v>
      </c>
      <c r="L561" s="1" t="n">
        <v>0</v>
      </c>
      <c r="M561" s="1" t="n">
        <v>5600</v>
      </c>
    </row>
    <row r="562" customFormat="false" ht="135.8" hidden="false" customHeight="false" outlineLevel="0" collapsed="false">
      <c r="A562" s="1" t="n">
        <v>561</v>
      </c>
      <c r="B562" s="1" t="n">
        <v>7</v>
      </c>
      <c r="C562" s="1" t="n">
        <v>0</v>
      </c>
      <c r="D562" s="1" t="n">
        <v>1</v>
      </c>
      <c r="E562" s="1" t="n">
        <v>0</v>
      </c>
      <c r="F562" s="1" t="n">
        <v>557</v>
      </c>
      <c r="G562" s="1" t="n">
        <v>7.1</v>
      </c>
      <c r="I562" s="3" t="s">
        <v>774</v>
      </c>
      <c r="L562" s="1" t="n">
        <v>0</v>
      </c>
      <c r="M562" s="1" t="n">
        <v>5610</v>
      </c>
    </row>
    <row r="563" customFormat="false" ht="14.9" hidden="false" customHeight="false" outlineLevel="0" collapsed="false">
      <c r="A563" s="1" t="n">
        <v>562</v>
      </c>
      <c r="B563" s="1" t="n">
        <v>7</v>
      </c>
      <c r="C563" s="1" t="n">
        <v>0</v>
      </c>
      <c r="D563" s="1" t="n">
        <v>0</v>
      </c>
      <c r="E563" s="1" t="n">
        <v>1</v>
      </c>
      <c r="F563" s="1" t="n">
        <v>561</v>
      </c>
      <c r="H563" s="1" t="s">
        <v>775</v>
      </c>
      <c r="I563" s="3" t="e">
        <f aca="false">-#NAME?</f>
        <v>#NAME?</v>
      </c>
      <c r="J563" s="3" t="s">
        <v>256</v>
      </c>
      <c r="K563" s="1" t="n">
        <v>5</v>
      </c>
      <c r="L563" s="1" t="n">
        <v>0</v>
      </c>
      <c r="M563" s="1" t="n">
        <v>5620</v>
      </c>
    </row>
    <row r="564" customFormat="false" ht="108.95" hidden="false" customHeight="false" outlineLevel="0" collapsed="false">
      <c r="A564" s="1" t="n">
        <v>563</v>
      </c>
      <c r="B564" s="1" t="n">
        <v>7</v>
      </c>
      <c r="C564" s="1" t="n">
        <v>0</v>
      </c>
      <c r="D564" s="1" t="n">
        <v>0</v>
      </c>
      <c r="E564" s="1" t="n">
        <v>0</v>
      </c>
      <c r="F564" s="1" t="n">
        <v>561</v>
      </c>
      <c r="I564" s="3" t="s">
        <v>776</v>
      </c>
      <c r="L564" s="1" t="n">
        <v>0</v>
      </c>
      <c r="M564" s="1" t="n">
        <v>5630</v>
      </c>
    </row>
    <row r="565" customFormat="false" ht="14.9" hidden="false" customHeight="false" outlineLevel="0" collapsed="false">
      <c r="A565" s="1" t="n">
        <v>564</v>
      </c>
      <c r="B565" s="1" t="n">
        <v>7</v>
      </c>
      <c r="C565" s="1" t="n">
        <v>0</v>
      </c>
      <c r="D565" s="1" t="n">
        <v>0</v>
      </c>
      <c r="E565" s="1" t="n">
        <v>1</v>
      </c>
      <c r="F565" s="1" t="n">
        <v>563</v>
      </c>
      <c r="H565" s="1" t="s">
        <v>777</v>
      </c>
      <c r="I565" s="3" t="e">
        <f aca="false">--#NAME? (#NAME? #NAME?)</f>
        <v>#VALUE!</v>
      </c>
      <c r="J565" s="3" t="s">
        <v>256</v>
      </c>
      <c r="K565" s="1" t="n">
        <v>5</v>
      </c>
      <c r="L565" s="1" t="n">
        <v>0</v>
      </c>
      <c r="M565" s="1" t="n">
        <v>5640</v>
      </c>
    </row>
    <row r="566" customFormat="false" ht="14.9" hidden="false" customHeight="false" outlineLevel="0" collapsed="false">
      <c r="A566" s="1" t="n">
        <v>565</v>
      </c>
      <c r="B566" s="1" t="n">
        <v>7</v>
      </c>
      <c r="C566" s="1" t="n">
        <v>0</v>
      </c>
      <c r="D566" s="1" t="n">
        <v>0</v>
      </c>
      <c r="E566" s="1" t="n">
        <v>1</v>
      </c>
      <c r="F566" s="1" t="n">
        <v>563</v>
      </c>
      <c r="H566" s="1" t="s">
        <v>778</v>
      </c>
      <c r="I566" s="3" t="e">
        <f aca="false">--#NAME? (#NAME? #NAME?,#NAME? #NAME?)</f>
        <v>#VALUE!</v>
      </c>
      <c r="J566" s="3" t="s">
        <v>256</v>
      </c>
      <c r="K566" s="1" t="n">
        <v>5</v>
      </c>
      <c r="L566" s="1" t="n">
        <v>0</v>
      </c>
      <c r="M566" s="1" t="n">
        <v>5650</v>
      </c>
    </row>
    <row r="567" customFormat="false" ht="14.9" hidden="false" customHeight="false" outlineLevel="0" collapsed="false">
      <c r="A567" s="1" t="n">
        <v>566</v>
      </c>
      <c r="B567" s="1" t="n">
        <v>7</v>
      </c>
      <c r="C567" s="1" t="n">
        <v>0</v>
      </c>
      <c r="D567" s="1" t="n">
        <v>0</v>
      </c>
      <c r="E567" s="1" t="n">
        <v>1</v>
      </c>
      <c r="F567" s="1" t="n">
        <v>563</v>
      </c>
      <c r="H567" s="1" t="s">
        <v>779</v>
      </c>
      <c r="I567" s="3" t="e">
        <f aca="false">--#NAME?</f>
        <v>#NAME?</v>
      </c>
      <c r="J567" s="3" t="s">
        <v>256</v>
      </c>
      <c r="K567" s="1" t="n">
        <v>5</v>
      </c>
      <c r="L567" s="1" t="n">
        <v>0</v>
      </c>
      <c r="M567" s="1" t="n">
        <v>5660</v>
      </c>
    </row>
    <row r="568" customFormat="false" ht="14.9" hidden="false" customHeight="false" outlineLevel="0" collapsed="false">
      <c r="A568" s="1" t="n">
        <v>567</v>
      </c>
      <c r="B568" s="1" t="n">
        <v>7</v>
      </c>
      <c r="C568" s="1" t="n">
        <v>0</v>
      </c>
      <c r="D568" s="1" t="n">
        <v>0</v>
      </c>
      <c r="E568" s="1" t="n">
        <v>1</v>
      </c>
      <c r="F568" s="1" t="n">
        <v>561</v>
      </c>
      <c r="H568" s="1" t="s">
        <v>780</v>
      </c>
      <c r="I568" s="3" t="e">
        <f aca="false">-#NAME?,#NAME? #NAME? #NAME? #NAME? #NAME? #NAME? (#NAME? #NAME?)</f>
        <v>#VALUE!</v>
      </c>
      <c r="J568" s="3" t="s">
        <v>256</v>
      </c>
      <c r="K568" s="1" t="n">
        <v>5</v>
      </c>
      <c r="L568" s="1" t="n">
        <v>0</v>
      </c>
      <c r="M568" s="1" t="n">
        <v>5670</v>
      </c>
    </row>
    <row r="569" customFormat="false" ht="14.9" hidden="false" customHeight="false" outlineLevel="0" collapsed="false">
      <c r="A569" s="1" t="n">
        <v>568</v>
      </c>
      <c r="B569" s="1" t="n">
        <v>7</v>
      </c>
      <c r="C569" s="1" t="n">
        <v>0</v>
      </c>
      <c r="D569" s="1" t="n">
        <v>0</v>
      </c>
      <c r="E569" s="1" t="n">
        <v>1</v>
      </c>
      <c r="F569" s="1" t="n">
        <v>561</v>
      </c>
      <c r="H569" s="1" t="s">
        <v>781</v>
      </c>
      <c r="I569" s="3" t="e">
        <f aca="false">-#NAME? #NAME?</f>
        <v>#VALUE!</v>
      </c>
      <c r="J569" s="3" t="s">
        <v>256</v>
      </c>
      <c r="K569" s="1" t="n">
        <v>5</v>
      </c>
      <c r="L569" s="1" t="n">
        <v>0</v>
      </c>
      <c r="M569" s="1" t="n">
        <v>5680</v>
      </c>
    </row>
    <row r="570" customFormat="false" ht="14.9" hidden="false" customHeight="false" outlineLevel="0" collapsed="false">
      <c r="A570" s="1" t="n">
        <v>569</v>
      </c>
      <c r="B570" s="1" t="n">
        <v>7</v>
      </c>
      <c r="C570" s="1" t="n">
        <v>0</v>
      </c>
      <c r="D570" s="1" t="n">
        <v>0</v>
      </c>
      <c r="E570" s="1" t="n">
        <v>1</v>
      </c>
      <c r="F570" s="1" t="n">
        <v>561</v>
      </c>
      <c r="H570" s="1" t="s">
        <v>782</v>
      </c>
      <c r="I570" s="3" t="e">
        <f aca="false">-#NAME? #NAME?</f>
        <v>#VALUE!</v>
      </c>
      <c r="J570" s="3" t="s">
        <v>256</v>
      </c>
      <c r="K570" s="1" t="n">
        <v>5</v>
      </c>
      <c r="L570" s="1" t="n">
        <v>0</v>
      </c>
      <c r="M570" s="1" t="n">
        <v>5690</v>
      </c>
    </row>
    <row r="571" customFormat="false" ht="14.9" hidden="false" customHeight="false" outlineLevel="0" collapsed="false">
      <c r="A571" s="1" t="n">
        <v>570</v>
      </c>
      <c r="B571" s="1" t="n">
        <v>7</v>
      </c>
      <c r="C571" s="1" t="n">
        <v>0</v>
      </c>
      <c r="D571" s="1" t="n">
        <v>0</v>
      </c>
      <c r="E571" s="1" t="n">
        <v>1</v>
      </c>
      <c r="F571" s="1" t="n">
        <v>561</v>
      </c>
      <c r="H571" s="1" t="s">
        <v>783</v>
      </c>
      <c r="I571" s="3" t="e">
        <f aca="false">-#NAME? #NAME? #NAME?</f>
        <v>#VALUE!</v>
      </c>
      <c r="J571" s="3" t="s">
        <v>256</v>
      </c>
      <c r="K571" s="1" t="n">
        <v>5</v>
      </c>
      <c r="L571" s="1" t="n">
        <v>0</v>
      </c>
      <c r="M571" s="1" t="n">
        <v>5700</v>
      </c>
    </row>
    <row r="572" customFormat="false" ht="350.7" hidden="false" customHeight="false" outlineLevel="0" collapsed="false">
      <c r="A572" s="1" t="n">
        <v>571</v>
      </c>
      <c r="B572" s="1" t="n">
        <v>7</v>
      </c>
      <c r="C572" s="1" t="n">
        <v>0</v>
      </c>
      <c r="D572" s="1" t="n">
        <v>1</v>
      </c>
      <c r="E572" s="1" t="n">
        <v>0</v>
      </c>
      <c r="F572" s="1" t="n">
        <v>562</v>
      </c>
      <c r="G572" s="1" t="n">
        <v>7.11</v>
      </c>
      <c r="I572" s="3" t="s">
        <v>784</v>
      </c>
      <c r="L572" s="1" t="n">
        <v>0</v>
      </c>
      <c r="M572" s="1" t="n">
        <v>5710</v>
      </c>
    </row>
    <row r="573" customFormat="false" ht="14.9" hidden="false" customHeight="false" outlineLevel="0" collapsed="false">
      <c r="A573" s="1" t="n">
        <v>572</v>
      </c>
      <c r="B573" s="1" t="n">
        <v>7</v>
      </c>
      <c r="C573" s="1" t="n">
        <v>0</v>
      </c>
      <c r="D573" s="1" t="n">
        <v>0</v>
      </c>
      <c r="E573" s="1" t="n">
        <v>1</v>
      </c>
      <c r="F573" s="1" t="n">
        <v>571</v>
      </c>
      <c r="H573" s="1" t="s">
        <v>785</v>
      </c>
      <c r="I573" s="3" t="e">
        <f aca="false">-#NAME?</f>
        <v>#NAME?</v>
      </c>
      <c r="J573" s="3" t="s">
        <v>256</v>
      </c>
      <c r="K573" s="1" t="n">
        <v>5</v>
      </c>
      <c r="L573" s="1" t="n">
        <v>0</v>
      </c>
      <c r="M573" s="1" t="n">
        <v>5720</v>
      </c>
    </row>
    <row r="574" customFormat="false" ht="14.9" hidden="false" customHeight="false" outlineLevel="0" collapsed="false">
      <c r="A574" s="1" t="n">
        <v>573</v>
      </c>
      <c r="B574" s="1" t="n">
        <v>7</v>
      </c>
      <c r="C574" s="1" t="n">
        <v>0</v>
      </c>
      <c r="D574" s="1" t="n">
        <v>0</v>
      </c>
      <c r="E574" s="1" t="n">
        <v>1</v>
      </c>
      <c r="F574" s="1" t="n">
        <v>571</v>
      </c>
      <c r="H574" s="1" t="s">
        <v>786</v>
      </c>
      <c r="I574" s="3" t="e">
        <f aca="false">-#NAME? #NAME? #NAME?</f>
        <v>#VALUE!</v>
      </c>
      <c r="J574" s="3" t="s">
        <v>256</v>
      </c>
      <c r="K574" s="1" t="n">
        <v>5</v>
      </c>
      <c r="L574" s="1" t="n">
        <v>0</v>
      </c>
      <c r="M574" s="1" t="n">
        <v>5730</v>
      </c>
    </row>
    <row r="575" customFormat="false" ht="55.2" hidden="false" customHeight="false" outlineLevel="0" collapsed="false">
      <c r="A575" s="1" t="n">
        <v>574</v>
      </c>
      <c r="B575" s="1" t="n">
        <v>7</v>
      </c>
      <c r="C575" s="1" t="n">
        <v>0</v>
      </c>
      <c r="D575" s="1" t="n">
        <v>0</v>
      </c>
      <c r="E575" s="1" t="n">
        <v>0</v>
      </c>
      <c r="F575" s="1" t="n">
        <v>571</v>
      </c>
      <c r="I575" s="3" t="s">
        <v>765</v>
      </c>
      <c r="L575" s="1" t="n">
        <v>0</v>
      </c>
      <c r="M575" s="1" t="n">
        <v>5740</v>
      </c>
    </row>
    <row r="576" customFormat="false" ht="14.9" hidden="false" customHeight="false" outlineLevel="0" collapsed="false">
      <c r="A576" s="1" t="n">
        <v>575</v>
      </c>
      <c r="B576" s="1" t="n">
        <v>7</v>
      </c>
      <c r="C576" s="1" t="n">
        <v>0</v>
      </c>
      <c r="D576" s="1" t="n">
        <v>0</v>
      </c>
      <c r="E576" s="1" t="n">
        <v>1</v>
      </c>
      <c r="F576" s="1" t="n">
        <v>574</v>
      </c>
      <c r="H576" s="1" t="s">
        <v>787</v>
      </c>
      <c r="I576" s="3" t="e">
        <f aca="false">--#NAME? #NAME? #NAME? #NAME? #NAME?</f>
        <v>#VALUE!</v>
      </c>
      <c r="J576" s="3" t="s">
        <v>256</v>
      </c>
      <c r="K576" s="1" t="n">
        <v>5</v>
      </c>
      <c r="L576" s="1" t="n">
        <v>0</v>
      </c>
      <c r="M576" s="1" t="n">
        <v>5750</v>
      </c>
    </row>
    <row r="577" customFormat="false" ht="14.9" hidden="false" customHeight="false" outlineLevel="0" collapsed="false">
      <c r="A577" s="1" t="n">
        <v>576</v>
      </c>
      <c r="B577" s="1" t="n">
        <v>7</v>
      </c>
      <c r="C577" s="1" t="n">
        <v>0</v>
      </c>
      <c r="D577" s="1" t="n">
        <v>0</v>
      </c>
      <c r="E577" s="1" t="n">
        <v>1</v>
      </c>
      <c r="F577" s="1" t="n">
        <v>574</v>
      </c>
      <c r="H577" s="1" t="s">
        <v>788</v>
      </c>
      <c r="I577" s="3" t="e">
        <f aca="false">--#NAME?</f>
        <v>#NAME?</v>
      </c>
      <c r="J577" s="3" t="s">
        <v>256</v>
      </c>
      <c r="K577" s="1" t="n">
        <v>5</v>
      </c>
      <c r="L577" s="1" t="n">
        <v>0</v>
      </c>
      <c r="M577" s="1" t="n">
        <v>5760</v>
      </c>
    </row>
    <row r="578" customFormat="false" ht="28.35" hidden="false" customHeight="false" outlineLevel="0" collapsed="false">
      <c r="A578" s="1" t="n">
        <v>577</v>
      </c>
      <c r="B578" s="1" t="n">
        <v>7</v>
      </c>
      <c r="C578" s="1" t="n">
        <v>0</v>
      </c>
      <c r="D578" s="1" t="n">
        <v>0</v>
      </c>
      <c r="E578" s="1" t="n">
        <v>1</v>
      </c>
      <c r="F578" s="1" t="n">
        <v>571</v>
      </c>
      <c r="H578" s="1" t="s">
        <v>789</v>
      </c>
      <c r="I578" s="3" t="e">
        <f aca="false">-#NAME? #NAME?</f>
        <v>#VALUE!</v>
      </c>
      <c r="J578" s="3" t="s">
        <v>790</v>
      </c>
      <c r="K578" s="1" t="n">
        <v>5</v>
      </c>
      <c r="L578" s="1" t="n">
        <v>0</v>
      </c>
      <c r="M578" s="1" t="n">
        <v>0</v>
      </c>
      <c r="N578" s="1" t="n">
        <v>5770</v>
      </c>
    </row>
    <row r="579" customFormat="false" ht="149.25" hidden="false" customHeight="false" outlineLevel="0" collapsed="false">
      <c r="A579" s="1" t="n">
        <v>578</v>
      </c>
      <c r="B579" s="1" t="n">
        <v>7</v>
      </c>
      <c r="C579" s="1" t="n">
        <v>0</v>
      </c>
      <c r="D579" s="1" t="n">
        <v>1</v>
      </c>
      <c r="E579" s="1" t="n">
        <v>0</v>
      </c>
      <c r="F579" s="1" t="n">
        <v>572</v>
      </c>
      <c r="G579" s="1" t="n">
        <v>7.12</v>
      </c>
      <c r="I579" s="3" t="s">
        <v>791</v>
      </c>
      <c r="L579" s="1" t="n">
        <v>0</v>
      </c>
      <c r="M579" s="1" t="n">
        <v>5780</v>
      </c>
    </row>
    <row r="580" customFormat="false" ht="14.9" hidden="false" customHeight="false" outlineLevel="0" collapsed="false">
      <c r="A580" s="1" t="n">
        <v>579</v>
      </c>
      <c r="B580" s="1" t="n">
        <v>7</v>
      </c>
      <c r="C580" s="1" t="n">
        <v>0</v>
      </c>
      <c r="D580" s="1" t="n">
        <v>0</v>
      </c>
      <c r="E580" s="1" t="n">
        <v>1</v>
      </c>
      <c r="F580" s="1" t="n">
        <v>578</v>
      </c>
      <c r="H580" s="1" t="s">
        <v>792</v>
      </c>
      <c r="I580" s="3" t="e">
        <f aca="false">-#NAME?</f>
        <v>#NAME?</v>
      </c>
      <c r="J580" s="3" t="s">
        <v>256</v>
      </c>
      <c r="K580" s="1" t="n">
        <v>5</v>
      </c>
      <c r="L580" s="1" t="n">
        <v>0</v>
      </c>
      <c r="M580" s="1" t="n">
        <v>5790</v>
      </c>
    </row>
    <row r="581" customFormat="false" ht="135.8" hidden="false" customHeight="false" outlineLevel="0" collapsed="false">
      <c r="A581" s="1" t="n">
        <v>580</v>
      </c>
      <c r="B581" s="1" t="n">
        <v>7</v>
      </c>
      <c r="C581" s="1" t="n">
        <v>0</v>
      </c>
      <c r="D581" s="1" t="n">
        <v>0</v>
      </c>
      <c r="E581" s="1" t="n">
        <v>0</v>
      </c>
      <c r="F581" s="1" t="n">
        <v>578</v>
      </c>
      <c r="I581" s="3" t="s">
        <v>793</v>
      </c>
      <c r="L581" s="1" t="n">
        <v>0</v>
      </c>
      <c r="M581" s="1" t="n">
        <v>5800</v>
      </c>
    </row>
    <row r="582" customFormat="false" ht="14.9" hidden="false" customHeight="false" outlineLevel="0" collapsed="false">
      <c r="A582" s="1" t="n">
        <v>581</v>
      </c>
      <c r="B582" s="1" t="n">
        <v>7</v>
      </c>
      <c r="C582" s="1" t="n">
        <v>0</v>
      </c>
      <c r="D582" s="1" t="n">
        <v>0</v>
      </c>
      <c r="E582" s="1" t="n">
        <v>1</v>
      </c>
      <c r="F582" s="1" t="n">
        <v>580</v>
      </c>
      <c r="H582" s="1" t="s">
        <v>794</v>
      </c>
      <c r="I582" s="3" t="e">
        <f aca="false">--#NAME? #NAME? #NAME? #NAME? #NAME?</f>
        <v>#VALUE!</v>
      </c>
      <c r="J582" s="3" t="s">
        <v>256</v>
      </c>
      <c r="K582" s="1" t="n">
        <v>5</v>
      </c>
      <c r="L582" s="1" t="n">
        <v>0</v>
      </c>
      <c r="M582" s="1" t="n">
        <v>5810</v>
      </c>
    </row>
    <row r="583" customFormat="false" ht="14.9" hidden="false" customHeight="false" outlineLevel="0" collapsed="false">
      <c r="A583" s="1" t="n">
        <v>582</v>
      </c>
      <c r="B583" s="1" t="n">
        <v>7</v>
      </c>
      <c r="C583" s="1" t="n">
        <v>0</v>
      </c>
      <c r="D583" s="1" t="n">
        <v>0</v>
      </c>
      <c r="E583" s="1" t="n">
        <v>1</v>
      </c>
      <c r="F583" s="1" t="n">
        <v>580</v>
      </c>
      <c r="H583" s="1" t="s">
        <v>795</v>
      </c>
      <c r="I583" s="3" t="e">
        <f aca="false">--#NAME? #NAME? (#NAME? #NAME?)</f>
        <v>#VALUE!</v>
      </c>
      <c r="J583" s="3" t="s">
        <v>256</v>
      </c>
      <c r="K583" s="1" t="n">
        <v>5</v>
      </c>
      <c r="L583" s="1" t="n">
        <v>0</v>
      </c>
      <c r="M583" s="1" t="n">
        <v>5820</v>
      </c>
    </row>
    <row r="584" customFormat="false" ht="14.9" hidden="false" customHeight="false" outlineLevel="0" collapsed="false">
      <c r="A584" s="1" t="n">
        <v>583</v>
      </c>
      <c r="B584" s="1" t="n">
        <v>7</v>
      </c>
      <c r="C584" s="1" t="n">
        <v>0</v>
      </c>
      <c r="D584" s="1" t="n">
        <v>0</v>
      </c>
      <c r="E584" s="1" t="n">
        <v>1</v>
      </c>
      <c r="F584" s="1" t="n">
        <v>580</v>
      </c>
      <c r="H584" s="1" t="s">
        <v>796</v>
      </c>
      <c r="I584" s="3" t="e">
        <f aca="false">--#NAME? #NAME? (#NAME? #NAME?)</f>
        <v>#VALUE!</v>
      </c>
      <c r="J584" s="3" t="s">
        <v>256</v>
      </c>
      <c r="K584" s="1" t="n">
        <v>5</v>
      </c>
      <c r="L584" s="1" t="n">
        <v>0</v>
      </c>
      <c r="M584" s="1" t="n">
        <v>5830</v>
      </c>
    </row>
    <row r="585" customFormat="false" ht="14.9" hidden="false" customHeight="false" outlineLevel="0" collapsed="false">
      <c r="A585" s="1" t="n">
        <v>584</v>
      </c>
      <c r="B585" s="1" t="n">
        <v>7</v>
      </c>
      <c r="C585" s="1" t="n">
        <v>0</v>
      </c>
      <c r="D585" s="1" t="n">
        <v>0</v>
      </c>
      <c r="E585" s="1" t="n">
        <v>1</v>
      </c>
      <c r="F585" s="1" t="n">
        <v>580</v>
      </c>
      <c r="H585" s="1" t="s">
        <v>797</v>
      </c>
      <c r="I585" s="3" t="e">
        <f aca="false">--#NAME?</f>
        <v>#NAME?</v>
      </c>
      <c r="J585" s="3" t="s">
        <v>256</v>
      </c>
      <c r="K585" s="1" t="n">
        <v>5</v>
      </c>
      <c r="L585" s="1" t="n">
        <v>0</v>
      </c>
      <c r="M585" s="1" t="n">
        <v>5840</v>
      </c>
    </row>
    <row r="586" customFormat="false" ht="28.35" hidden="false" customHeight="false" outlineLevel="0" collapsed="false">
      <c r="A586" s="1" t="n">
        <v>585</v>
      </c>
      <c r="B586" s="1" t="n">
        <v>7</v>
      </c>
      <c r="C586" s="1" t="n">
        <v>0</v>
      </c>
      <c r="D586" s="1" t="n">
        <v>0</v>
      </c>
      <c r="E586" s="1" t="n">
        <v>1</v>
      </c>
      <c r="F586" s="1" t="n">
        <v>578</v>
      </c>
      <c r="H586" s="1" t="s">
        <v>798</v>
      </c>
      <c r="I586" s="3" t="e">
        <f aca="false">-#NAME? #NAME?</f>
        <v>#VALUE!</v>
      </c>
      <c r="J586" s="3" t="s">
        <v>790</v>
      </c>
      <c r="K586" s="1" t="n">
        <v>5</v>
      </c>
      <c r="L586" s="1" t="n">
        <v>0</v>
      </c>
      <c r="M586" s="1" t="n">
        <v>0</v>
      </c>
      <c r="N586" s="1" t="n">
        <v>5850</v>
      </c>
    </row>
    <row r="587" customFormat="false" ht="122.35" hidden="false" customHeight="false" outlineLevel="0" collapsed="false">
      <c r="A587" s="1" t="n">
        <v>586</v>
      </c>
      <c r="B587" s="1" t="n">
        <v>7</v>
      </c>
      <c r="C587" s="1" t="n">
        <v>0</v>
      </c>
      <c r="D587" s="1" t="n">
        <v>1</v>
      </c>
      <c r="E587" s="1" t="n">
        <v>0</v>
      </c>
      <c r="F587" s="1" t="n">
        <v>579</v>
      </c>
      <c r="G587" s="1" t="n">
        <v>7.13</v>
      </c>
      <c r="I587" s="3" t="s">
        <v>799</v>
      </c>
      <c r="L587" s="1" t="n">
        <v>0</v>
      </c>
      <c r="M587" s="1" t="n">
        <v>5860</v>
      </c>
    </row>
    <row r="588" customFormat="false" ht="14.9" hidden="false" customHeight="false" outlineLevel="0" collapsed="false">
      <c r="A588" s="1" t="n">
        <v>587</v>
      </c>
      <c r="B588" s="1" t="n">
        <v>7</v>
      </c>
      <c r="C588" s="1" t="n">
        <v>0</v>
      </c>
      <c r="D588" s="1" t="n">
        <v>0</v>
      </c>
      <c r="E588" s="1" t="n">
        <v>1</v>
      </c>
      <c r="F588" s="1" t="n">
        <v>586</v>
      </c>
      <c r="H588" s="1" t="s">
        <v>800</v>
      </c>
      <c r="I588" s="3" t="e">
        <f aca="false">-#NAME? (#NAME? #NAME?)</f>
        <v>#VALUE!</v>
      </c>
      <c r="J588" s="3" t="s">
        <v>256</v>
      </c>
      <c r="K588" s="1" t="n">
        <v>5</v>
      </c>
      <c r="L588" s="1" t="n">
        <v>0</v>
      </c>
      <c r="M588" s="1" t="n">
        <v>5870</v>
      </c>
    </row>
    <row r="589" customFormat="false" ht="14.9" hidden="false" customHeight="false" outlineLevel="0" collapsed="false">
      <c r="A589" s="1" t="n">
        <v>588</v>
      </c>
      <c r="B589" s="1" t="n">
        <v>7</v>
      </c>
      <c r="C589" s="1" t="n">
        <v>0</v>
      </c>
      <c r="D589" s="1" t="n">
        <v>0</v>
      </c>
      <c r="E589" s="1" t="n">
        <v>1</v>
      </c>
      <c r="F589" s="1" t="n">
        <v>586</v>
      </c>
      <c r="H589" s="1" t="s">
        <v>801</v>
      </c>
      <c r="I589" s="3" t="e">
        <f aca="false">-#NAME? (#NAME?)</f>
        <v>#VALUE!</v>
      </c>
      <c r="J589" s="3" t="s">
        <v>256</v>
      </c>
      <c r="K589" s="1" t="n">
        <v>5</v>
      </c>
      <c r="L589" s="1" t="n">
        <v>0</v>
      </c>
      <c r="M589" s="1" t="n">
        <v>5880</v>
      </c>
    </row>
    <row r="590" customFormat="false" ht="68.65" hidden="false" customHeight="false" outlineLevel="0" collapsed="false">
      <c r="A590" s="1" t="n">
        <v>589</v>
      </c>
      <c r="B590" s="1" t="n">
        <v>7</v>
      </c>
      <c r="C590" s="1" t="n">
        <v>0</v>
      </c>
      <c r="D590" s="1" t="n">
        <v>0</v>
      </c>
      <c r="E590" s="1" t="n">
        <v>0</v>
      </c>
      <c r="F590" s="1" t="n">
        <v>586</v>
      </c>
      <c r="I590" s="3" t="s">
        <v>802</v>
      </c>
      <c r="L590" s="1" t="n">
        <v>0</v>
      </c>
      <c r="M590" s="1" t="n">
        <v>5890</v>
      </c>
    </row>
    <row r="591" customFormat="false" ht="14.9" hidden="false" customHeight="false" outlineLevel="0" collapsed="false">
      <c r="A591" s="1" t="n">
        <v>590</v>
      </c>
      <c r="B591" s="1" t="n">
        <v>7</v>
      </c>
      <c r="C591" s="1" t="n">
        <v>0</v>
      </c>
      <c r="D591" s="1" t="n">
        <v>0</v>
      </c>
      <c r="E591" s="1" t="n">
        <v>1</v>
      </c>
      <c r="F591" s="1" t="n">
        <v>589</v>
      </c>
      <c r="H591" s="1" t="s">
        <v>803</v>
      </c>
      <c r="I591" s="3" t="e">
        <f aca="false">--#NAME? #NAME? #NAME? #NAME? #NAME? #NAME? (#NAME?) #NAME? #NAME? #NAME? #NAME? (#NAME?) #NAME?</f>
        <v>#VALUE!</v>
      </c>
      <c r="J591" s="3" t="s">
        <v>256</v>
      </c>
      <c r="K591" s="1" t="n">
        <v>5</v>
      </c>
      <c r="L591" s="1" t="n">
        <v>0</v>
      </c>
      <c r="M591" s="1" t="n">
        <v>5900</v>
      </c>
    </row>
    <row r="592" customFormat="false" ht="14.9" hidden="false" customHeight="false" outlineLevel="0" collapsed="false">
      <c r="A592" s="1" t="n">
        <v>591</v>
      </c>
      <c r="B592" s="1" t="n">
        <v>7</v>
      </c>
      <c r="C592" s="1" t="n">
        <v>0</v>
      </c>
      <c r="D592" s="1" t="n">
        <v>0</v>
      </c>
      <c r="E592" s="1" t="n">
        <v>1</v>
      </c>
      <c r="F592" s="1" t="n">
        <v>589</v>
      </c>
      <c r="H592" s="1" t="s">
        <v>804</v>
      </c>
      <c r="I592" s="3" t="e">
        <f aca="false">--#NAME? #NAME? (#NAME?) #NAME? (#NAME? #NAME? #NAME? #NAME?)</f>
        <v>#VALUE!</v>
      </c>
      <c r="J592" s="3" t="s">
        <v>256</v>
      </c>
      <c r="K592" s="1" t="n">
        <v>5</v>
      </c>
      <c r="L592" s="1" t="n">
        <v>0</v>
      </c>
      <c r="M592" s="1" t="n">
        <v>5910</v>
      </c>
    </row>
    <row r="593" customFormat="false" ht="14.9" hidden="false" customHeight="false" outlineLevel="0" collapsed="false">
      <c r="A593" s="1" t="n">
        <v>592</v>
      </c>
      <c r="B593" s="1" t="n">
        <v>7</v>
      </c>
      <c r="C593" s="1" t="n">
        <v>0</v>
      </c>
      <c r="D593" s="1" t="n">
        <v>0</v>
      </c>
      <c r="E593" s="1" t="n">
        <v>1</v>
      </c>
      <c r="F593" s="1" t="n">
        <v>589</v>
      </c>
      <c r="H593" s="1" t="s">
        <v>805</v>
      </c>
      <c r="I593" s="3" t="e">
        <f aca="false">--#NAME? #NAME?,#NAME? #NAME? #NAME? #NAME? (#NAME? #NAME?)</f>
        <v>#VALUE!</v>
      </c>
      <c r="J593" s="3" t="s">
        <v>256</v>
      </c>
      <c r="K593" s="1" t="n">
        <v>5</v>
      </c>
      <c r="L593" s="1" t="n">
        <v>0</v>
      </c>
      <c r="M593" s="1" t="n">
        <v>5920</v>
      </c>
    </row>
    <row r="594" customFormat="false" ht="14.9" hidden="false" customHeight="false" outlineLevel="0" collapsed="false">
      <c r="A594" s="1" t="n">
        <v>593</v>
      </c>
      <c r="B594" s="1" t="n">
        <v>7</v>
      </c>
      <c r="C594" s="1" t="n">
        <v>0</v>
      </c>
      <c r="D594" s="1" t="n">
        <v>0</v>
      </c>
      <c r="E594" s="1" t="n">
        <v>1</v>
      </c>
      <c r="F594" s="1" t="n">
        <v>589</v>
      </c>
      <c r="H594" s="1" t="s">
        <v>806</v>
      </c>
      <c r="I594" s="3" t="e">
        <f aca="false">--#NAME? #NAME? (#NAME? #NAME? #NAME? #NAME? #NAME?)</f>
        <v>#VALUE!</v>
      </c>
      <c r="J594" s="3" t="s">
        <v>256</v>
      </c>
      <c r="K594" s="1" t="n">
        <v>5</v>
      </c>
      <c r="L594" s="1" t="n">
        <v>0</v>
      </c>
      <c r="M594" s="1" t="n">
        <v>5930</v>
      </c>
    </row>
    <row r="595" customFormat="false" ht="14.9" hidden="false" customHeight="false" outlineLevel="0" collapsed="false">
      <c r="A595" s="1" t="n">
        <v>594</v>
      </c>
      <c r="B595" s="1" t="n">
        <v>7</v>
      </c>
      <c r="C595" s="1" t="n">
        <v>0</v>
      </c>
      <c r="D595" s="1" t="n">
        <v>0</v>
      </c>
      <c r="E595" s="1" t="n">
        <v>1</v>
      </c>
      <c r="F595" s="1" t="n">
        <v>589</v>
      </c>
      <c r="H595" s="1" t="s">
        <v>807</v>
      </c>
      <c r="I595" s="3" t="e">
        <f aca="false">--#NAME? #NAME? (#NAME? #NAME?)</f>
        <v>#VALUE!</v>
      </c>
      <c r="J595" s="3" t="s">
        <v>256</v>
      </c>
      <c r="K595" s="1" t="n">
        <v>5</v>
      </c>
      <c r="L595" s="1" t="n">
        <v>0</v>
      </c>
      <c r="M595" s="1" t="n">
        <v>5940</v>
      </c>
    </row>
    <row r="596" customFormat="false" ht="14.9" hidden="false" customHeight="false" outlineLevel="0" collapsed="false">
      <c r="A596" s="1" t="n">
        <v>595</v>
      </c>
      <c r="B596" s="1" t="n">
        <v>7</v>
      </c>
      <c r="C596" s="1" t="n">
        <v>0</v>
      </c>
      <c r="D596" s="1" t="n">
        <v>0</v>
      </c>
      <c r="E596" s="1" t="n">
        <v>1</v>
      </c>
      <c r="F596" s="1" t="n">
        <v>589</v>
      </c>
      <c r="H596" s="1" t="s">
        <v>808</v>
      </c>
      <c r="I596" s="3" t="e">
        <f aca="false">--#NAME?</f>
        <v>#NAME?</v>
      </c>
      <c r="J596" s="3" t="s">
        <v>256</v>
      </c>
      <c r="K596" s="1" t="n">
        <v>5</v>
      </c>
      <c r="L596" s="1" t="n">
        <v>0</v>
      </c>
      <c r="M596" s="1" t="n">
        <v>5950</v>
      </c>
    </row>
    <row r="597" customFormat="false" ht="14.9" hidden="false" customHeight="false" outlineLevel="0" collapsed="false">
      <c r="A597" s="1" t="n">
        <v>596</v>
      </c>
      <c r="B597" s="1" t="n">
        <v>7</v>
      </c>
      <c r="C597" s="1" t="n">
        <v>0</v>
      </c>
      <c r="D597" s="1" t="n">
        <v>0</v>
      </c>
      <c r="E597" s="1" t="n">
        <v>1</v>
      </c>
      <c r="F597" s="1" t="n">
        <v>589</v>
      </c>
      <c r="H597" s="1" t="s">
        <v>809</v>
      </c>
      <c r="I597" s="3" t="e">
        <f aca="false">-#NAME?</f>
        <v>#NAME?</v>
      </c>
      <c r="J597" s="3" t="s">
        <v>256</v>
      </c>
      <c r="K597" s="1" t="n">
        <v>5</v>
      </c>
      <c r="L597" s="1" t="n">
        <v>0</v>
      </c>
      <c r="M597" s="1" t="n">
        <v>5960</v>
      </c>
    </row>
    <row r="598" customFormat="false" ht="14.9" hidden="false" customHeight="false" outlineLevel="0" collapsed="false">
      <c r="A598" s="1" t="n">
        <v>597</v>
      </c>
      <c r="B598" s="1" t="n">
        <v>7</v>
      </c>
      <c r="C598" s="1" t="n">
        <v>0</v>
      </c>
      <c r="D598" s="1" t="n">
        <v>0</v>
      </c>
      <c r="E598" s="1" t="n">
        <v>1</v>
      </c>
      <c r="F598" s="1" t="n">
        <v>586</v>
      </c>
      <c r="H598" s="1" t="s">
        <v>810</v>
      </c>
      <c r="I598" s="3" t="e">
        <f aca="false">-#NAME? #NAME? (#NAME? #NAME? #NAME?) #NAME? #NAME? #NAME? (#NAME? #NAME? #NAME?,#NAME? #NAME? #NAME?)</f>
        <v>#VALUE!</v>
      </c>
      <c r="J598" s="3" t="s">
        <v>256</v>
      </c>
      <c r="K598" s="1" t="n">
        <v>5</v>
      </c>
      <c r="L598" s="1" t="n">
        <v>0</v>
      </c>
      <c r="M598" s="1" t="n">
        <v>5970</v>
      </c>
    </row>
    <row r="599" customFormat="false" ht="14.9" hidden="false" customHeight="false" outlineLevel="0" collapsed="false">
      <c r="A599" s="1" t="n">
        <v>598</v>
      </c>
      <c r="B599" s="1" t="n">
        <v>7</v>
      </c>
      <c r="C599" s="1" t="n">
        <v>0</v>
      </c>
      <c r="D599" s="1" t="n">
        <v>0</v>
      </c>
      <c r="E599" s="1" t="n">
        <v>1</v>
      </c>
      <c r="F599" s="1" t="n">
        <v>586</v>
      </c>
      <c r="H599" s="1" t="s">
        <v>811</v>
      </c>
      <c r="I599" s="3" t="e">
        <f aca="false">-#NAME? #NAME? (#NAME? #NAME?)</f>
        <v>#VALUE!</v>
      </c>
      <c r="J599" s="3" t="s">
        <v>256</v>
      </c>
      <c r="K599" s="1" t="n">
        <v>5</v>
      </c>
      <c r="L599" s="1" t="n">
        <v>0</v>
      </c>
      <c r="M599" s="1" t="n">
        <v>5980</v>
      </c>
    </row>
    <row r="600" customFormat="false" ht="14.9" hidden="false" customHeight="false" outlineLevel="0" collapsed="false">
      <c r="A600" s="1" t="n">
        <v>599</v>
      </c>
      <c r="B600" s="1" t="n">
        <v>7</v>
      </c>
      <c r="C600" s="1" t="n">
        <v>0</v>
      </c>
      <c r="D600" s="1" t="n">
        <v>0</v>
      </c>
      <c r="E600" s="1" t="n">
        <v>1</v>
      </c>
      <c r="F600" s="1" t="n">
        <v>586</v>
      </c>
      <c r="H600" s="1" t="s">
        <v>812</v>
      </c>
      <c r="I600" s="3" t="e">
        <f aca="false">-#NAME?</f>
        <v>#NAME?</v>
      </c>
      <c r="J600" s="3" t="s">
        <v>256</v>
      </c>
      <c r="K600" s="1" t="n">
        <v>5</v>
      </c>
      <c r="L600" s="1" t="n">
        <v>0</v>
      </c>
      <c r="M600" s="1" t="n">
        <v>5990</v>
      </c>
    </row>
    <row r="601" customFormat="false" ht="350.7" hidden="false" customHeight="false" outlineLevel="0" collapsed="false">
      <c r="A601" s="1" t="n">
        <v>600</v>
      </c>
      <c r="B601" s="1" t="n">
        <v>7</v>
      </c>
      <c r="C601" s="1" t="n">
        <v>0</v>
      </c>
      <c r="D601" s="1" t="n">
        <v>1</v>
      </c>
      <c r="E601" s="1" t="n">
        <v>0</v>
      </c>
      <c r="F601" s="1" t="n">
        <v>587</v>
      </c>
      <c r="G601" s="1" t="n">
        <v>7.14</v>
      </c>
      <c r="I601" s="3" t="s">
        <v>813</v>
      </c>
      <c r="L601" s="1" t="n">
        <v>0</v>
      </c>
      <c r="M601" s="1" t="n">
        <v>6000</v>
      </c>
    </row>
    <row r="602" customFormat="false" ht="14.9" hidden="false" customHeight="false" outlineLevel="0" collapsed="false">
      <c r="A602" s="1" t="n">
        <v>601</v>
      </c>
      <c r="B602" s="1" t="n">
        <v>7</v>
      </c>
      <c r="C602" s="1" t="n">
        <v>0</v>
      </c>
      <c r="D602" s="1" t="n">
        <v>0</v>
      </c>
      <c r="E602" s="1" t="n">
        <v>1</v>
      </c>
      <c r="F602" s="1" t="n">
        <v>600</v>
      </c>
      <c r="H602" s="1" t="s">
        <v>814</v>
      </c>
      <c r="I602" s="3" t="e">
        <f aca="false">-#NAME? (#NAME?)</f>
        <v>#VALUE!</v>
      </c>
      <c r="J602" s="3" t="s">
        <v>256</v>
      </c>
      <c r="K602" s="1" t="n">
        <v>5</v>
      </c>
      <c r="L602" s="1" t="n">
        <v>0</v>
      </c>
      <c r="M602" s="1" t="n">
        <v>6010</v>
      </c>
    </row>
    <row r="603" customFormat="false" ht="14.9" hidden="false" customHeight="false" outlineLevel="0" collapsed="false">
      <c r="A603" s="1" t="n">
        <v>602</v>
      </c>
      <c r="B603" s="1" t="n">
        <v>7</v>
      </c>
      <c r="C603" s="1" t="n">
        <v>0</v>
      </c>
      <c r="D603" s="1" t="n">
        <v>0</v>
      </c>
      <c r="E603" s="1" t="n">
        <v>1</v>
      </c>
      <c r="F603" s="1" t="n">
        <v>600</v>
      </c>
      <c r="H603" s="1" t="s">
        <v>815</v>
      </c>
      <c r="I603" s="3" t="e">
        <f aca="false">-#NAME? #NAME?</f>
        <v>#VALUE!</v>
      </c>
      <c r="J603" s="3" t="s">
        <v>256</v>
      </c>
      <c r="K603" s="1" t="n">
        <v>5</v>
      </c>
      <c r="L603" s="1" t="n">
        <v>0</v>
      </c>
      <c r="M603" s="1" t="n">
        <v>6020</v>
      </c>
    </row>
    <row r="604" customFormat="false" ht="14.9" hidden="false" customHeight="false" outlineLevel="0" collapsed="false">
      <c r="A604" s="1" t="n">
        <v>603</v>
      </c>
      <c r="B604" s="1" t="n">
        <v>7</v>
      </c>
      <c r="C604" s="1" t="n">
        <v>0</v>
      </c>
      <c r="D604" s="1" t="n">
        <v>0</v>
      </c>
      <c r="E604" s="1" t="n">
        <v>1</v>
      </c>
      <c r="F604" s="1" t="n">
        <v>600</v>
      </c>
      <c r="H604" s="1" t="s">
        <v>816</v>
      </c>
      <c r="I604" s="3" t="e">
        <f aca="false">-#NAME? (#NAME? #NAME?)</f>
        <v>#VALUE!</v>
      </c>
      <c r="J604" s="3" t="s">
        <v>256</v>
      </c>
      <c r="K604" s="1" t="n">
        <v>5</v>
      </c>
      <c r="L604" s="1" t="n">
        <v>0</v>
      </c>
      <c r="M604" s="1" t="n">
        <v>6030</v>
      </c>
    </row>
    <row r="605" customFormat="false" ht="14.9" hidden="false" customHeight="false" outlineLevel="0" collapsed="false">
      <c r="A605" s="1" t="n">
        <v>604</v>
      </c>
      <c r="B605" s="1" t="n">
        <v>7</v>
      </c>
      <c r="C605" s="1" t="n">
        <v>0</v>
      </c>
      <c r="D605" s="1" t="n">
        <v>0</v>
      </c>
      <c r="E605" s="1" t="n">
        <v>1</v>
      </c>
      <c r="F605" s="1" t="n">
        <v>600</v>
      </c>
      <c r="H605" s="1" t="s">
        <v>817</v>
      </c>
      <c r="I605" s="3" t="e">
        <f aca="false">-#NAME? (#NAME? #NAME?)</f>
        <v>#VALUE!</v>
      </c>
      <c r="J605" s="3" t="s">
        <v>256</v>
      </c>
      <c r="K605" s="1" t="n">
        <v>5</v>
      </c>
      <c r="L605" s="1" t="n">
        <v>0</v>
      </c>
      <c r="M605" s="1" t="n">
        <v>6040</v>
      </c>
    </row>
    <row r="606" customFormat="false" ht="14.9" hidden="false" customHeight="false" outlineLevel="0" collapsed="false">
      <c r="A606" s="1" t="n">
        <v>605</v>
      </c>
      <c r="B606" s="1" t="n">
        <v>7</v>
      </c>
      <c r="C606" s="1" t="n">
        <v>0</v>
      </c>
      <c r="D606" s="1" t="n">
        <v>0</v>
      </c>
      <c r="E606" s="1" t="n">
        <v>1</v>
      </c>
      <c r="F606" s="1" t="n">
        <v>600</v>
      </c>
      <c r="H606" s="1" t="s">
        <v>818</v>
      </c>
      <c r="I606" s="3" t="e">
        <f aca="false">-#NAME? (#NAME? #NAME?)</f>
        <v>#VALUE!</v>
      </c>
      <c r="J606" s="3" t="s">
        <v>256</v>
      </c>
      <c r="K606" s="1" t="n">
        <v>5</v>
      </c>
      <c r="L606" s="1" t="n">
        <v>0</v>
      </c>
      <c r="M606" s="1" t="n">
        <v>6050</v>
      </c>
    </row>
    <row r="607" customFormat="false" ht="14.9" hidden="false" customHeight="false" outlineLevel="0" collapsed="false">
      <c r="A607" s="1" t="n">
        <v>606</v>
      </c>
      <c r="B607" s="1" t="n">
        <v>7</v>
      </c>
      <c r="C607" s="1" t="n">
        <v>0</v>
      </c>
      <c r="D607" s="1" t="n">
        <v>0</v>
      </c>
      <c r="E607" s="1" t="n">
        <v>1</v>
      </c>
      <c r="F607" s="1" t="n">
        <v>600</v>
      </c>
      <c r="H607" s="1" t="s">
        <v>819</v>
      </c>
      <c r="I607" s="3" t="e">
        <f aca="false">-#NAME?</f>
        <v>#NAME?</v>
      </c>
      <c r="J607" s="3" t="s">
        <v>256</v>
      </c>
      <c r="K607" s="1" t="n">
        <v>5</v>
      </c>
      <c r="L607" s="1" t="n">
        <v>0</v>
      </c>
      <c r="M607" s="1" t="n">
        <v>6060</v>
      </c>
    </row>
    <row r="608" customFormat="false" ht="149.25" hidden="false" customHeight="false" outlineLevel="0" collapsed="false">
      <c r="A608" s="1" t="n">
        <v>607</v>
      </c>
      <c r="B608" s="1" t="n">
        <v>8</v>
      </c>
      <c r="C608" s="1" t="n">
        <v>0</v>
      </c>
      <c r="D608" s="1" t="n">
        <v>1</v>
      </c>
      <c r="E608" s="1" t="n">
        <v>0</v>
      </c>
      <c r="F608" s="1" t="n">
        <v>601</v>
      </c>
      <c r="G608" s="1" t="n">
        <v>8.01</v>
      </c>
      <c r="I608" s="3" t="s">
        <v>820</v>
      </c>
      <c r="L608" s="1" t="n">
        <v>0</v>
      </c>
      <c r="M608" s="1" t="n">
        <v>6070</v>
      </c>
    </row>
    <row r="609" customFormat="false" ht="28.35" hidden="false" customHeight="false" outlineLevel="0" collapsed="false">
      <c r="A609" s="1" t="n">
        <v>608</v>
      </c>
      <c r="B609" s="1" t="n">
        <v>8</v>
      </c>
      <c r="C609" s="1" t="n">
        <v>0</v>
      </c>
      <c r="D609" s="1" t="n">
        <v>0</v>
      </c>
      <c r="E609" s="1" t="n">
        <v>0</v>
      </c>
      <c r="F609" s="1" t="n">
        <v>607</v>
      </c>
      <c r="I609" s="3" t="s">
        <v>821</v>
      </c>
      <c r="L609" s="1" t="n">
        <v>0</v>
      </c>
      <c r="M609" s="1" t="n">
        <v>6080</v>
      </c>
    </row>
    <row r="610" customFormat="false" ht="14.9" hidden="false" customHeight="false" outlineLevel="0" collapsed="false">
      <c r="A610" s="1" t="n">
        <v>609</v>
      </c>
      <c r="B610" s="1" t="n">
        <v>8</v>
      </c>
      <c r="C610" s="1" t="n">
        <v>0</v>
      </c>
      <c r="D610" s="1" t="n">
        <v>0</v>
      </c>
      <c r="E610" s="1" t="n">
        <v>1</v>
      </c>
      <c r="F610" s="1" t="n">
        <v>608</v>
      </c>
      <c r="H610" s="1" t="s">
        <v>822</v>
      </c>
      <c r="I610" s="3" t="e">
        <f aca="false">--#NAME?</f>
        <v>#NAME?</v>
      </c>
      <c r="J610" s="3" t="s">
        <v>256</v>
      </c>
      <c r="K610" s="1" t="n">
        <v>5</v>
      </c>
      <c r="L610" s="1" t="n">
        <v>0</v>
      </c>
      <c r="M610" s="1" t="n">
        <v>6090</v>
      </c>
    </row>
    <row r="611" customFormat="false" ht="14.9" hidden="false" customHeight="false" outlineLevel="0" collapsed="false">
      <c r="A611" s="1" t="n">
        <v>610</v>
      </c>
      <c r="B611" s="1" t="n">
        <v>8</v>
      </c>
      <c r="C611" s="1" t="n">
        <v>0</v>
      </c>
      <c r="D611" s="1" t="n">
        <v>0</v>
      </c>
      <c r="E611" s="1" t="n">
        <v>1</v>
      </c>
      <c r="F611" s="1" t="n">
        <v>608</v>
      </c>
      <c r="H611" s="1" t="s">
        <v>823</v>
      </c>
      <c r="I611" s="3" t="e">
        <f aca="false">--#NAME? #NAME? #NAME? #NAME? (#NAME?)</f>
        <v>#VALUE!</v>
      </c>
      <c r="J611" s="3" t="s">
        <v>256</v>
      </c>
      <c r="K611" s="1" t="n">
        <v>5</v>
      </c>
      <c r="L611" s="1" t="n">
        <v>0</v>
      </c>
      <c r="M611" s="1" t="n">
        <v>6100</v>
      </c>
    </row>
    <row r="612" customFormat="false" ht="14.9" hidden="false" customHeight="false" outlineLevel="0" collapsed="false">
      <c r="A612" s="1" t="n">
        <v>611</v>
      </c>
      <c r="B612" s="1" t="n">
        <v>8</v>
      </c>
      <c r="C612" s="1" t="n">
        <v>0</v>
      </c>
      <c r="D612" s="1" t="n">
        <v>0</v>
      </c>
      <c r="E612" s="1" t="n">
        <v>1</v>
      </c>
      <c r="F612" s="1" t="n">
        <v>608</v>
      </c>
      <c r="H612" s="1" t="s">
        <v>824</v>
      </c>
      <c r="I612" s="3" t="e">
        <f aca="false">--#NAME?</f>
        <v>#NAME?</v>
      </c>
      <c r="J612" s="3" t="s">
        <v>256</v>
      </c>
      <c r="K612" s="1" t="n">
        <v>5</v>
      </c>
      <c r="L612" s="1" t="n">
        <v>0</v>
      </c>
      <c r="M612" s="1" t="n">
        <v>6110</v>
      </c>
    </row>
    <row r="613" customFormat="false" ht="28.35" hidden="false" customHeight="false" outlineLevel="0" collapsed="false">
      <c r="A613" s="1" t="n">
        <v>612</v>
      </c>
      <c r="B613" s="1" t="n">
        <v>8</v>
      </c>
      <c r="C613" s="1" t="n">
        <v>0</v>
      </c>
      <c r="D613" s="1" t="n">
        <v>0</v>
      </c>
      <c r="E613" s="1" t="n">
        <v>0</v>
      </c>
      <c r="F613" s="1" t="n">
        <v>607</v>
      </c>
      <c r="I613" s="3" t="s">
        <v>825</v>
      </c>
      <c r="L613" s="1" t="n">
        <v>0</v>
      </c>
      <c r="M613" s="1" t="n">
        <v>6120</v>
      </c>
    </row>
    <row r="614" customFormat="false" ht="14.9" hidden="false" customHeight="false" outlineLevel="0" collapsed="false">
      <c r="A614" s="1" t="n">
        <v>613</v>
      </c>
      <c r="B614" s="1" t="n">
        <v>8</v>
      </c>
      <c r="C614" s="1" t="n">
        <v>0</v>
      </c>
      <c r="D614" s="1" t="n">
        <v>0</v>
      </c>
      <c r="E614" s="1" t="n">
        <v>1</v>
      </c>
      <c r="F614" s="1" t="n">
        <v>612</v>
      </c>
      <c r="H614" s="1" t="s">
        <v>826</v>
      </c>
      <c r="I614" s="3" t="e">
        <f aca="false">--#NAME? #NAME?</f>
        <v>#VALUE!</v>
      </c>
      <c r="J614" s="3" t="s">
        <v>256</v>
      </c>
      <c r="K614" s="1" t="n">
        <v>5</v>
      </c>
      <c r="L614" s="1" t="n">
        <v>0</v>
      </c>
      <c r="M614" s="1" t="n">
        <v>6130</v>
      </c>
    </row>
    <row r="615" customFormat="false" ht="14.9" hidden="false" customHeight="false" outlineLevel="0" collapsed="false">
      <c r="A615" s="1" t="n">
        <v>614</v>
      </c>
      <c r="B615" s="1" t="n">
        <v>8</v>
      </c>
      <c r="C615" s="1" t="n">
        <v>0</v>
      </c>
      <c r="D615" s="1" t="n">
        <v>0</v>
      </c>
      <c r="E615" s="1" t="n">
        <v>1</v>
      </c>
      <c r="F615" s="1" t="n">
        <v>612</v>
      </c>
      <c r="H615" s="1" t="s">
        <v>827</v>
      </c>
      <c r="I615" s="3" t="e">
        <f aca="false">--#NAME?</f>
        <v>#NAME?</v>
      </c>
      <c r="J615" s="3" t="s">
        <v>256</v>
      </c>
      <c r="K615" s="1" t="n">
        <v>5</v>
      </c>
      <c r="L615" s="1" t="n">
        <v>0</v>
      </c>
      <c r="M615" s="1" t="n">
        <v>6140</v>
      </c>
    </row>
    <row r="616" customFormat="false" ht="28.35" hidden="false" customHeight="false" outlineLevel="0" collapsed="false">
      <c r="A616" s="1" t="n">
        <v>615</v>
      </c>
      <c r="B616" s="1" t="n">
        <v>8</v>
      </c>
      <c r="C616" s="1" t="n">
        <v>0</v>
      </c>
      <c r="D616" s="1" t="n">
        <v>0</v>
      </c>
      <c r="E616" s="1" t="n">
        <v>0</v>
      </c>
      <c r="F616" s="1" t="n">
        <v>607</v>
      </c>
      <c r="I616" s="3" t="s">
        <v>828</v>
      </c>
      <c r="L616" s="1" t="n">
        <v>0</v>
      </c>
      <c r="M616" s="1" t="n">
        <v>6150</v>
      </c>
    </row>
    <row r="617" customFormat="false" ht="14.9" hidden="false" customHeight="false" outlineLevel="0" collapsed="false">
      <c r="A617" s="1" t="n">
        <v>616</v>
      </c>
      <c r="B617" s="1" t="n">
        <v>8</v>
      </c>
      <c r="C617" s="1" t="n">
        <v>0</v>
      </c>
      <c r="D617" s="1" t="n">
        <v>0</v>
      </c>
      <c r="E617" s="1" t="n">
        <v>1</v>
      </c>
      <c r="F617" s="1" t="n">
        <v>615</v>
      </c>
      <c r="H617" s="1" t="s">
        <v>829</v>
      </c>
      <c r="I617" s="3" t="e">
        <f aca="false">--#NAME? #NAME?</f>
        <v>#VALUE!</v>
      </c>
      <c r="L617" s="1" t="n">
        <v>0</v>
      </c>
      <c r="M617" s="1" t="n">
        <v>6160</v>
      </c>
    </row>
    <row r="618" customFormat="false" ht="14.9" hidden="false" customHeight="false" outlineLevel="0" collapsed="false">
      <c r="A618" s="1" t="n">
        <v>617</v>
      </c>
      <c r="B618" s="1" t="n">
        <v>8</v>
      </c>
      <c r="C618" s="1" t="n">
        <v>0</v>
      </c>
      <c r="D618" s="1" t="n">
        <v>0</v>
      </c>
      <c r="E618" s="1" t="n">
        <v>1</v>
      </c>
      <c r="F618" s="1" t="n">
        <v>615</v>
      </c>
      <c r="H618" s="1" t="s">
        <v>830</v>
      </c>
      <c r="I618" s="3" t="e">
        <f aca="false">--#NAME?</f>
        <v>#NAME?</v>
      </c>
      <c r="J618" s="3" t="s">
        <v>256</v>
      </c>
      <c r="K618" s="1" t="n">
        <v>5</v>
      </c>
      <c r="L618" s="1" t="n">
        <v>0</v>
      </c>
      <c r="M618" s="1" t="n">
        <v>6170</v>
      </c>
    </row>
    <row r="619" customFormat="false" ht="108.95" hidden="false" customHeight="false" outlineLevel="0" collapsed="false">
      <c r="A619" s="1" t="n">
        <v>618</v>
      </c>
      <c r="B619" s="1" t="n">
        <v>8</v>
      </c>
      <c r="C619" s="1" t="n">
        <v>0</v>
      </c>
      <c r="D619" s="1" t="n">
        <v>1</v>
      </c>
      <c r="E619" s="1" t="n">
        <v>0</v>
      </c>
      <c r="F619" s="1" t="n">
        <v>616</v>
      </c>
      <c r="G619" s="1" t="n">
        <v>8.02</v>
      </c>
      <c r="I619" s="3" t="s">
        <v>831</v>
      </c>
      <c r="L619" s="1" t="n">
        <v>0</v>
      </c>
      <c r="M619" s="1" t="n">
        <v>6180</v>
      </c>
    </row>
    <row r="620" customFormat="false" ht="28.35" hidden="false" customHeight="false" outlineLevel="0" collapsed="false">
      <c r="A620" s="1" t="n">
        <v>619</v>
      </c>
      <c r="B620" s="1" t="n">
        <v>8</v>
      </c>
      <c r="C620" s="1" t="n">
        <v>0</v>
      </c>
      <c r="D620" s="1" t="n">
        <v>0</v>
      </c>
      <c r="E620" s="1" t="n">
        <v>0</v>
      </c>
      <c r="F620" s="1" t="n">
        <v>618</v>
      </c>
      <c r="I620" s="3" t="s">
        <v>832</v>
      </c>
      <c r="J620" s="3" t="s">
        <v>256</v>
      </c>
      <c r="K620" s="1" t="n">
        <v>5</v>
      </c>
      <c r="L620" s="1" t="n">
        <v>0</v>
      </c>
      <c r="M620" s="1" t="n">
        <v>6190</v>
      </c>
    </row>
    <row r="621" customFormat="false" ht="14.9" hidden="false" customHeight="false" outlineLevel="0" collapsed="false">
      <c r="A621" s="1" t="n">
        <v>620</v>
      </c>
      <c r="B621" s="1" t="n">
        <v>8</v>
      </c>
      <c r="C621" s="1" t="n">
        <v>0</v>
      </c>
      <c r="D621" s="1" t="n">
        <v>0</v>
      </c>
      <c r="E621" s="1" t="n">
        <v>1</v>
      </c>
      <c r="F621" s="1" t="n">
        <v>619</v>
      </c>
      <c r="H621" s="1" t="s">
        <v>833</v>
      </c>
      <c r="I621" s="3" t="e">
        <f aca="false">--#NAME? #NAME?</f>
        <v>#VALUE!</v>
      </c>
      <c r="L621" s="1" t="n">
        <v>0</v>
      </c>
      <c r="M621" s="1" t="n">
        <v>6200</v>
      </c>
    </row>
    <row r="622" customFormat="false" ht="14.9" hidden="false" customHeight="false" outlineLevel="0" collapsed="false">
      <c r="A622" s="1" t="n">
        <v>621</v>
      </c>
      <c r="B622" s="1" t="n">
        <v>8</v>
      </c>
      <c r="C622" s="1" t="n">
        <v>0</v>
      </c>
      <c r="D622" s="1" t="n">
        <v>0</v>
      </c>
      <c r="E622" s="1" t="n">
        <v>1</v>
      </c>
      <c r="F622" s="1" t="n">
        <v>619</v>
      </c>
      <c r="H622" s="1" t="s">
        <v>834</v>
      </c>
      <c r="I622" s="3" t="e">
        <f aca="false">--#NAME?</f>
        <v>#NAME?</v>
      </c>
      <c r="J622" s="3" t="s">
        <v>256</v>
      </c>
      <c r="K622" s="1" t="n">
        <v>5</v>
      </c>
      <c r="L622" s="1" t="n">
        <v>0</v>
      </c>
      <c r="M622" s="1" t="n">
        <v>6210</v>
      </c>
    </row>
    <row r="623" customFormat="false" ht="68.65" hidden="false" customHeight="false" outlineLevel="0" collapsed="false">
      <c r="A623" s="1" t="n">
        <v>622</v>
      </c>
      <c r="B623" s="1" t="n">
        <v>8</v>
      </c>
      <c r="C623" s="1" t="n">
        <v>0</v>
      </c>
      <c r="D623" s="1" t="n">
        <v>0</v>
      </c>
      <c r="E623" s="1" t="n">
        <v>0</v>
      </c>
      <c r="F623" s="1" t="n">
        <v>618</v>
      </c>
      <c r="I623" s="3" t="s">
        <v>835</v>
      </c>
      <c r="L623" s="1" t="n">
        <v>0</v>
      </c>
      <c r="M623" s="1" t="n">
        <v>6220</v>
      </c>
    </row>
    <row r="624" customFormat="false" ht="14.9" hidden="false" customHeight="false" outlineLevel="0" collapsed="false">
      <c r="A624" s="1" t="n">
        <v>623</v>
      </c>
      <c r="B624" s="1" t="n">
        <v>8</v>
      </c>
      <c r="C624" s="1" t="n">
        <v>0</v>
      </c>
      <c r="D624" s="1" t="n">
        <v>0</v>
      </c>
      <c r="E624" s="1" t="n">
        <v>1</v>
      </c>
      <c r="F624" s="1" t="n">
        <v>622</v>
      </c>
      <c r="H624" s="1" t="s">
        <v>836</v>
      </c>
      <c r="I624" s="3" t="e">
        <f aca="false">--#NAME? #NAME?</f>
        <v>#VALUE!</v>
      </c>
      <c r="J624" s="3" t="s">
        <v>256</v>
      </c>
      <c r="K624" s="1" t="n">
        <v>5</v>
      </c>
      <c r="L624" s="1" t="n">
        <v>0</v>
      </c>
      <c r="M624" s="1" t="n">
        <v>6230</v>
      </c>
    </row>
    <row r="625" customFormat="false" ht="14.9" hidden="false" customHeight="false" outlineLevel="0" collapsed="false">
      <c r="A625" s="1" t="n">
        <v>624</v>
      </c>
      <c r="B625" s="1" t="n">
        <v>8</v>
      </c>
      <c r="C625" s="1" t="n">
        <v>0</v>
      </c>
      <c r="D625" s="1" t="n">
        <v>0</v>
      </c>
      <c r="E625" s="1" t="n">
        <v>1</v>
      </c>
      <c r="F625" s="1" t="n">
        <v>622</v>
      </c>
      <c r="H625" s="1" t="s">
        <v>837</v>
      </c>
      <c r="I625" s="3" t="e">
        <f aca="false">--#NAME?</f>
        <v>#NAME?</v>
      </c>
      <c r="J625" s="3" t="s">
        <v>256</v>
      </c>
      <c r="K625" s="1" t="n">
        <v>5</v>
      </c>
      <c r="L625" s="1" t="n">
        <v>0</v>
      </c>
      <c r="M625" s="1" t="n">
        <v>6240</v>
      </c>
    </row>
    <row r="626" customFormat="false" ht="14.9" hidden="false" customHeight="false" outlineLevel="0" collapsed="false">
      <c r="A626" s="1" t="n">
        <v>625</v>
      </c>
      <c r="B626" s="1" t="n">
        <v>8</v>
      </c>
      <c r="C626" s="1" t="n">
        <v>0</v>
      </c>
      <c r="D626" s="1" t="n">
        <v>0</v>
      </c>
      <c r="E626" s="1" t="n">
        <v>0</v>
      </c>
      <c r="F626" s="1" t="n">
        <v>618</v>
      </c>
      <c r="I626" s="3" t="s">
        <v>838</v>
      </c>
      <c r="L626" s="1" t="n">
        <v>0</v>
      </c>
      <c r="M626" s="1" t="n">
        <v>6250</v>
      </c>
    </row>
    <row r="627" customFormat="false" ht="14.9" hidden="false" customHeight="false" outlineLevel="0" collapsed="false">
      <c r="A627" s="1" t="n">
        <v>626</v>
      </c>
      <c r="B627" s="1" t="n">
        <v>8</v>
      </c>
      <c r="C627" s="1" t="n">
        <v>0</v>
      </c>
      <c r="D627" s="1" t="n">
        <v>0</v>
      </c>
      <c r="E627" s="1" t="n">
        <v>1</v>
      </c>
      <c r="F627" s="1" t="n">
        <v>625</v>
      </c>
      <c r="H627" s="1" t="s">
        <v>839</v>
      </c>
      <c r="I627" s="3" t="e">
        <f aca="false">--#NAME? #NAME?</f>
        <v>#VALUE!</v>
      </c>
      <c r="J627" s="3" t="s">
        <v>256</v>
      </c>
      <c r="K627" s="1" t="n">
        <v>5</v>
      </c>
      <c r="L627" s="1" t="n">
        <v>0</v>
      </c>
      <c r="M627" s="1" t="n">
        <v>6260</v>
      </c>
    </row>
    <row r="628" customFormat="false" ht="14.9" hidden="false" customHeight="false" outlineLevel="0" collapsed="false">
      <c r="A628" s="1" t="n">
        <v>627</v>
      </c>
      <c r="B628" s="1" t="n">
        <v>8</v>
      </c>
      <c r="C628" s="1" t="n">
        <v>0</v>
      </c>
      <c r="D628" s="1" t="n">
        <v>0</v>
      </c>
      <c r="E628" s="1" t="n">
        <v>1</v>
      </c>
      <c r="F628" s="1" t="n">
        <v>625</v>
      </c>
      <c r="H628" s="1" t="s">
        <v>840</v>
      </c>
      <c r="I628" s="3" t="e">
        <f aca="false">--#NAME?</f>
        <v>#NAME?</v>
      </c>
      <c r="J628" s="3" t="s">
        <v>256</v>
      </c>
      <c r="K628" s="1" t="n">
        <v>5</v>
      </c>
      <c r="L628" s="1" t="n">
        <v>0</v>
      </c>
      <c r="M628" s="1" t="n">
        <v>6270</v>
      </c>
    </row>
    <row r="629" customFormat="false" ht="55.2" hidden="false" customHeight="false" outlineLevel="0" collapsed="false">
      <c r="A629" s="1" t="n">
        <v>628</v>
      </c>
      <c r="B629" s="1" t="n">
        <v>8</v>
      </c>
      <c r="C629" s="1" t="n">
        <v>0</v>
      </c>
      <c r="D629" s="1" t="n">
        <v>0</v>
      </c>
      <c r="E629" s="1" t="n">
        <v>0</v>
      </c>
      <c r="F629" s="1" t="n">
        <v>618</v>
      </c>
      <c r="I629" s="3" t="s">
        <v>841</v>
      </c>
      <c r="L629" s="1" t="n">
        <v>0</v>
      </c>
      <c r="M629" s="1" t="n">
        <v>6280</v>
      </c>
    </row>
    <row r="630" customFormat="false" ht="14.9" hidden="false" customHeight="false" outlineLevel="0" collapsed="false">
      <c r="A630" s="1" t="n">
        <v>629</v>
      </c>
      <c r="B630" s="1" t="n">
        <v>8</v>
      </c>
      <c r="C630" s="1" t="n">
        <v>0</v>
      </c>
      <c r="D630" s="1" t="n">
        <v>0</v>
      </c>
      <c r="E630" s="1" t="n">
        <v>1</v>
      </c>
      <c r="F630" s="1" t="n">
        <v>628</v>
      </c>
      <c r="H630" s="1" t="s">
        <v>842</v>
      </c>
      <c r="I630" s="3" t="e">
        <f aca="false">--#NAME? #NAME?</f>
        <v>#VALUE!</v>
      </c>
      <c r="J630" s="3" t="s">
        <v>256</v>
      </c>
      <c r="K630" s="1" t="n">
        <v>5</v>
      </c>
      <c r="L630" s="1" t="n">
        <v>0</v>
      </c>
      <c r="M630" s="1" t="n">
        <v>6290</v>
      </c>
    </row>
    <row r="631" customFormat="false" ht="14.9" hidden="false" customHeight="false" outlineLevel="0" collapsed="false">
      <c r="A631" s="1" t="n">
        <v>630</v>
      </c>
      <c r="B631" s="1" t="n">
        <v>8</v>
      </c>
      <c r="C631" s="1" t="n">
        <v>0</v>
      </c>
      <c r="D631" s="1" t="n">
        <v>0</v>
      </c>
      <c r="E631" s="1" t="n">
        <v>1</v>
      </c>
      <c r="F631" s="1" t="n">
        <v>628</v>
      </c>
      <c r="H631" s="1" t="s">
        <v>843</v>
      </c>
      <c r="I631" s="3" t="e">
        <f aca="false">--#NAME?</f>
        <v>#NAME?</v>
      </c>
      <c r="J631" s="3" t="s">
        <v>256</v>
      </c>
      <c r="K631" s="1" t="n">
        <v>5</v>
      </c>
      <c r="L631" s="1" t="n">
        <v>0</v>
      </c>
      <c r="M631" s="1" t="n">
        <v>6300</v>
      </c>
    </row>
    <row r="632" customFormat="false" ht="41.75" hidden="false" customHeight="false" outlineLevel="0" collapsed="false">
      <c r="A632" s="1" t="n">
        <v>631</v>
      </c>
      <c r="B632" s="1" t="n">
        <v>8</v>
      </c>
      <c r="C632" s="1" t="n">
        <v>0</v>
      </c>
      <c r="D632" s="1" t="n">
        <v>0</v>
      </c>
      <c r="E632" s="1" t="n">
        <v>0</v>
      </c>
      <c r="F632" s="1" t="n">
        <v>618</v>
      </c>
      <c r="I632" s="3" t="s">
        <v>844</v>
      </c>
      <c r="L632" s="1" t="n">
        <v>0</v>
      </c>
      <c r="M632" s="1" t="n">
        <v>6310</v>
      </c>
    </row>
    <row r="633" customFormat="false" ht="14.9" hidden="false" customHeight="false" outlineLevel="0" collapsed="false">
      <c r="A633" s="1" t="n">
        <v>632</v>
      </c>
      <c r="B633" s="1" t="n">
        <v>8</v>
      </c>
      <c r="C633" s="1" t="n">
        <v>0</v>
      </c>
      <c r="D633" s="1" t="n">
        <v>0</v>
      </c>
      <c r="E633" s="1" t="n">
        <v>1</v>
      </c>
      <c r="F633" s="1" t="n">
        <v>631</v>
      </c>
      <c r="H633" s="1" t="s">
        <v>845</v>
      </c>
      <c r="I633" s="3" t="e">
        <f aca="false">--#NAME? #NAME?</f>
        <v>#VALUE!</v>
      </c>
      <c r="J633" s="3" t="s">
        <v>256</v>
      </c>
      <c r="K633" s="1" t="n">
        <v>5</v>
      </c>
      <c r="L633" s="1" t="n">
        <v>0</v>
      </c>
      <c r="M633" s="1" t="n">
        <v>6320</v>
      </c>
    </row>
    <row r="634" customFormat="false" ht="14.9" hidden="false" customHeight="false" outlineLevel="0" collapsed="false">
      <c r="A634" s="1" t="n">
        <v>633</v>
      </c>
      <c r="B634" s="1" t="n">
        <v>8</v>
      </c>
      <c r="C634" s="1" t="n">
        <v>0</v>
      </c>
      <c r="D634" s="1" t="n">
        <v>0</v>
      </c>
      <c r="E634" s="1" t="n">
        <v>1</v>
      </c>
      <c r="F634" s="1" t="n">
        <v>631</v>
      </c>
      <c r="H634" s="1" t="s">
        <v>846</v>
      </c>
      <c r="I634" s="3" t="e">
        <f aca="false">--#NAME?</f>
        <v>#NAME?</v>
      </c>
      <c r="J634" s="3" t="s">
        <v>256</v>
      </c>
      <c r="K634" s="1" t="n">
        <v>5</v>
      </c>
      <c r="L634" s="1" t="n">
        <v>0</v>
      </c>
      <c r="M634" s="1" t="n">
        <v>6330</v>
      </c>
    </row>
    <row r="635" customFormat="false" ht="41.75" hidden="false" customHeight="false" outlineLevel="0" collapsed="false">
      <c r="A635" s="1" t="n">
        <v>634</v>
      </c>
      <c r="B635" s="1" t="n">
        <v>8</v>
      </c>
      <c r="C635" s="1" t="n">
        <v>0</v>
      </c>
      <c r="D635" s="1" t="n">
        <v>0</v>
      </c>
      <c r="E635" s="1" t="n">
        <v>0</v>
      </c>
      <c r="F635" s="1" t="n">
        <v>618</v>
      </c>
      <c r="I635" s="3" t="s">
        <v>847</v>
      </c>
      <c r="L635" s="1" t="n">
        <v>0</v>
      </c>
      <c r="M635" s="1" t="n">
        <v>6340</v>
      </c>
    </row>
    <row r="636" customFormat="false" ht="14.9" hidden="false" customHeight="false" outlineLevel="0" collapsed="false">
      <c r="A636" s="1" t="n">
        <v>635</v>
      </c>
      <c r="B636" s="1" t="n">
        <v>8</v>
      </c>
      <c r="C636" s="1" t="n">
        <v>0</v>
      </c>
      <c r="D636" s="1" t="n">
        <v>0</v>
      </c>
      <c r="E636" s="1" t="n">
        <v>1</v>
      </c>
      <c r="F636" s="1" t="n">
        <v>634</v>
      </c>
      <c r="H636" s="1" t="s">
        <v>848</v>
      </c>
      <c r="I636" s="3" t="e">
        <f aca="false">--#NAME? #NAME?</f>
        <v>#VALUE!</v>
      </c>
      <c r="J636" s="3" t="s">
        <v>256</v>
      </c>
      <c r="K636" s="1" t="n">
        <v>5</v>
      </c>
      <c r="L636" s="1" t="n">
        <v>0</v>
      </c>
      <c r="M636" s="1" t="n">
        <v>6350</v>
      </c>
    </row>
    <row r="637" customFormat="false" ht="14.9" hidden="false" customHeight="false" outlineLevel="0" collapsed="false">
      <c r="A637" s="1" t="n">
        <v>636</v>
      </c>
      <c r="B637" s="1" t="n">
        <v>8</v>
      </c>
      <c r="C637" s="1" t="n">
        <v>0</v>
      </c>
      <c r="D637" s="1" t="n">
        <v>0</v>
      </c>
      <c r="E637" s="1" t="n">
        <v>1</v>
      </c>
      <c r="F637" s="1" t="n">
        <v>634</v>
      </c>
      <c r="H637" s="1" t="s">
        <v>849</v>
      </c>
      <c r="I637" s="3" t="e">
        <f aca="false">--#NAME?</f>
        <v>#NAME?</v>
      </c>
      <c r="J637" s="3" t="s">
        <v>256</v>
      </c>
      <c r="K637" s="1" t="n">
        <v>5</v>
      </c>
      <c r="L637" s="1" t="n">
        <v>0</v>
      </c>
      <c r="M637" s="1" t="n">
        <v>6360</v>
      </c>
    </row>
    <row r="638" customFormat="false" ht="14.9" hidden="false" customHeight="false" outlineLevel="0" collapsed="false">
      <c r="A638" s="1" t="n">
        <v>637</v>
      </c>
      <c r="B638" s="1" t="n">
        <v>8</v>
      </c>
      <c r="C638" s="1" t="n">
        <v>0</v>
      </c>
      <c r="D638" s="1" t="n">
        <v>0</v>
      </c>
      <c r="E638" s="1" t="n">
        <v>1</v>
      </c>
      <c r="F638" s="1" t="n">
        <v>618</v>
      </c>
      <c r="H638" s="1" t="s">
        <v>850</v>
      </c>
      <c r="I638" s="3" t="e">
        <f aca="false">-#NAME? #NAME? (#NAME? #NAME?)</f>
        <v>#VALUE!</v>
      </c>
      <c r="J638" s="3" t="s">
        <v>256</v>
      </c>
      <c r="K638" s="1" t="n">
        <v>5</v>
      </c>
      <c r="L638" s="1" t="n">
        <v>0</v>
      </c>
      <c r="M638" s="1" t="n">
        <v>6370</v>
      </c>
    </row>
    <row r="639" customFormat="false" ht="14.9" hidden="false" customHeight="false" outlineLevel="0" collapsed="false">
      <c r="A639" s="1" t="n">
        <v>638</v>
      </c>
      <c r="B639" s="1" t="n">
        <v>8</v>
      </c>
      <c r="C639" s="1" t="n">
        <v>0</v>
      </c>
      <c r="D639" s="1" t="n">
        <v>0</v>
      </c>
      <c r="E639" s="1" t="n">
        <v>1</v>
      </c>
      <c r="F639" s="1" t="n">
        <v>618</v>
      </c>
      <c r="H639" s="1" t="s">
        <v>851</v>
      </c>
      <c r="I639" s="3" t="e">
        <f aca="false">-#NAME? #NAME?</f>
        <v>#VALUE!</v>
      </c>
      <c r="J639" s="3" t="s">
        <v>256</v>
      </c>
      <c r="K639" s="1" t="n">
        <v>5</v>
      </c>
      <c r="L639" s="1" t="n">
        <v>0</v>
      </c>
      <c r="M639" s="1" t="n">
        <v>6380</v>
      </c>
    </row>
    <row r="640" customFormat="false" ht="14.9" hidden="false" customHeight="false" outlineLevel="0" collapsed="false">
      <c r="A640" s="1" t="n">
        <v>639</v>
      </c>
      <c r="B640" s="1" t="n">
        <v>8</v>
      </c>
      <c r="C640" s="1" t="n">
        <v>0</v>
      </c>
      <c r="D640" s="1" t="n">
        <v>0</v>
      </c>
      <c r="E640" s="1" t="n">
        <v>1</v>
      </c>
      <c r="F640" s="1" t="n">
        <v>618</v>
      </c>
      <c r="H640" s="1" t="s">
        <v>852</v>
      </c>
      <c r="I640" s="3" t="e">
        <f aca="false">-#NAME?</f>
        <v>#NAME?</v>
      </c>
      <c r="J640" s="3" t="s">
        <v>256</v>
      </c>
      <c r="K640" s="1" t="n">
        <v>5</v>
      </c>
      <c r="L640" s="1" t="n">
        <v>0</v>
      </c>
      <c r="M640" s="1" t="n">
        <v>6390</v>
      </c>
    </row>
    <row r="641" customFormat="false" ht="68.65" hidden="false" customHeight="false" outlineLevel="0" collapsed="false">
      <c r="A641" s="1" t="n">
        <v>640</v>
      </c>
      <c r="B641" s="1" t="n">
        <v>8</v>
      </c>
      <c r="C641" s="1" t="n">
        <v>0</v>
      </c>
      <c r="D641" s="1" t="n">
        <v>1</v>
      </c>
      <c r="E641" s="1" t="n">
        <v>0</v>
      </c>
      <c r="F641" s="1" t="n">
        <v>619</v>
      </c>
      <c r="G641" s="1" t="n">
        <v>8.03</v>
      </c>
      <c r="I641" s="3" t="s">
        <v>853</v>
      </c>
      <c r="J641" s="3" t="s">
        <v>256</v>
      </c>
      <c r="K641" s="1" t="n">
        <v>5</v>
      </c>
      <c r="L641" s="1" t="n">
        <v>0</v>
      </c>
      <c r="M641" s="1" t="n">
        <v>6400</v>
      </c>
    </row>
    <row r="642" customFormat="false" ht="14.9" hidden="false" customHeight="false" outlineLevel="0" collapsed="false">
      <c r="A642" s="1" t="n">
        <v>641</v>
      </c>
      <c r="B642" s="1" t="n">
        <v>8</v>
      </c>
      <c r="C642" s="1" t="n">
        <v>0</v>
      </c>
      <c r="D642" s="1" t="n">
        <v>0</v>
      </c>
      <c r="E642" s="1" t="n">
        <v>1</v>
      </c>
      <c r="F642" s="1" t="n">
        <v>640</v>
      </c>
      <c r="H642" s="1" t="s">
        <v>854</v>
      </c>
      <c r="I642" s="3" t="e">
        <f aca="false">-#NAME?</f>
        <v>#NAME?</v>
      </c>
      <c r="L642" s="1" t="n">
        <v>0</v>
      </c>
      <c r="M642" s="1" t="n">
        <v>6410</v>
      </c>
    </row>
    <row r="643" customFormat="false" ht="14.9" hidden="false" customHeight="false" outlineLevel="0" collapsed="false">
      <c r="A643" s="1" t="n">
        <v>642</v>
      </c>
      <c r="B643" s="1" t="n">
        <v>8</v>
      </c>
      <c r="C643" s="1" t="n">
        <v>0</v>
      </c>
      <c r="D643" s="1" t="n">
        <v>0</v>
      </c>
      <c r="E643" s="1" t="n">
        <v>1</v>
      </c>
      <c r="F643" s="1" t="n">
        <v>640</v>
      </c>
      <c r="H643" s="1" t="s">
        <v>855</v>
      </c>
      <c r="I643" s="3" t="e">
        <f aca="false">-#NAME?</f>
        <v>#NAME?</v>
      </c>
      <c r="J643" s="3" t="s">
        <v>256</v>
      </c>
      <c r="K643" s="1" t="n">
        <v>5</v>
      </c>
      <c r="L643" s="1" t="n">
        <v>0</v>
      </c>
      <c r="M643" s="1" t="n">
        <v>6420</v>
      </c>
    </row>
    <row r="644" customFormat="false" ht="149.25" hidden="false" customHeight="false" outlineLevel="0" collapsed="false">
      <c r="A644" s="1" t="n">
        <v>643</v>
      </c>
      <c r="B644" s="1" t="n">
        <v>8</v>
      </c>
      <c r="C644" s="1" t="n">
        <v>0</v>
      </c>
      <c r="D644" s="1" t="n">
        <v>1</v>
      </c>
      <c r="E644" s="1" t="n">
        <v>0</v>
      </c>
      <c r="F644" s="1" t="n">
        <v>641</v>
      </c>
      <c r="G644" s="1" t="n">
        <v>8.04</v>
      </c>
      <c r="I644" s="3" t="s">
        <v>856</v>
      </c>
      <c r="L644" s="1" t="n">
        <v>0</v>
      </c>
      <c r="M644" s="1" t="n">
        <v>6430</v>
      </c>
    </row>
    <row r="645" customFormat="false" ht="14.9" hidden="false" customHeight="false" outlineLevel="0" collapsed="false">
      <c r="A645" s="1" t="n">
        <v>644</v>
      </c>
      <c r="B645" s="1" t="n">
        <v>8</v>
      </c>
      <c r="C645" s="1" t="n">
        <v>0</v>
      </c>
      <c r="D645" s="1" t="n">
        <v>0</v>
      </c>
      <c r="E645" s="1" t="n">
        <v>1</v>
      </c>
      <c r="F645" s="1" t="n">
        <v>643</v>
      </c>
      <c r="H645" s="1" t="s">
        <v>857</v>
      </c>
      <c r="I645" s="3" t="e">
        <f aca="false">-#NAME?</f>
        <v>#NAME?</v>
      </c>
      <c r="J645" s="3" t="s">
        <v>256</v>
      </c>
      <c r="K645" s="1" t="n">
        <v>5</v>
      </c>
      <c r="L645" s="1" t="n">
        <v>0</v>
      </c>
      <c r="M645" s="1" t="n">
        <v>6440</v>
      </c>
    </row>
    <row r="646" customFormat="false" ht="14.9" hidden="false" customHeight="false" outlineLevel="0" collapsed="false">
      <c r="A646" s="1" t="n">
        <v>645</v>
      </c>
      <c r="B646" s="1" t="n">
        <v>8</v>
      </c>
      <c r="C646" s="1" t="n">
        <v>0</v>
      </c>
      <c r="D646" s="1" t="n">
        <v>0</v>
      </c>
      <c r="E646" s="1" t="n">
        <v>1</v>
      </c>
      <c r="F646" s="1" t="n">
        <v>643</v>
      </c>
      <c r="H646" s="1" t="s">
        <v>858</v>
      </c>
      <c r="I646" s="3" t="e">
        <f aca="false">-#NAME?</f>
        <v>#NAME?</v>
      </c>
      <c r="J646" s="3" t="s">
        <v>256</v>
      </c>
      <c r="K646" s="1" t="n">
        <v>5</v>
      </c>
      <c r="L646" s="1" t="n">
        <v>0</v>
      </c>
      <c r="M646" s="1" t="n">
        <v>6450</v>
      </c>
    </row>
    <row r="647" customFormat="false" ht="14.9" hidden="false" customHeight="false" outlineLevel="0" collapsed="false">
      <c r="A647" s="1" t="n">
        <v>646</v>
      </c>
      <c r="B647" s="1" t="n">
        <v>8</v>
      </c>
      <c r="C647" s="1" t="n">
        <v>0</v>
      </c>
      <c r="D647" s="1" t="n">
        <v>0</v>
      </c>
      <c r="E647" s="1" t="n">
        <v>1</v>
      </c>
      <c r="F647" s="1" t="n">
        <v>643</v>
      </c>
      <c r="H647" s="1" t="s">
        <v>859</v>
      </c>
      <c r="I647" s="3" t="e">
        <f aca="false">-#NAME?</f>
        <v>#NAME?</v>
      </c>
      <c r="J647" s="3" t="s">
        <v>256</v>
      </c>
      <c r="K647" s="1" t="n">
        <v>5</v>
      </c>
      <c r="L647" s="1" t="n">
        <v>0</v>
      </c>
      <c r="M647" s="1" t="n">
        <v>6460</v>
      </c>
    </row>
    <row r="648" customFormat="false" ht="14.9" hidden="false" customHeight="false" outlineLevel="0" collapsed="false">
      <c r="A648" s="1" t="n">
        <v>647</v>
      </c>
      <c r="B648" s="1" t="n">
        <v>8</v>
      </c>
      <c r="C648" s="1" t="n">
        <v>0</v>
      </c>
      <c r="D648" s="1" t="n">
        <v>0</v>
      </c>
      <c r="E648" s="1" t="n">
        <v>1</v>
      </c>
      <c r="F648" s="1" t="n">
        <v>643</v>
      </c>
      <c r="H648" s="1" t="s">
        <v>860</v>
      </c>
      <c r="I648" s="3" t="e">
        <f aca="false">-#NAME?</f>
        <v>#NAME?</v>
      </c>
      <c r="J648" s="3" t="s">
        <v>256</v>
      </c>
      <c r="K648" s="1" t="n">
        <v>5</v>
      </c>
      <c r="L648" s="1" t="n">
        <v>0</v>
      </c>
      <c r="M648" s="1" t="n">
        <v>6470</v>
      </c>
    </row>
    <row r="649" customFormat="false" ht="14.9" hidden="false" customHeight="false" outlineLevel="0" collapsed="false">
      <c r="A649" s="1" t="n">
        <v>648</v>
      </c>
      <c r="B649" s="1" t="n">
        <v>8</v>
      </c>
      <c r="C649" s="1" t="n">
        <v>0</v>
      </c>
      <c r="D649" s="1" t="n">
        <v>0</v>
      </c>
      <c r="E649" s="1" t="n">
        <v>1</v>
      </c>
      <c r="F649" s="1" t="n">
        <v>643</v>
      </c>
      <c r="H649" s="1" t="s">
        <v>861</v>
      </c>
      <c r="I649" s="3" t="e">
        <f aca="false">-#NAME?,#NAME? #NAME? #NAME?</f>
        <v>#VALUE!</v>
      </c>
      <c r="L649" s="1" t="n">
        <v>0</v>
      </c>
      <c r="M649" s="1" t="n">
        <v>6480</v>
      </c>
    </row>
    <row r="650" customFormat="false" ht="55.2" hidden="false" customHeight="false" outlineLevel="0" collapsed="false">
      <c r="A650" s="1" t="n">
        <v>649</v>
      </c>
      <c r="B650" s="1" t="n">
        <v>8</v>
      </c>
      <c r="C650" s="1" t="n">
        <v>0</v>
      </c>
      <c r="D650" s="1" t="n">
        <v>1</v>
      </c>
      <c r="E650" s="1" t="n">
        <v>0</v>
      </c>
      <c r="F650" s="1" t="n">
        <v>644</v>
      </c>
      <c r="G650" s="1" t="n">
        <v>8.05</v>
      </c>
      <c r="I650" s="3" t="s">
        <v>862</v>
      </c>
      <c r="L650" s="1" t="n">
        <v>0</v>
      </c>
      <c r="M650" s="1" t="n">
        <v>6490</v>
      </c>
    </row>
    <row r="651" customFormat="false" ht="14.9" hidden="false" customHeight="false" outlineLevel="0" collapsed="false">
      <c r="A651" s="1" t="n">
        <v>650</v>
      </c>
      <c r="B651" s="1" t="n">
        <v>8</v>
      </c>
      <c r="C651" s="1" t="n">
        <v>0</v>
      </c>
      <c r="D651" s="1" t="n">
        <v>0</v>
      </c>
      <c r="E651" s="1" t="n">
        <v>1</v>
      </c>
      <c r="F651" s="1" t="n">
        <v>649</v>
      </c>
      <c r="H651" s="1" t="s">
        <v>863</v>
      </c>
      <c r="I651" s="3" t="e">
        <f aca="false">-#NAME?</f>
        <v>#NAME?</v>
      </c>
      <c r="J651" s="3" t="s">
        <v>256</v>
      </c>
      <c r="K651" s="1" t="n">
        <v>5</v>
      </c>
      <c r="L651" s="1" t="n">
        <v>0</v>
      </c>
      <c r="M651" s="1" t="n">
        <v>6500</v>
      </c>
    </row>
    <row r="652" customFormat="false" ht="202.95" hidden="false" customHeight="false" outlineLevel="0" collapsed="false">
      <c r="A652" s="1" t="n">
        <v>651</v>
      </c>
      <c r="B652" s="1" t="n">
        <v>8</v>
      </c>
      <c r="C652" s="1" t="n">
        <v>0</v>
      </c>
      <c r="D652" s="1" t="n">
        <v>0</v>
      </c>
      <c r="E652" s="1" t="n">
        <v>0</v>
      </c>
      <c r="F652" s="1" t="n">
        <v>649</v>
      </c>
      <c r="I652" s="3" t="s">
        <v>864</v>
      </c>
      <c r="L652" s="1" t="n">
        <v>0</v>
      </c>
      <c r="M652" s="1" t="n">
        <v>6510</v>
      </c>
    </row>
    <row r="653" customFormat="false" ht="14.9" hidden="false" customHeight="false" outlineLevel="0" collapsed="false">
      <c r="A653" s="1" t="n">
        <v>652</v>
      </c>
      <c r="B653" s="1" t="n">
        <v>8</v>
      </c>
      <c r="C653" s="1" t="n">
        <v>0</v>
      </c>
      <c r="D653" s="1" t="n">
        <v>0</v>
      </c>
      <c r="E653" s="1" t="n">
        <v>1</v>
      </c>
      <c r="F653" s="1" t="n">
        <v>650</v>
      </c>
      <c r="H653" s="1" t="s">
        <v>865</v>
      </c>
      <c r="I653" s="3" t="e">
        <f aca="false">--#NAME? (#NAME? #NAME? #NAME? #NAME?)</f>
        <v>#VALUE!</v>
      </c>
      <c r="J653" s="3" t="s">
        <v>256</v>
      </c>
      <c r="K653" s="1" t="n">
        <v>5</v>
      </c>
      <c r="L653" s="1" t="n">
        <v>0</v>
      </c>
      <c r="M653" s="1" t="n">
        <v>6520</v>
      </c>
    </row>
    <row r="654" customFormat="false" ht="14.9" hidden="false" customHeight="false" outlineLevel="0" collapsed="false">
      <c r="A654" s="1" t="n">
        <v>653</v>
      </c>
      <c r="B654" s="1" t="n">
        <v>8</v>
      </c>
      <c r="C654" s="1" t="n">
        <v>0</v>
      </c>
      <c r="D654" s="1" t="n">
        <v>0</v>
      </c>
      <c r="E654" s="1" t="n">
        <v>1</v>
      </c>
      <c r="F654" s="1" t="n">
        <v>650</v>
      </c>
      <c r="H654" s="1" t="s">
        <v>866</v>
      </c>
      <c r="I654" s="3" t="e">
        <f aca="false">--#NAME?</f>
        <v>#NAME?</v>
      </c>
      <c r="J654" s="3" t="s">
        <v>256</v>
      </c>
      <c r="K654" s="1" t="n">
        <v>5</v>
      </c>
      <c r="L654" s="1" t="n">
        <v>0</v>
      </c>
      <c r="M654" s="1" t="n">
        <v>6530</v>
      </c>
    </row>
    <row r="655" customFormat="false" ht="14.9" hidden="false" customHeight="false" outlineLevel="0" collapsed="false">
      <c r="A655" s="1" t="n">
        <v>654</v>
      </c>
      <c r="B655" s="1" t="n">
        <v>8</v>
      </c>
      <c r="C655" s="1" t="n">
        <v>0</v>
      </c>
      <c r="D655" s="1" t="n">
        <v>0</v>
      </c>
      <c r="E655" s="1" t="n">
        <v>1</v>
      </c>
      <c r="F655" s="1" t="n">
        <v>650</v>
      </c>
      <c r="H655" s="1" t="s">
        <v>867</v>
      </c>
      <c r="I655" s="3" t="e">
        <f aca="false">--#NAME?</f>
        <v>#NAME?</v>
      </c>
      <c r="J655" s="3" t="s">
        <v>256</v>
      </c>
      <c r="K655" s="1" t="n">
        <v>5</v>
      </c>
      <c r="L655" s="1" t="n">
        <v>0</v>
      </c>
      <c r="M655" s="1" t="n">
        <v>6540</v>
      </c>
    </row>
    <row r="656" customFormat="false" ht="14.9" hidden="false" customHeight="false" outlineLevel="0" collapsed="false">
      <c r="A656" s="1" t="n">
        <v>655</v>
      </c>
      <c r="B656" s="1" t="n">
        <v>8</v>
      </c>
      <c r="C656" s="1" t="n">
        <v>0</v>
      </c>
      <c r="D656" s="1" t="n">
        <v>0</v>
      </c>
      <c r="E656" s="1" t="n">
        <v>1</v>
      </c>
      <c r="F656" s="1" t="n">
        <v>649</v>
      </c>
      <c r="H656" s="1" t="s">
        <v>868</v>
      </c>
      <c r="I656" s="3" t="e">
        <f aca="false">-#NAME?,#NAME? #NAME?</f>
        <v>#VALUE!</v>
      </c>
      <c r="J656" s="3" t="s">
        <v>256</v>
      </c>
      <c r="K656" s="1" t="n">
        <v>5</v>
      </c>
      <c r="L656" s="1" t="n">
        <v>0</v>
      </c>
      <c r="M656" s="1" t="n">
        <v>6550</v>
      </c>
    </row>
    <row r="657" customFormat="false" ht="14.9" hidden="false" customHeight="false" outlineLevel="0" collapsed="false">
      <c r="A657" s="1" t="n">
        <v>656</v>
      </c>
      <c r="B657" s="1" t="n">
        <v>8</v>
      </c>
      <c r="C657" s="1" t="n">
        <v>0</v>
      </c>
      <c r="D657" s="1" t="n">
        <v>0</v>
      </c>
      <c r="E657" s="1" t="n">
        <v>1</v>
      </c>
      <c r="F657" s="1" t="n">
        <v>649</v>
      </c>
      <c r="H657" s="1" t="s">
        <v>869</v>
      </c>
      <c r="I657" s="3" t="e">
        <f aca="false">-#NAME? (#NAME? #NAME?,#NAME? #NAME?) #NAME? #NAME? (#NAME? #NAME?,#NAME? #NAME?)</f>
        <v>#VALUE!</v>
      </c>
      <c r="J657" s="3" t="s">
        <v>256</v>
      </c>
      <c r="K657" s="1" t="n">
        <v>5</v>
      </c>
      <c r="L657" s="1" t="n">
        <v>0</v>
      </c>
      <c r="M657" s="1" t="n">
        <v>6560</v>
      </c>
    </row>
    <row r="658" customFormat="false" ht="14.9" hidden="false" customHeight="false" outlineLevel="0" collapsed="false">
      <c r="A658" s="1" t="n">
        <v>657</v>
      </c>
      <c r="B658" s="1" t="n">
        <v>8</v>
      </c>
      <c r="C658" s="1" t="n">
        <v>0</v>
      </c>
      <c r="D658" s="1" t="n">
        <v>0</v>
      </c>
      <c r="E658" s="1" t="n">
        <v>1</v>
      </c>
      <c r="F658" s="1" t="n">
        <v>649</v>
      </c>
      <c r="H658" s="1" t="s">
        <v>870</v>
      </c>
      <c r="I658" s="3" t="e">
        <f aca="false">-#NAME?</f>
        <v>#NAME?</v>
      </c>
      <c r="J658" s="3" t="s">
        <v>256</v>
      </c>
      <c r="K658" s="1" t="n">
        <v>5</v>
      </c>
      <c r="L658" s="1" t="n">
        <v>0</v>
      </c>
      <c r="M658" s="1" t="n">
        <v>6570</v>
      </c>
    </row>
    <row r="659" customFormat="false" ht="41.75" hidden="false" customHeight="false" outlineLevel="0" collapsed="false">
      <c r="A659" s="1" t="n">
        <v>658</v>
      </c>
      <c r="B659" s="1" t="n">
        <v>8</v>
      </c>
      <c r="C659" s="1" t="n">
        <v>0</v>
      </c>
      <c r="D659" s="1" t="n">
        <v>1</v>
      </c>
      <c r="E659" s="1" t="n">
        <v>0</v>
      </c>
      <c r="F659" s="1" t="n">
        <v>650</v>
      </c>
      <c r="G659" s="1" t="n">
        <v>8.06</v>
      </c>
      <c r="I659" s="3" t="s">
        <v>871</v>
      </c>
      <c r="L659" s="1" t="n">
        <v>0</v>
      </c>
      <c r="M659" s="1" t="n">
        <v>6580</v>
      </c>
    </row>
    <row r="660" customFormat="false" ht="14.9" hidden="false" customHeight="false" outlineLevel="0" collapsed="false">
      <c r="A660" s="1" t="n">
        <v>659</v>
      </c>
      <c r="B660" s="1" t="n">
        <v>8</v>
      </c>
      <c r="C660" s="1" t="n">
        <v>0</v>
      </c>
      <c r="D660" s="1" t="n">
        <v>0</v>
      </c>
      <c r="E660" s="1" t="n">
        <v>1</v>
      </c>
      <c r="F660" s="1" t="n">
        <v>658</v>
      </c>
      <c r="H660" s="1" t="s">
        <v>872</v>
      </c>
      <c r="I660" s="3" t="e">
        <f aca="false">-#NAME?</f>
        <v>#NAME?</v>
      </c>
      <c r="J660" s="3" t="s">
        <v>256</v>
      </c>
      <c r="K660" s="1" t="n">
        <v>5</v>
      </c>
      <c r="L660" s="1" t="n">
        <v>0</v>
      </c>
      <c r="M660" s="1" t="n">
        <v>6590</v>
      </c>
    </row>
    <row r="661" customFormat="false" ht="14.9" hidden="false" customHeight="false" outlineLevel="0" collapsed="false">
      <c r="A661" s="1" t="n">
        <v>660</v>
      </c>
      <c r="B661" s="1" t="n">
        <v>8</v>
      </c>
      <c r="C661" s="1" t="n">
        <v>0</v>
      </c>
      <c r="D661" s="1" t="n">
        <v>0</v>
      </c>
      <c r="E661" s="1" t="n">
        <v>1</v>
      </c>
      <c r="F661" s="1" t="n">
        <v>658</v>
      </c>
      <c r="H661" s="1" t="s">
        <v>873</v>
      </c>
      <c r="I661" s="3" t="e">
        <f aca="false">-#NAME?</f>
        <v>#NAME?</v>
      </c>
      <c r="J661" s="3" t="s">
        <v>256</v>
      </c>
      <c r="K661" s="1" t="n">
        <v>5</v>
      </c>
      <c r="L661" s="1" t="n">
        <v>0</v>
      </c>
      <c r="M661" s="1" t="n">
        <v>6600</v>
      </c>
    </row>
    <row r="662" customFormat="false" ht="95.5" hidden="false" customHeight="false" outlineLevel="0" collapsed="false">
      <c r="A662" s="1" t="n">
        <v>661</v>
      </c>
      <c r="B662" s="1" t="n">
        <v>8</v>
      </c>
      <c r="C662" s="1" t="n">
        <v>0</v>
      </c>
      <c r="D662" s="1" t="n">
        <v>1</v>
      </c>
      <c r="E662" s="1" t="n">
        <v>0</v>
      </c>
      <c r="F662" s="1" t="n">
        <v>659</v>
      </c>
      <c r="G662" s="1" t="n">
        <v>8.07</v>
      </c>
      <c r="I662" s="3" t="s">
        <v>874</v>
      </c>
      <c r="L662" s="1" t="n">
        <v>0</v>
      </c>
      <c r="M662" s="1" t="n">
        <v>6610</v>
      </c>
    </row>
    <row r="663" customFormat="false" ht="55.2" hidden="false" customHeight="false" outlineLevel="0" collapsed="false">
      <c r="A663" s="1" t="n">
        <v>662</v>
      </c>
      <c r="B663" s="1" t="n">
        <v>8</v>
      </c>
      <c r="C663" s="1" t="n">
        <v>0</v>
      </c>
      <c r="D663" s="1" t="n">
        <v>0</v>
      </c>
      <c r="E663" s="1" t="n">
        <v>0</v>
      </c>
      <c r="F663" s="1" t="n">
        <v>661</v>
      </c>
      <c r="I663" s="3" t="s">
        <v>875</v>
      </c>
      <c r="L663" s="1" t="n">
        <v>0</v>
      </c>
      <c r="M663" s="1" t="n">
        <v>6620</v>
      </c>
    </row>
    <row r="664" customFormat="false" ht="14.9" hidden="false" customHeight="false" outlineLevel="0" collapsed="false">
      <c r="A664" s="1" t="n">
        <v>663</v>
      </c>
      <c r="B664" s="1" t="n">
        <v>8</v>
      </c>
      <c r="C664" s="1" t="n">
        <v>0</v>
      </c>
      <c r="D664" s="1" t="n">
        <v>0</v>
      </c>
      <c r="E664" s="1" t="n">
        <v>1</v>
      </c>
      <c r="F664" s="1" t="n">
        <v>662</v>
      </c>
      <c r="H664" s="1" t="s">
        <v>876</v>
      </c>
      <c r="I664" s="3" t="e">
        <f aca="false">--#NAME?</f>
        <v>#NAME?</v>
      </c>
      <c r="J664" s="3" t="s">
        <v>256</v>
      </c>
      <c r="K664" s="1" t="n">
        <v>5</v>
      </c>
      <c r="L664" s="1" t="n">
        <v>0</v>
      </c>
      <c r="M664" s="1" t="n">
        <v>6630</v>
      </c>
    </row>
    <row r="665" customFormat="false" ht="14.9" hidden="false" customHeight="false" outlineLevel="0" collapsed="false">
      <c r="A665" s="1" t="n">
        <v>664</v>
      </c>
      <c r="B665" s="1" t="n">
        <v>8</v>
      </c>
      <c r="C665" s="1" t="n">
        <v>0</v>
      </c>
      <c r="D665" s="1" t="n">
        <v>0</v>
      </c>
      <c r="E665" s="1" t="n">
        <v>1</v>
      </c>
      <c r="F665" s="1" t="n">
        <v>662</v>
      </c>
      <c r="H665" s="1" t="s">
        <v>877</v>
      </c>
      <c r="I665" s="3" t="e">
        <f aca="false">--#NAME?</f>
        <v>#NAME?</v>
      </c>
      <c r="J665" s="3" t="s">
        <v>256</v>
      </c>
      <c r="K665" s="1" t="n">
        <v>5</v>
      </c>
      <c r="L665" s="1" t="n">
        <v>0</v>
      </c>
      <c r="M665" s="1" t="n">
        <v>6640</v>
      </c>
    </row>
    <row r="666" customFormat="false" ht="14.9" hidden="false" customHeight="false" outlineLevel="0" collapsed="false">
      <c r="A666" s="1" t="n">
        <v>665</v>
      </c>
      <c r="B666" s="1" t="n">
        <v>8</v>
      </c>
      <c r="C666" s="1" t="n">
        <v>0</v>
      </c>
      <c r="D666" s="1" t="n">
        <v>0</v>
      </c>
      <c r="E666" s="1" t="n">
        <v>1</v>
      </c>
      <c r="F666" s="1" t="n">
        <v>661</v>
      </c>
      <c r="H666" s="1" t="s">
        <v>878</v>
      </c>
      <c r="I666" s="3" t="e">
        <f aca="false">-#NAME? (#NAME?)</f>
        <v>#VALUE!</v>
      </c>
      <c r="J666" s="3" t="s">
        <v>256</v>
      </c>
      <c r="K666" s="1" t="n">
        <v>5</v>
      </c>
      <c r="L666" s="1" t="n">
        <v>0</v>
      </c>
      <c r="M666" s="1" t="n">
        <v>6650</v>
      </c>
    </row>
    <row r="667" customFormat="false" ht="55.2" hidden="false" customHeight="false" outlineLevel="0" collapsed="false">
      <c r="A667" s="1" t="n">
        <v>666</v>
      </c>
      <c r="B667" s="1" t="n">
        <v>8</v>
      </c>
      <c r="C667" s="1" t="n">
        <v>0</v>
      </c>
      <c r="D667" s="1" t="n">
        <v>1</v>
      </c>
      <c r="E667" s="1" t="n">
        <v>0</v>
      </c>
      <c r="F667" s="1" t="n">
        <v>662</v>
      </c>
      <c r="G667" s="1" t="n">
        <v>8.08</v>
      </c>
      <c r="I667" s="3" t="s">
        <v>879</v>
      </c>
      <c r="L667" s="1" t="n">
        <v>0</v>
      </c>
      <c r="M667" s="1" t="n">
        <v>6660</v>
      </c>
    </row>
    <row r="668" customFormat="false" ht="14.9" hidden="false" customHeight="false" outlineLevel="0" collapsed="false">
      <c r="A668" s="1" t="n">
        <v>667</v>
      </c>
      <c r="B668" s="1" t="n">
        <v>8</v>
      </c>
      <c r="C668" s="1" t="n">
        <v>0</v>
      </c>
      <c r="D668" s="1" t="n">
        <v>0</v>
      </c>
      <c r="E668" s="1" t="n">
        <v>1</v>
      </c>
      <c r="F668" s="1" t="n">
        <v>666</v>
      </c>
      <c r="H668" s="1" t="s">
        <v>880</v>
      </c>
      <c r="I668" s="3" t="e">
        <f aca="false">-#NAME?</f>
        <v>#NAME?</v>
      </c>
      <c r="J668" s="3" t="s">
        <v>256</v>
      </c>
      <c r="K668" s="1" t="n">
        <v>5</v>
      </c>
      <c r="L668" s="1" t="n">
        <v>0</v>
      </c>
      <c r="M668" s="1" t="n">
        <v>6670</v>
      </c>
    </row>
    <row r="669" customFormat="false" ht="14.9" hidden="false" customHeight="false" outlineLevel="0" collapsed="false">
      <c r="A669" s="1" t="n">
        <v>668</v>
      </c>
      <c r="B669" s="1" t="n">
        <v>8</v>
      </c>
      <c r="C669" s="1" t="n">
        <v>0</v>
      </c>
      <c r="D669" s="1" t="n">
        <v>0</v>
      </c>
      <c r="E669" s="1" t="n">
        <v>1</v>
      </c>
      <c r="F669" s="1" t="n">
        <v>666</v>
      </c>
      <c r="H669" s="1" t="s">
        <v>881</v>
      </c>
      <c r="I669" s="3" t="e">
        <f aca="false">-#NAME?</f>
        <v>#NAME?</v>
      </c>
      <c r="J669" s="3" t="s">
        <v>256</v>
      </c>
      <c r="K669" s="1" t="n">
        <v>5</v>
      </c>
      <c r="L669" s="1" t="n">
        <v>0</v>
      </c>
      <c r="M669" s="1" t="n">
        <v>6680</v>
      </c>
    </row>
    <row r="670" customFormat="false" ht="14.9" hidden="false" customHeight="false" outlineLevel="0" collapsed="false">
      <c r="A670" s="1" t="n">
        <v>669</v>
      </c>
      <c r="B670" s="1" t="n">
        <v>8</v>
      </c>
      <c r="C670" s="1" t="n">
        <v>0</v>
      </c>
      <c r="D670" s="1" t="n">
        <v>0</v>
      </c>
      <c r="E670" s="1" t="n">
        <v>1</v>
      </c>
      <c r="F670" s="1" t="n">
        <v>666</v>
      </c>
      <c r="H670" s="1" t="s">
        <v>882</v>
      </c>
      <c r="I670" s="3" t="e">
        <f aca="false">-#NAME?</f>
        <v>#NAME?</v>
      </c>
      <c r="J670" s="3" t="s">
        <v>256</v>
      </c>
      <c r="K670" s="1" t="n">
        <v>5</v>
      </c>
      <c r="L670" s="1" t="n">
        <v>0</v>
      </c>
      <c r="M670" s="1" t="n">
        <v>6690</v>
      </c>
    </row>
    <row r="671" customFormat="false" ht="108.95" hidden="false" customHeight="false" outlineLevel="0" collapsed="false">
      <c r="A671" s="1" t="n">
        <v>670</v>
      </c>
      <c r="B671" s="1" t="n">
        <v>8</v>
      </c>
      <c r="C671" s="1" t="n">
        <v>0</v>
      </c>
      <c r="D671" s="1" t="n">
        <v>1</v>
      </c>
      <c r="E671" s="1" t="n">
        <v>0</v>
      </c>
      <c r="F671" s="1" t="n">
        <v>667</v>
      </c>
      <c r="G671" s="1" t="n">
        <v>8.09</v>
      </c>
      <c r="I671" s="3" t="s">
        <v>883</v>
      </c>
      <c r="L671" s="1" t="n">
        <v>0</v>
      </c>
      <c r="M671" s="1" t="n">
        <v>6700</v>
      </c>
    </row>
    <row r="672" customFormat="false" ht="14.9" hidden="false" customHeight="false" outlineLevel="0" collapsed="false">
      <c r="A672" s="1" t="n">
        <v>671</v>
      </c>
      <c r="B672" s="1" t="n">
        <v>8</v>
      </c>
      <c r="C672" s="1" t="n">
        <v>0</v>
      </c>
      <c r="D672" s="1" t="n">
        <v>0</v>
      </c>
      <c r="E672" s="1" t="n">
        <v>1</v>
      </c>
      <c r="F672" s="1" t="n">
        <v>670</v>
      </c>
      <c r="H672" s="1" t="s">
        <v>884</v>
      </c>
      <c r="I672" s="3" t="e">
        <f aca="false">-#NAME?</f>
        <v>#NAME?</v>
      </c>
      <c r="J672" s="3" t="s">
        <v>256</v>
      </c>
      <c r="K672" s="1" t="n">
        <v>5</v>
      </c>
      <c r="L672" s="1" t="n">
        <v>0</v>
      </c>
      <c r="M672" s="1" t="n">
        <v>6710</v>
      </c>
    </row>
    <row r="673" customFormat="false" ht="14.9" hidden="false" customHeight="false" outlineLevel="0" collapsed="false">
      <c r="A673" s="1" t="n">
        <v>672</v>
      </c>
      <c r="B673" s="1" t="n">
        <v>8</v>
      </c>
      <c r="C673" s="1" t="n">
        <v>0</v>
      </c>
      <c r="D673" s="1" t="n">
        <v>0</v>
      </c>
      <c r="E673" s="1" t="n">
        <v>0</v>
      </c>
      <c r="F673" s="1" t="n">
        <v>670</v>
      </c>
      <c r="I673" s="3" t="s">
        <v>885</v>
      </c>
      <c r="L673" s="1" t="n">
        <v>0</v>
      </c>
      <c r="M673" s="1" t="n">
        <v>6720</v>
      </c>
    </row>
    <row r="674" customFormat="false" ht="14.9" hidden="false" customHeight="false" outlineLevel="0" collapsed="false">
      <c r="A674" s="1" t="n">
        <v>673</v>
      </c>
      <c r="B674" s="1" t="n">
        <v>8</v>
      </c>
      <c r="C674" s="1" t="n">
        <v>0</v>
      </c>
      <c r="D674" s="1" t="n">
        <v>0</v>
      </c>
      <c r="E674" s="1" t="n">
        <v>1</v>
      </c>
      <c r="F674" s="1" t="n">
        <v>672</v>
      </c>
      <c r="H674" s="1" t="s">
        <v>886</v>
      </c>
      <c r="I674" s="3" t="e">
        <f aca="false">--#NAME? #NAME? (#NAME? #NAME?)</f>
        <v>#VALUE!</v>
      </c>
      <c r="J674" s="3" t="s">
        <v>256</v>
      </c>
      <c r="K674" s="1" t="n">
        <v>5</v>
      </c>
      <c r="L674" s="1" t="n">
        <v>0</v>
      </c>
      <c r="M674" s="1" t="n">
        <v>6730</v>
      </c>
    </row>
    <row r="675" customFormat="false" ht="14.9" hidden="false" customHeight="false" outlineLevel="0" collapsed="false">
      <c r="A675" s="1" t="n">
        <v>674</v>
      </c>
      <c r="B675" s="1" t="n">
        <v>8</v>
      </c>
      <c r="C675" s="1" t="n">
        <v>0</v>
      </c>
      <c r="D675" s="1" t="n">
        <v>0</v>
      </c>
      <c r="E675" s="1" t="n">
        <v>1</v>
      </c>
      <c r="F675" s="1" t="n">
        <v>672</v>
      </c>
      <c r="H675" s="1" t="s">
        <v>887</v>
      </c>
      <c r="I675" s="3" t="e">
        <f aca="false">--#NAME?</f>
        <v>#NAME?</v>
      </c>
      <c r="J675" s="3" t="s">
        <v>256</v>
      </c>
      <c r="K675" s="1" t="n">
        <v>5</v>
      </c>
      <c r="L675" s="1" t="n">
        <v>0</v>
      </c>
      <c r="M675" s="1" t="n">
        <v>6740</v>
      </c>
    </row>
    <row r="676" customFormat="false" ht="14.9" hidden="false" customHeight="false" outlineLevel="0" collapsed="false">
      <c r="A676" s="1" t="n">
        <v>675</v>
      </c>
      <c r="B676" s="1" t="n">
        <v>8</v>
      </c>
      <c r="C676" s="1" t="n">
        <v>0</v>
      </c>
      <c r="D676" s="1" t="n">
        <v>0</v>
      </c>
      <c r="E676" s="1" t="n">
        <v>1</v>
      </c>
      <c r="F676" s="1" t="n">
        <v>670</v>
      </c>
      <c r="H676" s="1" t="s">
        <v>888</v>
      </c>
      <c r="I676" s="3" t="e">
        <f aca="false">-#NAME?,#NAME? #NAME?</f>
        <v>#VALUE!</v>
      </c>
      <c r="J676" s="3" t="s">
        <v>256</v>
      </c>
      <c r="K676" s="1" t="n">
        <v>5</v>
      </c>
      <c r="L676" s="1" t="n">
        <v>0</v>
      </c>
      <c r="M676" s="1" t="n">
        <v>6750</v>
      </c>
    </row>
    <row r="677" customFormat="false" ht="14.9" hidden="false" customHeight="false" outlineLevel="0" collapsed="false">
      <c r="A677" s="1" t="n">
        <v>676</v>
      </c>
      <c r="B677" s="1" t="n">
        <v>8</v>
      </c>
      <c r="C677" s="1" t="n">
        <v>0</v>
      </c>
      <c r="D677" s="1" t="n">
        <v>0</v>
      </c>
      <c r="E677" s="1" t="n">
        <v>1</v>
      </c>
      <c r="F677" s="1" t="n">
        <v>670</v>
      </c>
      <c r="H677" s="1" t="s">
        <v>889</v>
      </c>
      <c r="I677" s="3" t="e">
        <f aca="false">-#NAME? #NAME? #NAME?</f>
        <v>#VALUE!</v>
      </c>
      <c r="J677" s="3" t="s">
        <v>256</v>
      </c>
      <c r="K677" s="1" t="n">
        <v>5</v>
      </c>
      <c r="L677" s="1" t="n">
        <v>0</v>
      </c>
      <c r="M677" s="1" t="n">
        <v>6760</v>
      </c>
    </row>
    <row r="678" customFormat="false" ht="41.75" hidden="false" customHeight="false" outlineLevel="0" collapsed="false">
      <c r="A678" s="1" t="n">
        <v>677</v>
      </c>
      <c r="B678" s="1" t="n">
        <v>8</v>
      </c>
      <c r="C678" s="1" t="n">
        <v>0</v>
      </c>
      <c r="D678" s="1" t="n">
        <v>1</v>
      </c>
      <c r="E678" s="1" t="n">
        <v>0</v>
      </c>
      <c r="F678" s="1" t="n">
        <v>671</v>
      </c>
      <c r="G678" s="1" t="n">
        <v>8.1</v>
      </c>
      <c r="I678" s="3" t="s">
        <v>890</v>
      </c>
      <c r="L678" s="1" t="n">
        <v>0</v>
      </c>
      <c r="M678" s="1" t="n">
        <v>6770</v>
      </c>
    </row>
    <row r="679" customFormat="false" ht="14.9" hidden="false" customHeight="false" outlineLevel="0" collapsed="false">
      <c r="A679" s="1" t="n">
        <v>678</v>
      </c>
      <c r="B679" s="1" t="n">
        <v>8</v>
      </c>
      <c r="C679" s="1" t="n">
        <v>0</v>
      </c>
      <c r="D679" s="1" t="n">
        <v>0</v>
      </c>
      <c r="E679" s="1" t="n">
        <v>1</v>
      </c>
      <c r="F679" s="1" t="n">
        <v>677</v>
      </c>
      <c r="H679" s="1" t="s">
        <v>891</v>
      </c>
      <c r="I679" s="3" t="e">
        <f aca="false">-#NAME?</f>
        <v>#NAME?</v>
      </c>
      <c r="J679" s="3" t="s">
        <v>256</v>
      </c>
      <c r="K679" s="1" t="n">
        <v>5</v>
      </c>
      <c r="L679" s="1" t="n">
        <v>0</v>
      </c>
      <c r="M679" s="1" t="n">
        <v>6780</v>
      </c>
    </row>
    <row r="680" customFormat="false" ht="14.9" hidden="false" customHeight="false" outlineLevel="0" collapsed="false">
      <c r="A680" s="1" t="n">
        <v>679</v>
      </c>
      <c r="B680" s="1" t="n">
        <v>8</v>
      </c>
      <c r="C680" s="1" t="n">
        <v>0</v>
      </c>
      <c r="D680" s="1" t="n">
        <v>0</v>
      </c>
      <c r="E680" s="1" t="n">
        <v>1</v>
      </c>
      <c r="F680" s="1" t="n">
        <v>677</v>
      </c>
      <c r="H680" s="1" t="s">
        <v>892</v>
      </c>
      <c r="I680" s="3" t="e">
        <f aca="false">-#NAME?,#NAME?,#NAME? #NAME? #NAME?</f>
        <v>#VALUE!</v>
      </c>
      <c r="J680" s="3" t="s">
        <v>256</v>
      </c>
      <c r="K680" s="1" t="n">
        <v>5</v>
      </c>
      <c r="L680" s="1" t="n">
        <v>0</v>
      </c>
      <c r="M680" s="1" t="n">
        <v>6790</v>
      </c>
    </row>
    <row r="681" customFormat="false" ht="14.9" hidden="false" customHeight="false" outlineLevel="0" collapsed="false">
      <c r="A681" s="1" t="n">
        <v>680</v>
      </c>
      <c r="B681" s="1" t="n">
        <v>8</v>
      </c>
      <c r="C681" s="1" t="n">
        <v>0</v>
      </c>
      <c r="D681" s="1" t="n">
        <v>0</v>
      </c>
      <c r="E681" s="1" t="n">
        <v>1</v>
      </c>
      <c r="F681" s="1" t="n">
        <v>677</v>
      </c>
      <c r="H681" s="1" t="s">
        <v>893</v>
      </c>
      <c r="I681" s="3" t="e">
        <f aca="false">-#NAME?,#NAME? #NAME? #NAME? #NAME? #NAME? #NAME?</f>
        <v>#VALUE!</v>
      </c>
      <c r="J681" s="3" t="s">
        <v>256</v>
      </c>
      <c r="K681" s="1" t="n">
        <v>5</v>
      </c>
      <c r="L681" s="1" t="n">
        <v>0</v>
      </c>
      <c r="M681" s="1" t="n">
        <v>6800</v>
      </c>
    </row>
    <row r="682" customFormat="false" ht="14.9" hidden="false" customHeight="false" outlineLevel="0" collapsed="false">
      <c r="A682" s="1" t="n">
        <v>681</v>
      </c>
      <c r="B682" s="1" t="n">
        <v>8</v>
      </c>
      <c r="C682" s="1" t="n">
        <v>0</v>
      </c>
      <c r="D682" s="1" t="n">
        <v>0</v>
      </c>
      <c r="E682" s="1" t="n">
        <v>1</v>
      </c>
      <c r="F682" s="1" t="n">
        <v>677</v>
      </c>
      <c r="H682" s="1" t="s">
        <v>894</v>
      </c>
      <c r="I682" s="3" t="e">
        <f aca="false">-#NAME?,#NAME? #NAME? #NAME? #NAME? #NAME? #NAME? #NAME? #NAME?</f>
        <v>#VALUE!</v>
      </c>
      <c r="J682" s="3" t="s">
        <v>256</v>
      </c>
      <c r="K682" s="1" t="n">
        <v>5</v>
      </c>
      <c r="L682" s="1" t="n">
        <v>0</v>
      </c>
      <c r="M682" s="1" t="n">
        <v>6810</v>
      </c>
    </row>
    <row r="683" customFormat="false" ht="14.9" hidden="false" customHeight="false" outlineLevel="0" collapsed="false">
      <c r="A683" s="1" t="n">
        <v>682</v>
      </c>
      <c r="B683" s="1" t="n">
        <v>8</v>
      </c>
      <c r="C683" s="1" t="n">
        <v>0</v>
      </c>
      <c r="D683" s="1" t="n">
        <v>0</v>
      </c>
      <c r="E683" s="1" t="n">
        <v>1</v>
      </c>
      <c r="F683" s="1" t="n">
        <v>677</v>
      </c>
      <c r="H683" s="1" t="s">
        <v>895</v>
      </c>
      <c r="I683" s="3" t="e">
        <f aca="false">-#NAME?</f>
        <v>#NAME?</v>
      </c>
      <c r="J683" s="3" t="s">
        <v>256</v>
      </c>
      <c r="K683" s="1" t="n">
        <v>5</v>
      </c>
      <c r="L683" s="1" t="n">
        <v>0</v>
      </c>
      <c r="M683" s="1" t="n">
        <v>6820</v>
      </c>
    </row>
    <row r="684" customFormat="false" ht="14.9" hidden="false" customHeight="false" outlineLevel="0" collapsed="false">
      <c r="A684" s="1" t="n">
        <v>683</v>
      </c>
      <c r="B684" s="1" t="n">
        <v>8</v>
      </c>
      <c r="C684" s="1" t="n">
        <v>0</v>
      </c>
      <c r="D684" s="1" t="n">
        <v>0</v>
      </c>
      <c r="E684" s="1" t="n">
        <v>1</v>
      </c>
      <c r="F684" s="1" t="n">
        <v>677</v>
      </c>
      <c r="H684" s="1" t="s">
        <v>896</v>
      </c>
      <c r="I684" s="3" t="e">
        <f aca="false">-#NAME?</f>
        <v>#NAME?</v>
      </c>
      <c r="J684" s="3" t="s">
        <v>256</v>
      </c>
      <c r="K684" s="1" t="n">
        <v>5</v>
      </c>
      <c r="L684" s="1" t="n">
        <v>0</v>
      </c>
      <c r="M684" s="1" t="n">
        <v>6830</v>
      </c>
    </row>
    <row r="685" customFormat="false" ht="14.9" hidden="false" customHeight="false" outlineLevel="0" collapsed="false">
      <c r="A685" s="1" t="n">
        <v>684</v>
      </c>
      <c r="B685" s="1" t="n">
        <v>8</v>
      </c>
      <c r="C685" s="1" t="n">
        <v>0</v>
      </c>
      <c r="D685" s="1" t="n">
        <v>0</v>
      </c>
      <c r="E685" s="1" t="n">
        <v>1</v>
      </c>
      <c r="F685" s="1" t="n">
        <v>677</v>
      </c>
      <c r="H685" s="1" t="s">
        <v>897</v>
      </c>
      <c r="I685" s="3" t="e">
        <f aca="false">-#NAME?</f>
        <v>#NAME?</v>
      </c>
      <c r="J685" s="3" t="s">
        <v>256</v>
      </c>
      <c r="K685" s="1" t="n">
        <v>5</v>
      </c>
      <c r="L685" s="1" t="n">
        <v>0</v>
      </c>
      <c r="M685" s="1" t="n">
        <v>6840</v>
      </c>
    </row>
    <row r="686" customFormat="false" ht="14.9" hidden="false" customHeight="false" outlineLevel="0" collapsed="false">
      <c r="A686" s="1" t="n">
        <v>685</v>
      </c>
      <c r="B686" s="1" t="n">
        <v>8</v>
      </c>
      <c r="C686" s="1" t="n">
        <v>0</v>
      </c>
      <c r="D686" s="1" t="n">
        <v>0</v>
      </c>
      <c r="E686" s="1" t="n">
        <v>1</v>
      </c>
      <c r="F686" s="1" t="n">
        <v>677</v>
      </c>
      <c r="H686" s="1" t="s">
        <v>898</v>
      </c>
      <c r="I686" s="3" t="e">
        <f aca="false">-#NAME?</f>
        <v>#NAME?</v>
      </c>
      <c r="J686" s="3" t="s">
        <v>256</v>
      </c>
      <c r="K686" s="1" t="n">
        <v>5</v>
      </c>
      <c r="L686" s="1" t="n">
        <v>0</v>
      </c>
      <c r="M686" s="1" t="n">
        <v>6850</v>
      </c>
    </row>
    <row r="687" customFormat="false" ht="229.85" hidden="false" customHeight="false" outlineLevel="0" collapsed="false">
      <c r="A687" s="1" t="n">
        <v>686</v>
      </c>
      <c r="B687" s="1" t="n">
        <v>8</v>
      </c>
      <c r="C687" s="1" t="n">
        <v>0</v>
      </c>
      <c r="D687" s="1" t="n">
        <v>1</v>
      </c>
      <c r="E687" s="1" t="n">
        <v>0</v>
      </c>
      <c r="G687" s="1" t="n">
        <v>8.11</v>
      </c>
      <c r="I687" s="3" t="s">
        <v>899</v>
      </c>
      <c r="L687" s="1" t="n">
        <v>0</v>
      </c>
      <c r="M687" s="1" t="n">
        <v>6860</v>
      </c>
    </row>
    <row r="688" customFormat="false" ht="14.9" hidden="false" customHeight="false" outlineLevel="0" collapsed="false">
      <c r="A688" s="1" t="n">
        <v>687</v>
      </c>
      <c r="B688" s="1" t="n">
        <v>8</v>
      </c>
      <c r="C688" s="1" t="n">
        <v>0</v>
      </c>
      <c r="D688" s="1" t="n">
        <v>0</v>
      </c>
      <c r="E688" s="1" t="n">
        <v>1</v>
      </c>
      <c r="F688" s="1" t="n">
        <v>686</v>
      </c>
      <c r="H688" s="1" t="s">
        <v>900</v>
      </c>
      <c r="I688" s="3" t="e">
        <f aca="false">-#NAME?</f>
        <v>#NAME?</v>
      </c>
      <c r="J688" s="3" t="s">
        <v>256</v>
      </c>
      <c r="K688" s="1" t="n">
        <v>5</v>
      </c>
      <c r="L688" s="1" t="n">
        <v>0</v>
      </c>
      <c r="M688" s="1" t="n">
        <v>6870</v>
      </c>
    </row>
    <row r="689" customFormat="false" ht="14.9" hidden="false" customHeight="false" outlineLevel="0" collapsed="false">
      <c r="A689" s="1" t="n">
        <v>688</v>
      </c>
      <c r="B689" s="1" t="n">
        <v>8</v>
      </c>
      <c r="C689" s="1" t="n">
        <v>0</v>
      </c>
      <c r="D689" s="1" t="n">
        <v>0</v>
      </c>
      <c r="E689" s="1" t="n">
        <v>1</v>
      </c>
      <c r="F689" s="1" t="n">
        <v>686</v>
      </c>
      <c r="H689" s="1" t="s">
        <v>901</v>
      </c>
      <c r="I689" s="3" t="e">
        <f aca="false">-#NAME?,#NAME?,#NAME?,#NAME?,#NAME?,#NAME? #NAME? #NAME? #NAME? #NAME? #NAME?</f>
        <v>#VALUE!</v>
      </c>
      <c r="J689" s="3" t="s">
        <v>256</v>
      </c>
      <c r="K689" s="1" t="n">
        <v>5</v>
      </c>
      <c r="L689" s="1" t="n">
        <v>0</v>
      </c>
      <c r="M689" s="1" t="n">
        <v>6880</v>
      </c>
    </row>
    <row r="690" customFormat="false" ht="14.9" hidden="false" customHeight="false" outlineLevel="0" collapsed="false">
      <c r="A690" s="1" t="n">
        <v>689</v>
      </c>
      <c r="B690" s="1" t="n">
        <v>8</v>
      </c>
      <c r="C690" s="1" t="n">
        <v>0</v>
      </c>
      <c r="D690" s="1" t="n">
        <v>0</v>
      </c>
      <c r="E690" s="1" t="n">
        <v>1</v>
      </c>
      <c r="F690" s="1" t="n">
        <v>686</v>
      </c>
      <c r="H690" s="1" t="s">
        <v>902</v>
      </c>
      <c r="I690" s="3" t="e">
        <f aca="false">-#NAME?</f>
        <v>#NAME?</v>
      </c>
      <c r="J690" s="3" t="s">
        <v>256</v>
      </c>
      <c r="K690" s="1" t="n">
        <v>5</v>
      </c>
      <c r="L690" s="1" t="n">
        <v>0</v>
      </c>
      <c r="M690" s="1" t="n">
        <v>6890</v>
      </c>
    </row>
    <row r="691" customFormat="false" ht="350.7" hidden="false" customHeight="false" outlineLevel="0" collapsed="false">
      <c r="A691" s="1" t="n">
        <v>690</v>
      </c>
      <c r="B691" s="1" t="n">
        <v>8</v>
      </c>
      <c r="C691" s="1" t="n">
        <v>0</v>
      </c>
      <c r="D691" s="1" t="n">
        <v>1</v>
      </c>
      <c r="E691" s="1" t="n">
        <v>0</v>
      </c>
      <c r="G691" s="1" t="n">
        <v>8.12</v>
      </c>
      <c r="I691" s="3" t="s">
        <v>903</v>
      </c>
      <c r="L691" s="1" t="n">
        <v>0</v>
      </c>
      <c r="M691" s="1" t="n">
        <v>6900</v>
      </c>
    </row>
    <row r="692" customFormat="false" ht="14.9" hidden="false" customHeight="false" outlineLevel="0" collapsed="false">
      <c r="A692" s="1" t="n">
        <v>691</v>
      </c>
      <c r="B692" s="1" t="n">
        <v>8</v>
      </c>
      <c r="C692" s="1" t="n">
        <v>0</v>
      </c>
      <c r="D692" s="1" t="n">
        <v>0</v>
      </c>
      <c r="E692" s="1" t="n">
        <v>1</v>
      </c>
      <c r="F692" s="1" t="n">
        <v>690</v>
      </c>
      <c r="H692" s="1" t="s">
        <v>904</v>
      </c>
      <c r="I692" s="3" t="e">
        <f aca="false">-#NAME?</f>
        <v>#NAME?</v>
      </c>
      <c r="J692" s="3" t="s">
        <v>256</v>
      </c>
      <c r="K692" s="1" t="n">
        <v>5</v>
      </c>
      <c r="L692" s="1" t="n">
        <v>0</v>
      </c>
      <c r="M692" s="1" t="n">
        <v>6910</v>
      </c>
    </row>
    <row r="693" customFormat="false" ht="14.9" hidden="false" customHeight="false" outlineLevel="0" collapsed="false">
      <c r="A693" s="1" t="n">
        <v>692</v>
      </c>
      <c r="B693" s="1" t="n">
        <v>8</v>
      </c>
      <c r="C693" s="1" t="n">
        <v>0</v>
      </c>
      <c r="D693" s="1" t="n">
        <v>0</v>
      </c>
      <c r="E693" s="1" t="n">
        <v>1</v>
      </c>
      <c r="F693" s="1" t="n">
        <v>692</v>
      </c>
      <c r="H693" s="1" t="s">
        <v>905</v>
      </c>
      <c r="I693" s="3" t="e">
        <f aca="false">-#NAME?</f>
        <v>#NAME?</v>
      </c>
      <c r="J693" s="3" t="s">
        <v>256</v>
      </c>
      <c r="K693" s="1" t="n">
        <v>5</v>
      </c>
      <c r="L693" s="1" t="n">
        <v>0</v>
      </c>
      <c r="M693" s="1" t="n">
        <v>6920</v>
      </c>
    </row>
    <row r="694" customFormat="false" ht="189.55" hidden="false" customHeight="false" outlineLevel="0" collapsed="false">
      <c r="A694" s="1" t="n">
        <v>693</v>
      </c>
      <c r="B694" s="1" t="n">
        <v>8</v>
      </c>
      <c r="C694" s="1" t="n">
        <v>0</v>
      </c>
      <c r="D694" s="1" t="n">
        <v>1</v>
      </c>
      <c r="E694" s="1" t="n">
        <v>0</v>
      </c>
      <c r="G694" s="1" t="n">
        <v>8.13</v>
      </c>
      <c r="I694" s="3" t="s">
        <v>906</v>
      </c>
      <c r="L694" s="1" t="n">
        <v>0</v>
      </c>
      <c r="M694" s="1" t="n">
        <v>6930</v>
      </c>
    </row>
    <row r="695" customFormat="false" ht="14.9" hidden="false" customHeight="false" outlineLevel="0" collapsed="false">
      <c r="A695" s="1" t="n">
        <v>694</v>
      </c>
      <c r="B695" s="1" t="n">
        <v>8</v>
      </c>
      <c r="C695" s="1" t="n">
        <v>0</v>
      </c>
      <c r="D695" s="1" t="n">
        <v>0</v>
      </c>
      <c r="E695" s="1" t="n">
        <v>1</v>
      </c>
      <c r="F695" s="1" t="n">
        <v>693</v>
      </c>
      <c r="H695" s="1" t="s">
        <v>907</v>
      </c>
      <c r="I695" s="3" t="e">
        <f aca="false">-#NAME?</f>
        <v>#NAME?</v>
      </c>
      <c r="J695" s="3" t="s">
        <v>256</v>
      </c>
      <c r="K695" s="1" t="n">
        <v>5</v>
      </c>
      <c r="L695" s="1" t="n">
        <v>0</v>
      </c>
      <c r="M695" s="1" t="n">
        <v>6940</v>
      </c>
    </row>
    <row r="696" customFormat="false" ht="14.9" hidden="false" customHeight="false" outlineLevel="0" collapsed="false">
      <c r="A696" s="1" t="n">
        <v>695</v>
      </c>
      <c r="B696" s="1" t="n">
        <v>8</v>
      </c>
      <c r="C696" s="1" t="n">
        <v>0</v>
      </c>
      <c r="D696" s="1" t="n">
        <v>0</v>
      </c>
      <c r="E696" s="1" t="n">
        <v>1</v>
      </c>
      <c r="F696" s="1" t="n">
        <v>693</v>
      </c>
      <c r="H696" s="1" t="s">
        <v>908</v>
      </c>
      <c r="I696" s="3" t="e">
        <f aca="false">-#NAME?</f>
        <v>#NAME?</v>
      </c>
      <c r="J696" s="3" t="s">
        <v>256</v>
      </c>
      <c r="K696" s="1" t="n">
        <v>5</v>
      </c>
      <c r="L696" s="1" t="n">
        <v>0</v>
      </c>
      <c r="M696" s="1" t="n">
        <v>6950</v>
      </c>
    </row>
    <row r="697" customFormat="false" ht="14.9" hidden="false" customHeight="false" outlineLevel="0" collapsed="false">
      <c r="A697" s="1" t="n">
        <v>696</v>
      </c>
      <c r="B697" s="1" t="n">
        <v>8</v>
      </c>
      <c r="C697" s="1" t="n">
        <v>0</v>
      </c>
      <c r="D697" s="1" t="n">
        <v>0</v>
      </c>
      <c r="E697" s="1" t="n">
        <v>1</v>
      </c>
      <c r="F697" s="1" t="n">
        <v>693</v>
      </c>
      <c r="H697" s="1" t="s">
        <v>909</v>
      </c>
      <c r="I697" s="3" t="e">
        <f aca="false">-#NAME?</f>
        <v>#NAME?</v>
      </c>
      <c r="J697" s="3" t="s">
        <v>256</v>
      </c>
      <c r="K697" s="1" t="n">
        <v>5</v>
      </c>
      <c r="L697" s="1" t="n">
        <v>0</v>
      </c>
      <c r="M697" s="1" t="n">
        <v>6960</v>
      </c>
    </row>
    <row r="698" customFormat="false" ht="14.9" hidden="false" customHeight="false" outlineLevel="0" collapsed="false">
      <c r="A698" s="1" t="n">
        <v>697</v>
      </c>
      <c r="B698" s="1" t="n">
        <v>8</v>
      </c>
      <c r="C698" s="1" t="n">
        <v>0</v>
      </c>
      <c r="D698" s="1" t="n">
        <v>0</v>
      </c>
      <c r="E698" s="1" t="n">
        <v>1</v>
      </c>
      <c r="F698" s="1" t="n">
        <v>693</v>
      </c>
      <c r="H698" s="1" t="s">
        <v>910</v>
      </c>
      <c r="I698" s="3" t="e">
        <f aca="false">-#NAME? #NAME?</f>
        <v>#VALUE!</v>
      </c>
      <c r="J698" s="3" t="s">
        <v>256</v>
      </c>
      <c r="K698" s="1" t="n">
        <v>5</v>
      </c>
      <c r="L698" s="1" t="n">
        <v>0</v>
      </c>
      <c r="M698" s="1" t="n">
        <v>6970</v>
      </c>
    </row>
    <row r="699" customFormat="false" ht="14.9" hidden="false" customHeight="false" outlineLevel="0" collapsed="false">
      <c r="A699" s="1" t="n">
        <v>698</v>
      </c>
      <c r="B699" s="1" t="n">
        <v>8</v>
      </c>
      <c r="C699" s="1" t="n">
        <v>0</v>
      </c>
      <c r="D699" s="1" t="n">
        <v>0</v>
      </c>
      <c r="E699" s="1" t="n">
        <v>1</v>
      </c>
      <c r="F699" s="1" t="n">
        <v>693</v>
      </c>
      <c r="H699" s="1" t="s">
        <v>911</v>
      </c>
      <c r="I699" s="3" t="e">
        <f aca="false">-#NAME? #NAME? #NAME? #NAME? #NAME? #NAME? #NAME? #NAME? #NAME?</f>
        <v>#VALUE!</v>
      </c>
      <c r="J699" s="3" t="s">
        <v>256</v>
      </c>
      <c r="K699" s="1" t="n">
        <v>5</v>
      </c>
      <c r="L699" s="1" t="n">
        <v>0</v>
      </c>
      <c r="M699" s="1" t="n">
        <v>6980</v>
      </c>
    </row>
    <row r="700" customFormat="false" ht="270.1" hidden="false" customHeight="false" outlineLevel="0" collapsed="false">
      <c r="A700" s="1" t="n">
        <v>699</v>
      </c>
      <c r="B700" s="1" t="n">
        <v>8</v>
      </c>
      <c r="C700" s="1" t="n">
        <v>0</v>
      </c>
      <c r="D700" s="1" t="n">
        <v>1</v>
      </c>
      <c r="E700" s="1" t="n">
        <v>1</v>
      </c>
      <c r="G700" s="1" t="n">
        <v>8.14</v>
      </c>
      <c r="H700" s="1" t="s">
        <v>912</v>
      </c>
      <c r="I700" s="3" t="s">
        <v>913</v>
      </c>
      <c r="J700" s="3" t="s">
        <v>256</v>
      </c>
      <c r="K700" s="1" t="n">
        <v>5</v>
      </c>
      <c r="L700" s="1" t="n">
        <v>0</v>
      </c>
      <c r="M700" s="1" t="n">
        <v>6990</v>
      </c>
    </row>
    <row r="701" customFormat="false" ht="243.25" hidden="false" customHeight="false" outlineLevel="0" collapsed="false">
      <c r="A701" s="1" t="n">
        <v>700</v>
      </c>
      <c r="B701" s="1" t="n">
        <v>9</v>
      </c>
      <c r="C701" s="1" t="n">
        <v>0</v>
      </c>
      <c r="D701" s="1" t="n">
        <v>1</v>
      </c>
      <c r="E701" s="1" t="n">
        <v>0</v>
      </c>
      <c r="G701" s="1" t="n">
        <v>9.01</v>
      </c>
      <c r="I701" s="3" t="s">
        <v>914</v>
      </c>
      <c r="L701" s="1" t="n">
        <v>0</v>
      </c>
      <c r="M701" s="1" t="n">
        <v>7000</v>
      </c>
    </row>
    <row r="702" customFormat="false" ht="41.75" hidden="false" customHeight="false" outlineLevel="0" collapsed="false">
      <c r="A702" s="1" t="n">
        <v>701</v>
      </c>
      <c r="B702" s="1" t="n">
        <v>9</v>
      </c>
      <c r="C702" s="1" t="n">
        <v>0</v>
      </c>
      <c r="D702" s="1" t="n">
        <v>0</v>
      </c>
      <c r="E702" s="1" t="n">
        <v>0</v>
      </c>
      <c r="F702" s="1" t="n">
        <v>700</v>
      </c>
      <c r="I702" s="3" t="s">
        <v>915</v>
      </c>
      <c r="L702" s="1" t="n">
        <v>0</v>
      </c>
      <c r="M702" s="1" t="n">
        <v>7010</v>
      </c>
    </row>
    <row r="703" customFormat="false" ht="14.9" hidden="false" customHeight="false" outlineLevel="0" collapsed="false">
      <c r="A703" s="1" t="n">
        <v>702</v>
      </c>
      <c r="B703" s="1" t="n">
        <v>9</v>
      </c>
      <c r="C703" s="1" t="n">
        <v>0</v>
      </c>
      <c r="D703" s="1" t="n">
        <v>0</v>
      </c>
      <c r="E703" s="1" t="n">
        <v>1</v>
      </c>
      <c r="F703" s="1" t="n">
        <v>701</v>
      </c>
      <c r="H703" s="1" t="s">
        <v>916</v>
      </c>
      <c r="I703" s="3" t="e">
        <f aca="false">--#NAME? #NAME?</f>
        <v>#VALUE!</v>
      </c>
      <c r="J703" s="3" t="s">
        <v>256</v>
      </c>
      <c r="K703" s="1" t="n">
        <v>5</v>
      </c>
      <c r="L703" s="1" t="n">
        <v>0</v>
      </c>
      <c r="M703" s="1" t="n">
        <v>7020</v>
      </c>
    </row>
    <row r="704" customFormat="false" ht="14.9" hidden="false" customHeight="false" outlineLevel="0" collapsed="false">
      <c r="A704" s="1" t="n">
        <v>703</v>
      </c>
      <c r="B704" s="1" t="n">
        <v>9</v>
      </c>
      <c r="C704" s="1" t="n">
        <v>0</v>
      </c>
      <c r="D704" s="1" t="n">
        <v>0</v>
      </c>
      <c r="E704" s="1" t="n">
        <v>1</v>
      </c>
      <c r="F704" s="1" t="n">
        <v>701</v>
      </c>
      <c r="H704" s="1" t="s">
        <v>917</v>
      </c>
      <c r="I704" s="3" t="e">
        <f aca="false">--#NAME?</f>
        <v>#NAME?</v>
      </c>
      <c r="J704" s="3" t="s">
        <v>256</v>
      </c>
      <c r="K704" s="1" t="n">
        <v>5</v>
      </c>
      <c r="L704" s="1" t="n">
        <v>0</v>
      </c>
      <c r="M704" s="1" t="n">
        <v>7030</v>
      </c>
    </row>
    <row r="705" customFormat="false" ht="28.35" hidden="false" customHeight="false" outlineLevel="0" collapsed="false">
      <c r="A705" s="1" t="n">
        <v>704</v>
      </c>
      <c r="B705" s="1" t="n">
        <v>9</v>
      </c>
      <c r="C705" s="1" t="n">
        <v>0</v>
      </c>
      <c r="D705" s="1" t="n">
        <v>0</v>
      </c>
      <c r="E705" s="1" t="n">
        <v>0</v>
      </c>
      <c r="F705" s="1" t="n">
        <v>700</v>
      </c>
      <c r="I705" s="3" t="s">
        <v>918</v>
      </c>
      <c r="L705" s="1" t="n">
        <v>0</v>
      </c>
      <c r="M705" s="1" t="n">
        <v>7040</v>
      </c>
    </row>
    <row r="706" customFormat="false" ht="14.9" hidden="false" customHeight="false" outlineLevel="0" collapsed="false">
      <c r="A706" s="1" t="n">
        <v>705</v>
      </c>
      <c r="B706" s="1" t="n">
        <v>9</v>
      </c>
      <c r="C706" s="1" t="n">
        <v>0</v>
      </c>
      <c r="D706" s="1" t="n">
        <v>0</v>
      </c>
      <c r="E706" s="1" t="n">
        <v>1</v>
      </c>
      <c r="F706" s="1" t="n">
        <v>704</v>
      </c>
      <c r="H706" s="1" t="s">
        <v>919</v>
      </c>
      <c r="I706" s="3" t="e">
        <f aca="false">--#NAME? #NAME?</f>
        <v>#VALUE!</v>
      </c>
      <c r="J706" s="3" t="s">
        <v>256</v>
      </c>
      <c r="K706" s="1" t="n">
        <v>5</v>
      </c>
      <c r="L706" s="1" t="n">
        <v>0</v>
      </c>
      <c r="M706" s="1" t="n">
        <v>7050</v>
      </c>
    </row>
    <row r="707" customFormat="false" ht="14.9" hidden="false" customHeight="false" outlineLevel="0" collapsed="false">
      <c r="A707" s="1" t="n">
        <v>706</v>
      </c>
      <c r="B707" s="1" t="n">
        <v>9</v>
      </c>
      <c r="C707" s="1" t="n">
        <v>0</v>
      </c>
      <c r="D707" s="1" t="n">
        <v>0</v>
      </c>
      <c r="E707" s="1" t="n">
        <v>1</v>
      </c>
      <c r="F707" s="1" t="n">
        <v>704</v>
      </c>
      <c r="H707" s="1" t="s">
        <v>920</v>
      </c>
      <c r="I707" s="3" t="e">
        <f aca="false">--#NAME?</f>
        <v>#NAME?</v>
      </c>
      <c r="J707" s="3" t="s">
        <v>256</v>
      </c>
      <c r="K707" s="1" t="n">
        <v>5</v>
      </c>
      <c r="L707" s="1" t="n">
        <v>0</v>
      </c>
      <c r="M707" s="1" t="n">
        <v>7060</v>
      </c>
    </row>
    <row r="708" customFormat="false" ht="14.9" hidden="false" customHeight="false" outlineLevel="0" collapsed="false">
      <c r="A708" s="1" t="n">
        <v>707</v>
      </c>
      <c r="B708" s="1" t="n">
        <v>9</v>
      </c>
      <c r="C708" s="1" t="n">
        <v>0</v>
      </c>
      <c r="D708" s="1" t="n">
        <v>0</v>
      </c>
      <c r="E708" s="1" t="n">
        <v>1</v>
      </c>
      <c r="F708" s="1" t="n">
        <v>700</v>
      </c>
      <c r="H708" s="1" t="s">
        <v>921</v>
      </c>
      <c r="I708" s="3" t="e">
        <f aca="false">-#NAME?</f>
        <v>#NAME?</v>
      </c>
      <c r="J708" s="3" t="s">
        <v>256</v>
      </c>
      <c r="K708" s="1" t="n">
        <v>5</v>
      </c>
      <c r="L708" s="1" t="n">
        <v>0</v>
      </c>
      <c r="M708" s="1" t="n">
        <v>7070</v>
      </c>
    </row>
    <row r="709" customFormat="false" ht="55.2" hidden="false" customHeight="false" outlineLevel="0" collapsed="false">
      <c r="A709" s="1" t="n">
        <v>708</v>
      </c>
      <c r="B709" s="1" t="n">
        <v>9</v>
      </c>
      <c r="C709" s="1" t="n">
        <v>0</v>
      </c>
      <c r="D709" s="1" t="n">
        <v>1</v>
      </c>
      <c r="E709" s="1" t="n">
        <v>0</v>
      </c>
      <c r="G709" s="1" t="n">
        <v>9.02</v>
      </c>
      <c r="I709" s="3" t="s">
        <v>922</v>
      </c>
      <c r="L709" s="1" t="n">
        <v>0</v>
      </c>
      <c r="M709" s="1" t="n">
        <v>7080</v>
      </c>
    </row>
    <row r="710" customFormat="false" ht="162.65" hidden="false" customHeight="false" outlineLevel="0" collapsed="false">
      <c r="A710" s="1" t="n">
        <v>709</v>
      </c>
      <c r="B710" s="1" t="n">
        <v>9</v>
      </c>
      <c r="C710" s="1" t="n">
        <v>0</v>
      </c>
      <c r="D710" s="1" t="n">
        <v>0</v>
      </c>
      <c r="E710" s="1" t="n">
        <v>1</v>
      </c>
      <c r="F710" s="1" t="n">
        <v>708</v>
      </c>
      <c r="H710" s="1" t="s">
        <v>923</v>
      </c>
      <c r="I710" s="3" t="s">
        <v>924</v>
      </c>
      <c r="J710" s="3" t="s">
        <v>256</v>
      </c>
      <c r="K710" s="1" t="n">
        <v>5</v>
      </c>
      <c r="L710" s="1" t="n">
        <v>0</v>
      </c>
      <c r="M710" s="1" t="n">
        <v>7090</v>
      </c>
    </row>
    <row r="711" customFormat="false" ht="14.9" hidden="false" customHeight="false" outlineLevel="0" collapsed="false">
      <c r="A711" s="1" t="n">
        <v>710</v>
      </c>
      <c r="B711" s="1" t="n">
        <v>9</v>
      </c>
      <c r="C711" s="1" t="n">
        <v>0</v>
      </c>
      <c r="D711" s="1" t="n">
        <v>0</v>
      </c>
      <c r="E711" s="1" t="n">
        <v>1</v>
      </c>
      <c r="F711" s="1" t="n">
        <v>708</v>
      </c>
      <c r="H711" s="1" t="s">
        <v>925</v>
      </c>
      <c r="I711" s="3" t="e">
        <f aca="false">-#NAME? #NAME? #NAME? (#NAME? #NAME?)</f>
        <v>#VALUE!</v>
      </c>
      <c r="J711" s="3" t="s">
        <v>256</v>
      </c>
      <c r="K711" s="1" t="n">
        <v>5</v>
      </c>
      <c r="L711" s="1" t="n">
        <v>0</v>
      </c>
      <c r="M711" s="1" t="n">
        <v>7100</v>
      </c>
    </row>
    <row r="712" customFormat="false" ht="202.95" hidden="false" customHeight="false" outlineLevel="0" collapsed="false">
      <c r="A712" s="1" t="n">
        <v>711</v>
      </c>
      <c r="B712" s="1" t="n">
        <v>9</v>
      </c>
      <c r="C712" s="1" t="n">
        <v>0</v>
      </c>
      <c r="D712" s="1" t="n">
        <v>0</v>
      </c>
      <c r="E712" s="1" t="n">
        <v>1</v>
      </c>
      <c r="F712" s="1" t="n">
        <v>708</v>
      </c>
      <c r="H712" s="1" t="s">
        <v>926</v>
      </c>
      <c r="I712" s="3" t="s">
        <v>927</v>
      </c>
      <c r="J712" s="3" t="s">
        <v>256</v>
      </c>
      <c r="K712" s="1" t="n">
        <v>5</v>
      </c>
      <c r="L712" s="1" t="n">
        <v>0</v>
      </c>
      <c r="M712" s="1" t="n">
        <v>7110</v>
      </c>
    </row>
    <row r="713" customFormat="false" ht="14.9" hidden="false" customHeight="false" outlineLevel="0" collapsed="false">
      <c r="A713" s="1" t="n">
        <v>712</v>
      </c>
      <c r="B713" s="1" t="n">
        <v>9</v>
      </c>
      <c r="C713" s="1" t="n">
        <v>0</v>
      </c>
      <c r="D713" s="1" t="n">
        <v>0</v>
      </c>
      <c r="E713" s="1" t="n">
        <v>1</v>
      </c>
      <c r="F713" s="1" t="n">
        <v>708</v>
      </c>
      <c r="H713" s="1" t="s">
        <v>928</v>
      </c>
      <c r="I713" s="3" t="e">
        <f aca="false">-#NAME? #NAME? #NAME? (#NAME?) #NAME? #NAME? #NAME? #NAME? #NAME?</f>
        <v>#VALUE!</v>
      </c>
      <c r="J713" s="3" t="s">
        <v>256</v>
      </c>
      <c r="K713" s="1" t="n">
        <v>5</v>
      </c>
      <c r="L713" s="1" t="n">
        <v>0</v>
      </c>
      <c r="M713" s="1" t="n">
        <v>7120</v>
      </c>
    </row>
    <row r="714" customFormat="false" ht="14.9" hidden="false" customHeight="false" outlineLevel="0" collapsed="false">
      <c r="A714" s="1" t="n">
        <v>713</v>
      </c>
      <c r="B714" s="1" t="n">
        <v>9</v>
      </c>
      <c r="C714" s="1" t="n">
        <v>0</v>
      </c>
      <c r="D714" s="1" t="n">
        <v>1</v>
      </c>
      <c r="E714" s="1" t="n">
        <v>1</v>
      </c>
      <c r="G714" s="1" t="n">
        <v>9.03</v>
      </c>
      <c r="H714" s="1" t="s">
        <v>929</v>
      </c>
      <c r="I714" s="3" t="s">
        <v>930</v>
      </c>
      <c r="J714" s="3" t="s">
        <v>256</v>
      </c>
      <c r="K714" s="1" t="n">
        <v>5</v>
      </c>
      <c r="L714" s="1" t="n">
        <v>0</v>
      </c>
      <c r="M714" s="1" t="n">
        <v>7130</v>
      </c>
    </row>
    <row r="715" customFormat="false" ht="55.2" hidden="false" customHeight="false" outlineLevel="0" collapsed="false">
      <c r="A715" s="1" t="n">
        <v>714</v>
      </c>
      <c r="B715" s="1" t="n">
        <v>9</v>
      </c>
      <c r="C715" s="1" t="n">
        <v>0</v>
      </c>
      <c r="D715" s="1" t="n">
        <v>1</v>
      </c>
      <c r="E715" s="1" t="n">
        <v>0</v>
      </c>
      <c r="G715" s="1" t="n">
        <v>9.04</v>
      </c>
      <c r="I715" s="3" t="s">
        <v>931</v>
      </c>
      <c r="J715" s="3" t="s">
        <v>932</v>
      </c>
      <c r="L715" s="0" t="s">
        <v>644</v>
      </c>
      <c r="M715" s="1" t="n">
        <v>0</v>
      </c>
      <c r="N715" s="1" t="n">
        <v>7140</v>
      </c>
    </row>
    <row r="716" customFormat="false" ht="14.9" hidden="false" customHeight="false" outlineLevel="0" collapsed="false">
      <c r="A716" s="1" t="n">
        <v>715</v>
      </c>
      <c r="B716" s="1" t="n">
        <v>9</v>
      </c>
      <c r="C716" s="1" t="n">
        <v>0</v>
      </c>
      <c r="D716" s="1" t="n">
        <v>0</v>
      </c>
      <c r="E716" s="1" t="n">
        <v>0</v>
      </c>
      <c r="F716" s="1" t="n">
        <v>714</v>
      </c>
      <c r="I716" s="3" t="s">
        <v>933</v>
      </c>
      <c r="L716" s="1" t="n">
        <v>0</v>
      </c>
      <c r="M716" s="1" t="n">
        <v>7150</v>
      </c>
    </row>
    <row r="717" customFormat="false" ht="14.9" hidden="false" customHeight="false" outlineLevel="0" collapsed="false">
      <c r="A717" s="1" t="n">
        <v>716</v>
      </c>
      <c r="B717" s="1" t="n">
        <v>9</v>
      </c>
      <c r="C717" s="1" t="n">
        <v>0</v>
      </c>
      <c r="D717" s="1" t="n">
        <v>0</v>
      </c>
      <c r="E717" s="1" t="n">
        <v>1</v>
      </c>
      <c r="F717" s="1" t="n">
        <v>715</v>
      </c>
      <c r="H717" s="1" t="s">
        <v>934</v>
      </c>
      <c r="I717" s="3" t="e">
        <f aca="false">--#NAME? #NAME? #NAME? #NAME?</f>
        <v>#VALUE!</v>
      </c>
      <c r="J717" s="3" t="s">
        <v>256</v>
      </c>
      <c r="K717" s="1" t="n">
        <v>5</v>
      </c>
      <c r="L717" s="1" t="n">
        <v>0</v>
      </c>
      <c r="M717" s="1" t="n">
        <v>7160</v>
      </c>
    </row>
    <row r="718" customFormat="false" ht="14.9" hidden="false" customHeight="false" outlineLevel="0" collapsed="false">
      <c r="A718" s="1" t="n">
        <v>717</v>
      </c>
      <c r="B718" s="1" t="n">
        <v>9</v>
      </c>
      <c r="C718" s="1" t="n">
        <v>0</v>
      </c>
      <c r="D718" s="1" t="n">
        <v>0</v>
      </c>
      <c r="E718" s="1" t="n">
        <v>1</v>
      </c>
      <c r="F718" s="1" t="n">
        <v>715</v>
      </c>
      <c r="H718" s="1" t="s">
        <v>935</v>
      </c>
      <c r="I718" s="3" t="e">
        <f aca="false">--#NAME? #NAME? #NAME?</f>
        <v>#VALUE!</v>
      </c>
      <c r="J718" s="3" t="s">
        <v>256</v>
      </c>
      <c r="K718" s="1" t="n">
        <v>5</v>
      </c>
      <c r="L718" s="1" t="n">
        <v>0</v>
      </c>
      <c r="M718" s="1" t="n">
        <v>7170</v>
      </c>
    </row>
    <row r="719" customFormat="false" ht="82.05" hidden="false" customHeight="false" outlineLevel="0" collapsed="false">
      <c r="A719" s="1" t="n">
        <v>718</v>
      </c>
      <c r="B719" s="1" t="n">
        <v>9</v>
      </c>
      <c r="C719" s="1" t="n">
        <v>0</v>
      </c>
      <c r="D719" s="1" t="n">
        <v>0</v>
      </c>
      <c r="E719" s="1" t="n">
        <v>0</v>
      </c>
      <c r="F719" s="1" t="n">
        <v>714</v>
      </c>
      <c r="I719" s="3" t="s">
        <v>936</v>
      </c>
      <c r="L719" s="1" t="n">
        <v>0</v>
      </c>
      <c r="M719" s="1" t="n">
        <v>7180</v>
      </c>
    </row>
    <row r="720" customFormat="false" ht="14.9" hidden="false" customHeight="false" outlineLevel="0" collapsed="false">
      <c r="A720" s="1" t="n">
        <v>719</v>
      </c>
      <c r="B720" s="1" t="n">
        <v>9</v>
      </c>
      <c r="C720" s="1" t="n">
        <v>0</v>
      </c>
      <c r="D720" s="1" t="n">
        <v>0</v>
      </c>
      <c r="E720" s="1" t="n">
        <v>1</v>
      </c>
      <c r="F720" s="1" t="n">
        <v>715</v>
      </c>
      <c r="H720" s="1" t="s">
        <v>937</v>
      </c>
      <c r="I720" s="3" t="e">
        <f aca="false">--#NAME?,#NAME? #NAME? #NAME? #NAME?</f>
        <v>#VALUE!</v>
      </c>
      <c r="J720" s="3" t="s">
        <v>256</v>
      </c>
      <c r="K720" s="1" t="n">
        <v>5</v>
      </c>
      <c r="L720" s="1" t="n">
        <v>0</v>
      </c>
      <c r="M720" s="1" t="n">
        <v>7190</v>
      </c>
    </row>
    <row r="721" customFormat="false" ht="14.9" hidden="false" customHeight="false" outlineLevel="0" collapsed="false">
      <c r="A721" s="1" t="n">
        <v>720</v>
      </c>
      <c r="B721" s="1" t="n">
        <v>9</v>
      </c>
      <c r="C721" s="1" t="n">
        <v>0</v>
      </c>
      <c r="D721" s="1" t="n">
        <v>0</v>
      </c>
      <c r="E721" s="1" t="n">
        <v>1</v>
      </c>
      <c r="F721" s="1" t="n">
        <v>715</v>
      </c>
      <c r="H721" s="1" t="s">
        <v>938</v>
      </c>
      <c r="I721" s="3" t="e">
        <f aca="false">--#NAME? #NAME? #NAME?</f>
        <v>#VALUE!</v>
      </c>
      <c r="J721" s="3" t="s">
        <v>256</v>
      </c>
      <c r="K721" s="1" t="n">
        <v>5</v>
      </c>
      <c r="L721" s="1" t="n">
        <v>0</v>
      </c>
      <c r="M721" s="1" t="n">
        <v>7200</v>
      </c>
    </row>
    <row r="722" customFormat="false" ht="14.9" hidden="false" customHeight="false" outlineLevel="0" collapsed="false">
      <c r="A722" s="1" t="n">
        <v>721</v>
      </c>
      <c r="B722" s="1" t="n">
        <v>9</v>
      </c>
      <c r="C722" s="1" t="n">
        <v>0</v>
      </c>
      <c r="D722" s="1" t="n">
        <v>1</v>
      </c>
      <c r="E722" s="1" t="n">
        <v>0</v>
      </c>
      <c r="G722" s="1" t="n">
        <v>9.05</v>
      </c>
      <c r="I722" s="3" t="s">
        <v>939</v>
      </c>
      <c r="L722" s="1" t="n">
        <v>0</v>
      </c>
      <c r="M722" s="1" t="n">
        <v>7210</v>
      </c>
    </row>
    <row r="723" customFormat="false" ht="14.9" hidden="false" customHeight="false" outlineLevel="0" collapsed="false">
      <c r="A723" s="1" t="n">
        <v>722</v>
      </c>
      <c r="B723" s="1" t="n">
        <v>9</v>
      </c>
      <c r="C723" s="1" t="n">
        <v>0</v>
      </c>
      <c r="D723" s="1" t="n">
        <v>0</v>
      </c>
      <c r="E723" s="1" t="n">
        <v>1</v>
      </c>
      <c r="F723" s="1" t="n">
        <v>721</v>
      </c>
      <c r="H723" s="1" t="s">
        <v>940</v>
      </c>
      <c r="I723" s="3" t="e">
        <f aca="false">-#NAME? #NAME? #NAME? #NAME?</f>
        <v>#VALUE!</v>
      </c>
      <c r="J723" s="3" t="s">
        <v>256</v>
      </c>
      <c r="K723" s="1" t="n">
        <v>5</v>
      </c>
      <c r="L723" s="1" t="n">
        <v>0</v>
      </c>
      <c r="M723" s="1" t="n">
        <v>7220</v>
      </c>
    </row>
    <row r="724" customFormat="false" ht="14.9" hidden="false" customHeight="false" outlineLevel="0" collapsed="false">
      <c r="A724" s="1" t="n">
        <v>723</v>
      </c>
      <c r="B724" s="1" t="n">
        <v>9</v>
      </c>
      <c r="C724" s="1" t="n">
        <v>0</v>
      </c>
      <c r="D724" s="1" t="n">
        <v>0</v>
      </c>
      <c r="E724" s="1" t="n">
        <v>1</v>
      </c>
      <c r="F724" s="1" t="n">
        <v>721</v>
      </c>
      <c r="H724" s="1" t="s">
        <v>941</v>
      </c>
      <c r="I724" s="3" t="e">
        <f aca="false">-#NAME? #NAME? #NAME?</f>
        <v>#VALUE!</v>
      </c>
      <c r="J724" s="3" t="s">
        <v>256</v>
      </c>
      <c r="K724" s="1" t="n">
        <v>5</v>
      </c>
      <c r="L724" s="1" t="n">
        <v>0</v>
      </c>
      <c r="M724" s="1" t="n">
        <v>7230</v>
      </c>
    </row>
    <row r="725" customFormat="false" ht="68.65" hidden="false" customHeight="false" outlineLevel="0" collapsed="false">
      <c r="A725" s="1" t="n">
        <v>724</v>
      </c>
      <c r="B725" s="1" t="n">
        <v>9</v>
      </c>
      <c r="C725" s="1" t="n">
        <v>0</v>
      </c>
      <c r="D725" s="1" t="n">
        <v>1</v>
      </c>
      <c r="E725" s="1" t="n">
        <v>0</v>
      </c>
      <c r="G725" s="1" t="n">
        <v>9.06</v>
      </c>
      <c r="I725" s="3" t="s">
        <v>942</v>
      </c>
      <c r="L725" s="1" t="n">
        <v>0</v>
      </c>
      <c r="M725" s="1" t="n">
        <v>7240</v>
      </c>
    </row>
    <row r="726" customFormat="false" ht="55.2" hidden="false" customHeight="false" outlineLevel="0" collapsed="false">
      <c r="A726" s="1" t="n">
        <v>725</v>
      </c>
      <c r="B726" s="1" t="n">
        <v>9</v>
      </c>
      <c r="C726" s="1" t="n">
        <v>0</v>
      </c>
      <c r="D726" s="1" t="n">
        <v>0</v>
      </c>
      <c r="E726" s="1" t="n">
        <v>0</v>
      </c>
      <c r="F726" s="1" t="n">
        <v>724</v>
      </c>
      <c r="I726" s="3" t="s">
        <v>943</v>
      </c>
      <c r="L726" s="0" t="s">
        <v>644</v>
      </c>
      <c r="M726" s="1" t="n">
        <v>7250</v>
      </c>
    </row>
    <row r="727" customFormat="false" ht="14.9" hidden="false" customHeight="false" outlineLevel="0" collapsed="false">
      <c r="A727" s="1" t="n">
        <v>726</v>
      </c>
      <c r="B727" s="1" t="n">
        <v>9</v>
      </c>
      <c r="C727" s="1" t="n">
        <v>0</v>
      </c>
      <c r="D727" s="1" t="n">
        <v>0</v>
      </c>
      <c r="E727" s="1" t="n">
        <v>1</v>
      </c>
      <c r="F727" s="1" t="n">
        <v>725</v>
      </c>
      <c r="H727" s="1" t="s">
        <v>944</v>
      </c>
      <c r="I727" s="3" t="e">
        <f aca="false">--#NAME? (#NAME? #NAME? #NAME?)</f>
        <v>#VALUE!</v>
      </c>
      <c r="J727" s="3" t="s">
        <v>256</v>
      </c>
      <c r="K727" s="1" t="n">
        <v>5</v>
      </c>
      <c r="L727" s="1" t="n">
        <v>0</v>
      </c>
      <c r="M727" s="1" t="n">
        <v>7260</v>
      </c>
    </row>
    <row r="728" customFormat="false" ht="14.9" hidden="false" customHeight="false" outlineLevel="0" collapsed="false">
      <c r="A728" s="1" t="n">
        <v>727</v>
      </c>
      <c r="B728" s="1" t="n">
        <v>9</v>
      </c>
      <c r="C728" s="1" t="n">
        <v>0</v>
      </c>
      <c r="D728" s="1" t="n">
        <v>0</v>
      </c>
      <c r="E728" s="1" t="n">
        <v>1</v>
      </c>
      <c r="F728" s="1" t="n">
        <v>725</v>
      </c>
      <c r="H728" s="1" t="s">
        <v>945</v>
      </c>
      <c r="I728" s="3" t="e">
        <f aca="false">--#NAME?</f>
        <v>#NAME?</v>
      </c>
      <c r="J728" s="3" t="s">
        <v>256</v>
      </c>
      <c r="K728" s="1" t="n">
        <v>5</v>
      </c>
      <c r="L728" s="1" t="n">
        <v>0</v>
      </c>
      <c r="M728" s="1" t="n">
        <v>7270</v>
      </c>
    </row>
    <row r="729" customFormat="false" ht="14.9" hidden="false" customHeight="false" outlineLevel="0" collapsed="false">
      <c r="A729" s="1" t="n">
        <v>728</v>
      </c>
      <c r="B729" s="1" t="n">
        <v>9</v>
      </c>
      <c r="C729" s="1" t="n">
        <v>0</v>
      </c>
      <c r="D729" s="1" t="n">
        <v>0</v>
      </c>
      <c r="E729" s="1" t="n">
        <v>1</v>
      </c>
      <c r="F729" s="1" t="n">
        <v>724</v>
      </c>
      <c r="H729" s="1" t="s">
        <v>946</v>
      </c>
      <c r="I729" s="3" t="e">
        <f aca="false">-#NAME? #NAME? #NAME?</f>
        <v>#VALUE!</v>
      </c>
      <c r="J729" s="3" t="s">
        <v>256</v>
      </c>
      <c r="K729" s="1" t="n">
        <v>5</v>
      </c>
      <c r="L729" s="1" t="n">
        <v>0</v>
      </c>
      <c r="M729" s="1" t="n">
        <v>7280</v>
      </c>
    </row>
    <row r="730" customFormat="false" ht="82.05" hidden="false" customHeight="false" outlineLevel="0" collapsed="false">
      <c r="A730" s="1" t="n">
        <v>729</v>
      </c>
      <c r="B730" s="1" t="n">
        <v>9</v>
      </c>
      <c r="C730" s="1" t="n">
        <v>0</v>
      </c>
      <c r="D730" s="1" t="n">
        <v>1</v>
      </c>
      <c r="E730" s="1" t="n">
        <v>0</v>
      </c>
      <c r="G730" s="1" t="n">
        <v>9.07</v>
      </c>
      <c r="I730" s="3" t="s">
        <v>947</v>
      </c>
      <c r="L730" s="1" t="n">
        <v>0</v>
      </c>
      <c r="M730" s="1" t="n">
        <v>7290</v>
      </c>
    </row>
    <row r="731" customFormat="false" ht="14.9" hidden="false" customHeight="false" outlineLevel="0" collapsed="false">
      <c r="A731" s="1" t="n">
        <v>730</v>
      </c>
      <c r="B731" s="1" t="n">
        <v>9</v>
      </c>
      <c r="C731" s="1" t="n">
        <v>0</v>
      </c>
      <c r="D731" s="1" t="n">
        <v>0</v>
      </c>
      <c r="E731" s="1" t="n">
        <v>1</v>
      </c>
      <c r="F731" s="1" t="n">
        <v>729</v>
      </c>
      <c r="H731" s="1" t="s">
        <v>948</v>
      </c>
      <c r="I731" s="3" t="e">
        <f aca="false">-#NAME? #NAME? #NAME? #NAME?</f>
        <v>#VALUE!</v>
      </c>
      <c r="J731" s="3" t="s">
        <v>256</v>
      </c>
      <c r="K731" s="1" t="n">
        <v>5</v>
      </c>
      <c r="L731" s="1" t="n">
        <v>0</v>
      </c>
      <c r="M731" s="1" t="n">
        <v>7300</v>
      </c>
    </row>
    <row r="732" customFormat="false" ht="14.9" hidden="false" customHeight="false" outlineLevel="0" collapsed="false">
      <c r="A732" s="1" t="n">
        <v>731</v>
      </c>
      <c r="B732" s="1" t="n">
        <v>9</v>
      </c>
      <c r="C732" s="1" t="n">
        <v>0</v>
      </c>
      <c r="D732" s="1" t="n">
        <v>0</v>
      </c>
      <c r="E732" s="1" t="n">
        <v>1</v>
      </c>
      <c r="F732" s="1" t="n">
        <v>729</v>
      </c>
      <c r="H732" s="1" t="s">
        <v>949</v>
      </c>
      <c r="I732" s="3" t="e">
        <f aca="false">-#NAME? #NAME? #NAME?</f>
        <v>#VALUE!</v>
      </c>
      <c r="J732" s="3" t="s">
        <v>256</v>
      </c>
      <c r="K732" s="1" t="n">
        <v>5</v>
      </c>
      <c r="L732" s="1" t="n">
        <v>0</v>
      </c>
      <c r="M732" s="1" t="n">
        <v>7310</v>
      </c>
    </row>
    <row r="733" customFormat="false" ht="55.2" hidden="false" customHeight="false" outlineLevel="0" collapsed="false">
      <c r="A733" s="1" t="n">
        <v>732</v>
      </c>
      <c r="B733" s="1" t="n">
        <v>9</v>
      </c>
      <c r="C733" s="1" t="n">
        <v>0</v>
      </c>
      <c r="D733" s="1" t="n">
        <v>1</v>
      </c>
      <c r="E733" s="1" t="n">
        <v>0</v>
      </c>
      <c r="G733" s="1" t="n">
        <v>9.08</v>
      </c>
      <c r="I733" s="3" t="s">
        <v>950</v>
      </c>
      <c r="L733" s="1" t="n">
        <v>0</v>
      </c>
      <c r="M733" s="1" t="n">
        <v>7320</v>
      </c>
    </row>
    <row r="734" customFormat="false" ht="14.9" hidden="false" customHeight="false" outlineLevel="0" collapsed="false">
      <c r="A734" s="1" t="n">
        <v>733</v>
      </c>
      <c r="B734" s="1" t="n">
        <v>9</v>
      </c>
      <c r="C734" s="1" t="n">
        <v>0</v>
      </c>
      <c r="D734" s="1" t="n">
        <v>0</v>
      </c>
      <c r="E734" s="1" t="n">
        <v>0</v>
      </c>
      <c r="F734" s="1" t="n">
        <v>732</v>
      </c>
      <c r="I734" s="3" t="s">
        <v>951</v>
      </c>
      <c r="L734" s="1" t="n">
        <v>0</v>
      </c>
      <c r="M734" s="1" t="n">
        <v>7330</v>
      </c>
    </row>
    <row r="735" customFormat="false" ht="14.9" hidden="false" customHeight="false" outlineLevel="0" collapsed="false">
      <c r="A735" s="1" t="n">
        <v>734</v>
      </c>
      <c r="B735" s="1" t="n">
        <v>9</v>
      </c>
      <c r="C735" s="1" t="n">
        <v>0</v>
      </c>
      <c r="D735" s="1" t="n">
        <v>0</v>
      </c>
      <c r="E735" s="1" t="n">
        <v>1</v>
      </c>
      <c r="F735" s="1" t="n">
        <v>733</v>
      </c>
      <c r="H735" s="1" t="s">
        <v>952</v>
      </c>
      <c r="I735" s="3" t="e">
        <f aca="false">--#NAME? #NAME? #NAME? #NAME?</f>
        <v>#VALUE!</v>
      </c>
      <c r="J735" s="3" t="s">
        <v>256</v>
      </c>
      <c r="K735" s="1" t="n">
        <v>5</v>
      </c>
      <c r="L735" s="1" t="n">
        <v>0</v>
      </c>
      <c r="M735" s="1" t="n">
        <v>7340</v>
      </c>
    </row>
    <row r="736" customFormat="false" ht="14.9" hidden="false" customHeight="false" outlineLevel="0" collapsed="false">
      <c r="A736" s="1" t="n">
        <v>735</v>
      </c>
      <c r="B736" s="1" t="n">
        <v>9</v>
      </c>
      <c r="C736" s="1" t="n">
        <v>0</v>
      </c>
      <c r="D736" s="1" t="n">
        <v>0</v>
      </c>
      <c r="E736" s="1" t="n">
        <v>1</v>
      </c>
      <c r="F736" s="1" t="n">
        <v>733</v>
      </c>
      <c r="H736" s="1" t="s">
        <v>953</v>
      </c>
      <c r="I736" s="3" t="e">
        <f aca="false">--#NAME? #NAME? #NAME?</f>
        <v>#VALUE!</v>
      </c>
      <c r="J736" s="3" t="s">
        <v>256</v>
      </c>
      <c r="K736" s="1" t="n">
        <v>5</v>
      </c>
      <c r="L736" s="1" t="n">
        <v>0</v>
      </c>
      <c r="M736" s="1" t="n">
        <v>7350</v>
      </c>
    </row>
    <row r="737" customFormat="false" ht="14.9" hidden="false" customHeight="false" outlineLevel="0" collapsed="false">
      <c r="A737" s="1" t="n">
        <v>736</v>
      </c>
      <c r="B737" s="1" t="n">
        <v>9</v>
      </c>
      <c r="C737" s="1" t="n">
        <v>0</v>
      </c>
      <c r="D737" s="1" t="n">
        <v>0</v>
      </c>
      <c r="E737" s="1" t="n">
        <v>0</v>
      </c>
      <c r="F737" s="1" t="n">
        <v>732</v>
      </c>
      <c r="I737" s="3" t="s">
        <v>954</v>
      </c>
      <c r="L737" s="1" t="n">
        <v>0</v>
      </c>
      <c r="M737" s="1" t="n">
        <v>7360</v>
      </c>
    </row>
    <row r="738" customFormat="false" ht="14.9" hidden="false" customHeight="false" outlineLevel="0" collapsed="false">
      <c r="A738" s="1" t="n">
        <v>737</v>
      </c>
      <c r="B738" s="1" t="n">
        <v>9</v>
      </c>
      <c r="C738" s="1" t="n">
        <v>0</v>
      </c>
      <c r="D738" s="1" t="n">
        <v>0</v>
      </c>
      <c r="E738" s="1" t="n">
        <v>1</v>
      </c>
      <c r="F738" s="1" t="n">
        <v>736</v>
      </c>
      <c r="H738" s="1" t="s">
        <v>955</v>
      </c>
      <c r="I738" s="3" t="e">
        <f aca="false">--#NAME? #NAME? #NAME? #NAME?</f>
        <v>#VALUE!</v>
      </c>
      <c r="J738" s="3" t="s">
        <v>256</v>
      </c>
      <c r="K738" s="1" t="n">
        <v>5</v>
      </c>
      <c r="L738" s="1" t="n">
        <v>0</v>
      </c>
      <c r="M738" s="1" t="n">
        <v>7370</v>
      </c>
    </row>
    <row r="739" customFormat="false" ht="14.9" hidden="false" customHeight="false" outlineLevel="0" collapsed="false">
      <c r="A739" s="1" t="n">
        <v>738</v>
      </c>
      <c r="B739" s="1" t="n">
        <v>9</v>
      </c>
      <c r="C739" s="1" t="n">
        <v>0</v>
      </c>
      <c r="D739" s="1" t="n">
        <v>0</v>
      </c>
      <c r="E739" s="1" t="n">
        <v>1</v>
      </c>
      <c r="F739" s="1" t="n">
        <v>736</v>
      </c>
      <c r="H739" s="1" t="s">
        <v>956</v>
      </c>
      <c r="I739" s="3" t="e">
        <f aca="false">--#NAME? #NAME? #NAME?</f>
        <v>#VALUE!</v>
      </c>
      <c r="J739" s="3" t="s">
        <v>256</v>
      </c>
      <c r="K739" s="1" t="n">
        <v>5</v>
      </c>
      <c r="L739" s="1" t="n">
        <v>0</v>
      </c>
      <c r="M739" s="1" t="n">
        <v>7380</v>
      </c>
    </row>
    <row r="740" customFormat="false" ht="41.75" hidden="false" customHeight="false" outlineLevel="0" collapsed="false">
      <c r="A740" s="1" t="n">
        <v>739</v>
      </c>
      <c r="B740" s="1" t="n">
        <v>9</v>
      </c>
      <c r="C740" s="1" t="n">
        <v>0</v>
      </c>
      <c r="D740" s="1" t="n">
        <v>0</v>
      </c>
      <c r="E740" s="1" t="n">
        <v>0</v>
      </c>
      <c r="F740" s="1" t="n">
        <v>732</v>
      </c>
      <c r="I740" s="3" t="s">
        <v>957</v>
      </c>
      <c r="L740" s="1" t="n">
        <v>0</v>
      </c>
      <c r="M740" s="1" t="n">
        <v>7390</v>
      </c>
    </row>
    <row r="741" customFormat="false" ht="14.9" hidden="false" customHeight="false" outlineLevel="0" collapsed="false">
      <c r="A741" s="1" t="n">
        <v>740</v>
      </c>
      <c r="B741" s="1" t="n">
        <v>9</v>
      </c>
      <c r="C741" s="1" t="n">
        <v>0</v>
      </c>
      <c r="D741" s="1" t="n">
        <v>0</v>
      </c>
      <c r="E741" s="1" t="n">
        <v>1</v>
      </c>
      <c r="F741" s="1" t="n">
        <v>739</v>
      </c>
      <c r="H741" s="1" t="s">
        <v>958</v>
      </c>
      <c r="I741" s="3" t="e">
        <f aca="false">--#NAME? #NAME? #NAME? #NAME?</f>
        <v>#VALUE!</v>
      </c>
      <c r="J741" s="3" t="s">
        <v>256</v>
      </c>
      <c r="K741" s="1" t="n">
        <v>5</v>
      </c>
      <c r="L741" s="1" t="n">
        <v>0</v>
      </c>
      <c r="M741" s="1" t="n">
        <v>7400</v>
      </c>
    </row>
    <row r="742" customFormat="false" ht="14.9" hidden="false" customHeight="false" outlineLevel="0" collapsed="false">
      <c r="A742" s="1" t="n">
        <v>741</v>
      </c>
      <c r="B742" s="1" t="n">
        <v>9</v>
      </c>
      <c r="C742" s="1" t="n">
        <v>0</v>
      </c>
      <c r="D742" s="1" t="n">
        <v>0</v>
      </c>
      <c r="E742" s="1" t="n">
        <v>1</v>
      </c>
      <c r="F742" s="1" t="n">
        <v>739</v>
      </c>
      <c r="H742" s="1" t="s">
        <v>959</v>
      </c>
      <c r="I742" s="3" t="e">
        <f aca="false">--#NAME? #NAME? #NAME?</f>
        <v>#VALUE!</v>
      </c>
      <c r="J742" s="3" t="s">
        <v>256</v>
      </c>
      <c r="K742" s="1" t="n">
        <v>5</v>
      </c>
      <c r="L742" s="1" t="n">
        <v>0</v>
      </c>
      <c r="M742" s="1" t="n">
        <v>7410</v>
      </c>
    </row>
    <row r="743" customFormat="false" ht="122.35" hidden="false" customHeight="false" outlineLevel="0" collapsed="false">
      <c r="A743" s="1" t="n">
        <v>742</v>
      </c>
      <c r="B743" s="1" t="n">
        <v>9</v>
      </c>
      <c r="C743" s="1" t="n">
        <v>0</v>
      </c>
      <c r="D743" s="1" t="n">
        <v>1</v>
      </c>
      <c r="E743" s="1" t="n">
        <v>0</v>
      </c>
      <c r="G743" s="1" t="n">
        <v>9.09</v>
      </c>
      <c r="I743" s="3" t="s">
        <v>960</v>
      </c>
      <c r="L743" s="1" t="n">
        <v>0</v>
      </c>
      <c r="M743" s="1" t="n">
        <v>7420</v>
      </c>
    </row>
    <row r="744" customFormat="false" ht="28.35" hidden="false" customHeight="false" outlineLevel="0" collapsed="false">
      <c r="A744" s="1" t="n">
        <v>743</v>
      </c>
      <c r="B744" s="1" t="n">
        <v>9</v>
      </c>
      <c r="C744" s="1" t="n">
        <v>0</v>
      </c>
      <c r="D744" s="1" t="n">
        <v>0</v>
      </c>
      <c r="E744" s="1" t="n">
        <v>0</v>
      </c>
      <c r="F744" s="1" t="n">
        <v>742</v>
      </c>
      <c r="I744" s="3" t="s">
        <v>961</v>
      </c>
      <c r="L744" s="1" t="n">
        <v>0</v>
      </c>
      <c r="M744" s="1" t="n">
        <v>7430</v>
      </c>
    </row>
    <row r="745" customFormat="false" ht="14.9" hidden="false" customHeight="false" outlineLevel="0" collapsed="false">
      <c r="A745" s="1" t="n">
        <v>744</v>
      </c>
      <c r="B745" s="1" t="n">
        <v>9</v>
      </c>
      <c r="C745" s="1" t="n">
        <v>0</v>
      </c>
      <c r="D745" s="1" t="n">
        <v>0</v>
      </c>
      <c r="E745" s="1" t="n">
        <v>1</v>
      </c>
      <c r="F745" s="1" t="n">
        <v>743</v>
      </c>
      <c r="H745" s="1" t="s">
        <v>962</v>
      </c>
      <c r="I745" s="3" t="e">
        <f aca="false">--#NAME? #NAME? #NAME? #NAME?</f>
        <v>#VALUE!</v>
      </c>
      <c r="J745" s="3" t="s">
        <v>256</v>
      </c>
      <c r="K745" s="1" t="n">
        <v>5</v>
      </c>
      <c r="L745" s="1" t="n">
        <v>0</v>
      </c>
      <c r="M745" s="1" t="n">
        <v>7440</v>
      </c>
    </row>
    <row r="746" customFormat="false" ht="14.9" hidden="false" customHeight="false" outlineLevel="0" collapsed="false">
      <c r="A746" s="1" t="n">
        <v>745</v>
      </c>
      <c r="B746" s="1" t="n">
        <v>9</v>
      </c>
      <c r="C746" s="1" t="n">
        <v>0</v>
      </c>
      <c r="D746" s="1" t="n">
        <v>0</v>
      </c>
      <c r="E746" s="1" t="n">
        <v>1</v>
      </c>
      <c r="F746" s="1" t="n">
        <v>743</v>
      </c>
      <c r="H746" s="1" t="s">
        <v>963</v>
      </c>
      <c r="I746" s="3" t="e">
        <f aca="false">--#NAME? #NAME? #NAME?</f>
        <v>#VALUE!</v>
      </c>
      <c r="J746" s="3" t="s">
        <v>256</v>
      </c>
      <c r="K746" s="1" t="n">
        <v>5</v>
      </c>
      <c r="L746" s="1" t="n">
        <v>0</v>
      </c>
      <c r="M746" s="1" t="n">
        <v>7450</v>
      </c>
    </row>
    <row r="747" customFormat="false" ht="28.35" hidden="false" customHeight="false" outlineLevel="0" collapsed="false">
      <c r="A747" s="1" t="n">
        <v>746</v>
      </c>
      <c r="B747" s="1" t="n">
        <v>9</v>
      </c>
      <c r="C747" s="1" t="n">
        <v>0</v>
      </c>
      <c r="D747" s="1" t="n">
        <v>0</v>
      </c>
      <c r="E747" s="1" t="n">
        <v>0</v>
      </c>
      <c r="F747" s="1" t="n">
        <v>742</v>
      </c>
      <c r="I747" s="3" t="s">
        <v>964</v>
      </c>
      <c r="L747" s="1" t="n">
        <v>0</v>
      </c>
      <c r="M747" s="1" t="n">
        <v>7460</v>
      </c>
    </row>
    <row r="748" customFormat="false" ht="14.9" hidden="false" customHeight="false" outlineLevel="0" collapsed="false">
      <c r="A748" s="1" t="n">
        <v>747</v>
      </c>
      <c r="B748" s="1" t="n">
        <v>9</v>
      </c>
      <c r="C748" s="1" t="n">
        <v>0</v>
      </c>
      <c r="D748" s="1" t="n">
        <v>0</v>
      </c>
      <c r="E748" s="1" t="n">
        <v>1</v>
      </c>
      <c r="F748" s="1" t="n">
        <v>746</v>
      </c>
      <c r="H748" s="1" t="s">
        <v>965</v>
      </c>
      <c r="I748" s="3" t="e">
        <f aca="false">--#NAME? #NAME? #NAME? #NAME?</f>
        <v>#VALUE!</v>
      </c>
      <c r="J748" s="3" t="s">
        <v>256</v>
      </c>
      <c r="K748" s="1" t="n">
        <v>5</v>
      </c>
      <c r="L748" s="1" t="n">
        <v>0</v>
      </c>
      <c r="M748" s="1" t="n">
        <v>7470</v>
      </c>
    </row>
    <row r="749" customFormat="false" ht="14.9" hidden="false" customHeight="false" outlineLevel="0" collapsed="false">
      <c r="A749" s="1" t="n">
        <v>748</v>
      </c>
      <c r="B749" s="1" t="n">
        <v>9</v>
      </c>
      <c r="C749" s="1" t="n">
        <v>0</v>
      </c>
      <c r="D749" s="1" t="n">
        <v>0</v>
      </c>
      <c r="E749" s="1" t="n">
        <v>1</v>
      </c>
      <c r="F749" s="1" t="n">
        <v>746</v>
      </c>
      <c r="H749" s="1" t="s">
        <v>966</v>
      </c>
      <c r="I749" s="3" t="e">
        <f aca="false">--#NAME? #NAME? #NAME?</f>
        <v>#VALUE!</v>
      </c>
      <c r="J749" s="3" t="s">
        <v>256</v>
      </c>
      <c r="K749" s="1" t="n">
        <v>5</v>
      </c>
      <c r="L749" s="1" t="n">
        <v>0</v>
      </c>
      <c r="M749" s="1" t="n">
        <v>7480</v>
      </c>
    </row>
    <row r="750" customFormat="false" ht="95.5" hidden="false" customHeight="false" outlineLevel="0" collapsed="false">
      <c r="A750" s="1" t="n">
        <v>749</v>
      </c>
      <c r="B750" s="1" t="n">
        <v>9</v>
      </c>
      <c r="C750" s="1" t="n">
        <v>0</v>
      </c>
      <c r="D750" s="1" t="n">
        <v>0</v>
      </c>
      <c r="E750" s="1" t="n">
        <v>0</v>
      </c>
      <c r="F750" s="1" t="n">
        <v>742</v>
      </c>
      <c r="I750" s="3" t="s">
        <v>967</v>
      </c>
      <c r="L750" s="1" t="n">
        <v>0</v>
      </c>
      <c r="M750" s="1" t="n">
        <v>7490</v>
      </c>
    </row>
    <row r="751" customFormat="false" ht="14.9" hidden="false" customHeight="false" outlineLevel="0" collapsed="false">
      <c r="A751" s="1" t="n">
        <v>750</v>
      </c>
      <c r="B751" s="1" t="n">
        <v>9</v>
      </c>
      <c r="C751" s="1" t="n">
        <v>0</v>
      </c>
      <c r="D751" s="1" t="n">
        <v>0</v>
      </c>
      <c r="E751" s="1" t="n">
        <v>1</v>
      </c>
      <c r="F751" s="1" t="n">
        <v>749</v>
      </c>
      <c r="H751" s="1" t="s">
        <v>968</v>
      </c>
      <c r="I751" s="3" t="e">
        <f aca="false">--#NAME? #NAME? #NAME? #NAME?</f>
        <v>#VALUE!</v>
      </c>
      <c r="J751" s="3" t="s">
        <v>256</v>
      </c>
      <c r="K751" s="1" t="n">
        <v>5</v>
      </c>
      <c r="L751" s="1" t="n">
        <v>0</v>
      </c>
      <c r="M751" s="1" t="n">
        <v>7500</v>
      </c>
    </row>
    <row r="752" customFormat="false" ht="14.9" hidden="false" customHeight="false" outlineLevel="0" collapsed="false">
      <c r="A752" s="1" t="n">
        <v>751</v>
      </c>
      <c r="B752" s="1" t="n">
        <v>9</v>
      </c>
      <c r="C752" s="1" t="n">
        <v>0</v>
      </c>
      <c r="D752" s="1" t="n">
        <v>0</v>
      </c>
      <c r="E752" s="1" t="n">
        <v>1</v>
      </c>
      <c r="F752" s="1" t="n">
        <v>749</v>
      </c>
      <c r="H752" s="1" t="s">
        <v>969</v>
      </c>
      <c r="I752" s="3" t="e">
        <f aca="false">--#NAME? #NAME? #NAME?</f>
        <v>#VALUE!</v>
      </c>
      <c r="J752" s="3" t="s">
        <v>256</v>
      </c>
      <c r="K752" s="1" t="n">
        <v>5</v>
      </c>
      <c r="L752" s="1" t="n">
        <v>0</v>
      </c>
      <c r="M752" s="1" t="n">
        <v>7510</v>
      </c>
    </row>
    <row r="753" customFormat="false" ht="135.8" hidden="false" customHeight="false" outlineLevel="0" collapsed="false">
      <c r="A753" s="1" t="n">
        <v>752</v>
      </c>
      <c r="B753" s="1" t="n">
        <v>9</v>
      </c>
      <c r="C753" s="1" t="n">
        <v>0</v>
      </c>
      <c r="D753" s="1" t="n">
        <v>1</v>
      </c>
      <c r="E753" s="1" t="n">
        <v>0</v>
      </c>
      <c r="G753" s="1" t="n">
        <v>9.1</v>
      </c>
      <c r="I753" s="3" t="s">
        <v>970</v>
      </c>
      <c r="L753" s="1" t="n">
        <v>0</v>
      </c>
      <c r="M753" s="1" t="n">
        <v>7520</v>
      </c>
    </row>
    <row r="754" customFormat="false" ht="14.9" hidden="false" customHeight="false" outlineLevel="0" collapsed="false">
      <c r="A754" s="1" t="n">
        <v>753</v>
      </c>
      <c r="B754" s="1" t="n">
        <v>9</v>
      </c>
      <c r="C754" s="1" t="n">
        <v>0</v>
      </c>
      <c r="D754" s="1" t="n">
        <v>0</v>
      </c>
      <c r="E754" s="1" t="n">
        <v>0</v>
      </c>
      <c r="F754" s="1" t="n">
        <v>752</v>
      </c>
      <c r="I754" s="3" t="s">
        <v>971</v>
      </c>
      <c r="L754" s="1" t="n">
        <v>0</v>
      </c>
      <c r="M754" s="1" t="n">
        <v>7530</v>
      </c>
    </row>
    <row r="755" customFormat="false" ht="14.9" hidden="false" customHeight="false" outlineLevel="0" collapsed="false">
      <c r="A755" s="1" t="n">
        <v>754</v>
      </c>
      <c r="B755" s="1" t="n">
        <v>9</v>
      </c>
      <c r="C755" s="1" t="n">
        <v>0</v>
      </c>
      <c r="D755" s="1" t="n">
        <v>0</v>
      </c>
      <c r="E755" s="1" t="n">
        <v>1</v>
      </c>
      <c r="F755" s="1" t="n">
        <v>753</v>
      </c>
      <c r="H755" s="1" t="s">
        <v>972</v>
      </c>
      <c r="I755" s="3" t="e">
        <f aca="false">--#NAME? #NAME? #NAME? #NAME?</f>
        <v>#VALUE!</v>
      </c>
      <c r="J755" s="3" t="s">
        <v>256</v>
      </c>
      <c r="K755" s="1" t="n">
        <v>5</v>
      </c>
      <c r="L755" s="1" t="n">
        <v>0</v>
      </c>
      <c r="M755" s="1" t="n">
        <v>7540</v>
      </c>
    </row>
    <row r="756" customFormat="false" ht="14.9" hidden="false" customHeight="false" outlineLevel="0" collapsed="false">
      <c r="A756" s="1" t="n">
        <v>755</v>
      </c>
      <c r="B756" s="1" t="n">
        <v>9</v>
      </c>
      <c r="C756" s="1" t="n">
        <v>0</v>
      </c>
      <c r="D756" s="1" t="n">
        <v>0</v>
      </c>
      <c r="E756" s="1" t="n">
        <v>1</v>
      </c>
      <c r="F756" s="1" t="n">
        <v>753</v>
      </c>
      <c r="H756" s="1" t="s">
        <v>973</v>
      </c>
      <c r="I756" s="3" t="e">
        <f aca="false">--#NAME? #NAME? #NAME?</f>
        <v>#VALUE!</v>
      </c>
      <c r="J756" s="3" t="s">
        <v>256</v>
      </c>
      <c r="K756" s="1" t="n">
        <v>5</v>
      </c>
      <c r="L756" s="1" t="n">
        <v>0</v>
      </c>
      <c r="M756" s="1" t="n">
        <v>7550</v>
      </c>
    </row>
    <row r="757" customFormat="false" ht="14.9" hidden="false" customHeight="false" outlineLevel="0" collapsed="false">
      <c r="A757" s="1" t="n">
        <v>756</v>
      </c>
      <c r="B757" s="1" t="n">
        <v>9</v>
      </c>
      <c r="C757" s="1" t="n">
        <v>0</v>
      </c>
      <c r="D757" s="1" t="n">
        <v>0</v>
      </c>
      <c r="E757" s="1" t="n">
        <v>1</v>
      </c>
      <c r="F757" s="1" t="n">
        <v>752</v>
      </c>
      <c r="H757" s="1" t="s">
        <v>974</v>
      </c>
      <c r="I757" s="3" t="e">
        <f aca="false">-#NAME?</f>
        <v>#NAME?</v>
      </c>
      <c r="L757" s="1" t="n">
        <v>0</v>
      </c>
      <c r="M757" s="1" t="n">
        <v>7560</v>
      </c>
    </row>
    <row r="758" customFormat="false" ht="14.9" hidden="false" customHeight="false" outlineLevel="0" collapsed="false">
      <c r="A758" s="1" t="n">
        <v>757</v>
      </c>
      <c r="B758" s="1" t="n">
        <v>9</v>
      </c>
      <c r="C758" s="1" t="n">
        <v>0</v>
      </c>
      <c r="D758" s="1" t="n">
        <v>0</v>
      </c>
      <c r="E758" s="1" t="n">
        <v>1</v>
      </c>
      <c r="F758" s="1" t="n">
        <v>752</v>
      </c>
      <c r="H758" s="1" t="s">
        <v>975</v>
      </c>
      <c r="I758" s="3" t="e">
        <f aca="false">-#NAME? (#NAME?)</f>
        <v>#VALUE!</v>
      </c>
      <c r="J758" s="3" t="s">
        <v>256</v>
      </c>
      <c r="K758" s="1" t="n">
        <v>5</v>
      </c>
      <c r="L758" s="1" t="n">
        <v>0</v>
      </c>
      <c r="M758" s="1" t="n">
        <v>7570</v>
      </c>
    </row>
    <row r="759" customFormat="false" ht="28.35" hidden="false" customHeight="false" outlineLevel="0" collapsed="false">
      <c r="A759" s="1" t="n">
        <v>758</v>
      </c>
      <c r="B759" s="1" t="n">
        <v>9</v>
      </c>
      <c r="C759" s="1" t="n">
        <v>0</v>
      </c>
      <c r="D759" s="1" t="n">
        <v>0</v>
      </c>
      <c r="E759" s="1" t="n">
        <v>0</v>
      </c>
      <c r="F759" s="1" t="n">
        <v>752</v>
      </c>
      <c r="I759" s="3" t="s">
        <v>976</v>
      </c>
      <c r="L759" s="1" t="n">
        <v>0</v>
      </c>
      <c r="M759" s="1" t="n">
        <v>7580</v>
      </c>
    </row>
    <row r="760" customFormat="false" ht="95.5" hidden="false" customHeight="false" outlineLevel="0" collapsed="false">
      <c r="A760" s="1" t="n">
        <v>759</v>
      </c>
      <c r="B760" s="1" t="n">
        <v>9</v>
      </c>
      <c r="C760" s="1" t="n">
        <v>0</v>
      </c>
      <c r="D760" s="1" t="n">
        <v>0</v>
      </c>
      <c r="E760" s="1" t="n">
        <v>1</v>
      </c>
      <c r="F760" s="1" t="n">
        <v>758</v>
      </c>
      <c r="H760" s="1" t="s">
        <v>977</v>
      </c>
      <c r="I760" s="3" t="s">
        <v>978</v>
      </c>
      <c r="J760" s="3" t="s">
        <v>256</v>
      </c>
      <c r="K760" s="1" t="n">
        <v>5</v>
      </c>
      <c r="L760" s="1" t="n">
        <v>0</v>
      </c>
      <c r="M760" s="1" t="n">
        <v>7590</v>
      </c>
    </row>
    <row r="761" customFormat="false" ht="14.9" hidden="false" customHeight="false" outlineLevel="0" collapsed="false">
      <c r="A761" s="1" t="n">
        <v>760</v>
      </c>
      <c r="B761" s="1" t="n">
        <v>9</v>
      </c>
      <c r="C761" s="1" t="n">
        <v>0</v>
      </c>
      <c r="D761" s="1" t="n">
        <v>0</v>
      </c>
      <c r="E761" s="1" t="n">
        <v>1</v>
      </c>
      <c r="F761" s="1" t="n">
        <v>758</v>
      </c>
      <c r="H761" s="1" t="s">
        <v>979</v>
      </c>
      <c r="I761" s="3" t="e">
        <f aca="false">--#NAME?</f>
        <v>#NAME?</v>
      </c>
      <c r="J761" s="3" t="s">
        <v>256</v>
      </c>
      <c r="K761" s="1" t="n">
        <v>5</v>
      </c>
      <c r="L761" s="1" t="n">
        <v>0</v>
      </c>
      <c r="M761" s="1" t="n">
        <v>7600</v>
      </c>
    </row>
    <row r="762" customFormat="false" ht="41.75" hidden="false" customHeight="false" outlineLevel="0" collapsed="false">
      <c r="A762" s="1" t="n">
        <v>761</v>
      </c>
      <c r="B762" s="1" t="n">
        <v>10</v>
      </c>
      <c r="C762" s="1" t="n">
        <v>0</v>
      </c>
      <c r="D762" s="1" t="n">
        <v>1</v>
      </c>
      <c r="E762" s="1" t="n">
        <v>0</v>
      </c>
      <c r="G762" s="1" t="n">
        <v>10.01</v>
      </c>
      <c r="I762" s="3" t="s">
        <v>980</v>
      </c>
      <c r="L762" s="1" t="n">
        <v>0</v>
      </c>
      <c r="M762" s="1" t="n">
        <v>7610</v>
      </c>
    </row>
    <row r="763" customFormat="false" ht="28.35" hidden="false" customHeight="false" outlineLevel="0" collapsed="false">
      <c r="A763" s="1" t="n">
        <v>762</v>
      </c>
      <c r="B763" s="1" t="n">
        <v>10</v>
      </c>
      <c r="C763" s="1" t="n">
        <v>0</v>
      </c>
      <c r="D763" s="1" t="n">
        <v>0</v>
      </c>
      <c r="E763" s="1" t="n">
        <v>0</v>
      </c>
      <c r="F763" s="1" t="n">
        <v>761</v>
      </c>
      <c r="I763" s="3" t="s">
        <v>981</v>
      </c>
      <c r="L763" s="1" t="n">
        <v>0</v>
      </c>
      <c r="M763" s="1" t="n">
        <v>7620</v>
      </c>
    </row>
    <row r="764" customFormat="false" ht="14.9" hidden="false" customHeight="false" outlineLevel="0" collapsed="false">
      <c r="A764" s="1" t="n">
        <v>763</v>
      </c>
      <c r="B764" s="1" t="n">
        <v>10</v>
      </c>
      <c r="C764" s="1" t="n">
        <v>0</v>
      </c>
      <c r="D764" s="1" t="n">
        <v>0</v>
      </c>
      <c r="E764" s="1" t="n">
        <v>1</v>
      </c>
      <c r="F764" s="1" t="n">
        <v>762</v>
      </c>
      <c r="H764" s="1" t="s">
        <v>982</v>
      </c>
      <c r="I764" s="3" t="e">
        <f aca="false">--#NAME?</f>
        <v>#NAME?</v>
      </c>
      <c r="J764" s="3" t="s">
        <v>256</v>
      </c>
      <c r="K764" s="1" t="n">
        <v>5</v>
      </c>
      <c r="L764" s="1" t="n">
        <v>0</v>
      </c>
      <c r="M764" s="1" t="n">
        <v>7630</v>
      </c>
    </row>
    <row r="765" customFormat="false" ht="14.9" hidden="false" customHeight="false" outlineLevel="0" collapsed="false">
      <c r="A765" s="1" t="n">
        <v>764</v>
      </c>
      <c r="B765" s="1" t="n">
        <v>10</v>
      </c>
      <c r="C765" s="1" t="n">
        <v>0</v>
      </c>
      <c r="D765" s="1" t="n">
        <v>0</v>
      </c>
      <c r="E765" s="1" t="n">
        <v>1</v>
      </c>
      <c r="F765" s="1" t="n">
        <v>762</v>
      </c>
      <c r="H765" s="1" t="s">
        <v>983</v>
      </c>
      <c r="I765" s="3" t="e">
        <f aca="false">--#NAME?</f>
        <v>#NAME?</v>
      </c>
      <c r="J765" s="3" t="s">
        <v>256</v>
      </c>
      <c r="K765" s="1" t="n">
        <v>5</v>
      </c>
      <c r="L765" s="1" t="n">
        <v>0</v>
      </c>
      <c r="M765" s="1" t="n">
        <v>7640</v>
      </c>
    </row>
    <row r="766" customFormat="false" ht="14.9" hidden="false" customHeight="false" outlineLevel="0" collapsed="false">
      <c r="A766" s="1" t="n">
        <v>765</v>
      </c>
      <c r="B766" s="1" t="n">
        <v>10</v>
      </c>
      <c r="C766" s="1" t="n">
        <v>0</v>
      </c>
      <c r="D766" s="1" t="n">
        <v>0</v>
      </c>
      <c r="E766" s="1" t="n">
        <v>0</v>
      </c>
      <c r="F766" s="1" t="n">
        <v>761</v>
      </c>
      <c r="I766" s="3" t="s">
        <v>199</v>
      </c>
      <c r="L766" s="1" t="n">
        <v>0</v>
      </c>
      <c r="M766" s="1" t="n">
        <v>7650</v>
      </c>
    </row>
    <row r="767" customFormat="false" ht="14.9" hidden="false" customHeight="false" outlineLevel="0" collapsed="false">
      <c r="A767" s="1" t="n">
        <v>766</v>
      </c>
      <c r="B767" s="1" t="n">
        <v>10</v>
      </c>
      <c r="C767" s="1" t="n">
        <v>0</v>
      </c>
      <c r="D767" s="1" t="n">
        <v>0</v>
      </c>
      <c r="E767" s="1" t="n">
        <v>1</v>
      </c>
      <c r="F767" s="1" t="n">
        <v>765</v>
      </c>
      <c r="H767" s="1" t="s">
        <v>984</v>
      </c>
      <c r="I767" s="3" t="e">
        <f aca="false">--#NAME?</f>
        <v>#NAME?</v>
      </c>
      <c r="J767" s="3" t="s">
        <v>256</v>
      </c>
      <c r="K767" s="1" t="n">
        <v>5</v>
      </c>
      <c r="L767" s="1" t="n">
        <v>0</v>
      </c>
      <c r="M767" s="1" t="n">
        <v>7660</v>
      </c>
    </row>
    <row r="768" customFormat="false" ht="14.9" hidden="false" customHeight="false" outlineLevel="0" collapsed="false">
      <c r="A768" s="1" t="n">
        <v>767</v>
      </c>
      <c r="B768" s="1" t="n">
        <v>10</v>
      </c>
      <c r="C768" s="1" t="n">
        <v>0</v>
      </c>
      <c r="D768" s="1" t="n">
        <v>0</v>
      </c>
      <c r="E768" s="1" t="n">
        <v>0</v>
      </c>
      <c r="F768" s="1" t="n">
        <v>765</v>
      </c>
      <c r="I768" s="3" t="s">
        <v>706</v>
      </c>
      <c r="L768" s="1" t="n">
        <v>0</v>
      </c>
      <c r="M768" s="1" t="n">
        <v>7670</v>
      </c>
    </row>
    <row r="769" customFormat="false" ht="14.9" hidden="false" customHeight="false" outlineLevel="0" collapsed="false">
      <c r="A769" s="1" t="n">
        <v>768</v>
      </c>
      <c r="B769" s="1" t="n">
        <v>10</v>
      </c>
      <c r="C769" s="1" t="n">
        <v>0</v>
      </c>
      <c r="D769" s="1" t="n">
        <v>0</v>
      </c>
      <c r="E769" s="1" t="n">
        <v>1</v>
      </c>
      <c r="F769" s="1" t="n">
        <v>767</v>
      </c>
      <c r="H769" s="1" t="s">
        <v>985</v>
      </c>
      <c r="I769" s="3" t="e">
        <f aca="false">---#NAME? #NAME?</f>
        <v>#VALUE!</v>
      </c>
      <c r="J769" s="3" t="s">
        <v>256</v>
      </c>
      <c r="K769" s="1" t="n">
        <v>5</v>
      </c>
      <c r="L769" s="1" t="n">
        <v>0</v>
      </c>
      <c r="M769" s="1" t="n">
        <v>7680</v>
      </c>
    </row>
    <row r="770" customFormat="false" ht="14.9" hidden="false" customHeight="false" outlineLevel="0" collapsed="false">
      <c r="A770" s="1" t="n">
        <v>769</v>
      </c>
      <c r="B770" s="1" t="n">
        <v>10</v>
      </c>
      <c r="C770" s="1" t="n">
        <v>0</v>
      </c>
      <c r="D770" s="1" t="n">
        <v>0</v>
      </c>
      <c r="E770" s="1" t="n">
        <v>1</v>
      </c>
      <c r="F770" s="1" t="n">
        <v>767</v>
      </c>
      <c r="H770" s="1" t="s">
        <v>986</v>
      </c>
      <c r="I770" s="3" t="e">
        <f aca="false">---#NAME?</f>
        <v>#NAME?</v>
      </c>
      <c r="J770" s="3" t="s">
        <v>256</v>
      </c>
      <c r="K770" s="1" t="n">
        <v>5</v>
      </c>
      <c r="L770" s="1" t="n">
        <v>0</v>
      </c>
      <c r="M770" s="1" t="n">
        <v>7690</v>
      </c>
    </row>
    <row r="771" customFormat="false" ht="14.9" hidden="false" customHeight="false" outlineLevel="0" collapsed="false">
      <c r="A771" s="1" t="n">
        <v>770</v>
      </c>
      <c r="B771" s="1" t="n">
        <v>10</v>
      </c>
      <c r="C771" s="1" t="n">
        <v>0</v>
      </c>
      <c r="D771" s="1" t="n">
        <v>1</v>
      </c>
      <c r="E771" s="1" t="n">
        <v>0</v>
      </c>
      <c r="G771" s="1" t="n">
        <v>10.02</v>
      </c>
      <c r="I771" s="3" t="s">
        <v>987</v>
      </c>
      <c r="L771" s="1" t="n">
        <v>0</v>
      </c>
      <c r="M771" s="1" t="n">
        <v>7700</v>
      </c>
    </row>
    <row r="772" customFormat="false" ht="14.9" hidden="false" customHeight="false" outlineLevel="0" collapsed="false">
      <c r="A772" s="1" t="n">
        <v>771</v>
      </c>
      <c r="B772" s="1" t="n">
        <v>10</v>
      </c>
      <c r="C772" s="1" t="n">
        <v>0</v>
      </c>
      <c r="D772" s="1" t="n">
        <v>0</v>
      </c>
      <c r="E772" s="1" t="n">
        <v>1</v>
      </c>
      <c r="F772" s="1" t="n">
        <v>770</v>
      </c>
      <c r="H772" s="1" t="s">
        <v>988</v>
      </c>
      <c r="I772" s="3" t="e">
        <f aca="false">-#NAME?</f>
        <v>#NAME?</v>
      </c>
      <c r="J772" s="3" t="s">
        <v>256</v>
      </c>
      <c r="K772" s="1" t="n">
        <v>5</v>
      </c>
      <c r="L772" s="1" t="n">
        <v>0</v>
      </c>
      <c r="M772" s="1" t="n">
        <v>7710</v>
      </c>
    </row>
    <row r="773" customFormat="false" ht="14.9" hidden="false" customHeight="false" outlineLevel="0" collapsed="false">
      <c r="A773" s="1" t="n">
        <v>772</v>
      </c>
      <c r="B773" s="1" t="n">
        <v>10</v>
      </c>
      <c r="C773" s="1" t="n">
        <v>0</v>
      </c>
      <c r="D773" s="1" t="n">
        <v>0</v>
      </c>
      <c r="E773" s="1" t="n">
        <v>1</v>
      </c>
      <c r="F773" s="1" t="n">
        <v>770</v>
      </c>
      <c r="H773" s="1" t="s">
        <v>989</v>
      </c>
      <c r="I773" s="3" t="e">
        <f aca="false">-#NAME?</f>
        <v>#NAME?</v>
      </c>
      <c r="J773" s="3" t="s">
        <v>256</v>
      </c>
      <c r="K773" s="1" t="n">
        <v>5</v>
      </c>
      <c r="L773" s="1" t="n">
        <v>0</v>
      </c>
      <c r="M773" s="1" t="n">
        <v>7720</v>
      </c>
    </row>
    <row r="774" customFormat="false" ht="14.9" hidden="false" customHeight="false" outlineLevel="0" collapsed="false">
      <c r="A774" s="1" t="n">
        <v>773</v>
      </c>
      <c r="B774" s="1" t="n">
        <v>10</v>
      </c>
      <c r="C774" s="1" t="n">
        <v>0</v>
      </c>
      <c r="D774" s="1" t="n">
        <v>1</v>
      </c>
      <c r="E774" s="1" t="n">
        <v>0</v>
      </c>
      <c r="G774" s="1" t="n">
        <v>10.03</v>
      </c>
      <c r="I774" s="3" t="s">
        <v>990</v>
      </c>
      <c r="L774" s="1" t="n">
        <v>0</v>
      </c>
      <c r="M774" s="1" t="n">
        <v>7730</v>
      </c>
    </row>
    <row r="775" customFormat="false" ht="14.9" hidden="false" customHeight="false" outlineLevel="0" collapsed="false">
      <c r="A775" s="1" t="n">
        <v>774</v>
      </c>
      <c r="B775" s="1" t="n">
        <v>10</v>
      </c>
      <c r="C775" s="1" t="n">
        <v>0</v>
      </c>
      <c r="D775" s="1" t="n">
        <v>0</v>
      </c>
      <c r="E775" s="1" t="n">
        <v>1</v>
      </c>
      <c r="F775" s="1" t="n">
        <v>773</v>
      </c>
      <c r="H775" s="1" t="s">
        <v>991</v>
      </c>
      <c r="I775" s="3" t="e">
        <f aca="false">-#NAME?</f>
        <v>#NAME?</v>
      </c>
      <c r="J775" s="3" t="s">
        <v>256</v>
      </c>
      <c r="K775" s="1" t="n">
        <v>5</v>
      </c>
      <c r="L775" s="1" t="n">
        <v>0</v>
      </c>
      <c r="M775" s="1" t="n">
        <v>7740</v>
      </c>
    </row>
    <row r="776" customFormat="false" ht="14.9" hidden="false" customHeight="false" outlineLevel="0" collapsed="false">
      <c r="A776" s="1" t="n">
        <v>775</v>
      </c>
      <c r="B776" s="1" t="n">
        <v>10</v>
      </c>
      <c r="C776" s="1" t="n">
        <v>0</v>
      </c>
      <c r="D776" s="1" t="n">
        <v>0</v>
      </c>
      <c r="E776" s="1" t="n">
        <v>1</v>
      </c>
      <c r="F776" s="1" t="n">
        <v>773</v>
      </c>
      <c r="H776" s="1" t="s">
        <v>992</v>
      </c>
      <c r="I776" s="3" t="e">
        <f aca="false">-#NAME?</f>
        <v>#NAME?</v>
      </c>
      <c r="J776" s="3" t="s">
        <v>256</v>
      </c>
      <c r="K776" s="1" t="n">
        <v>5</v>
      </c>
      <c r="L776" s="1" t="n">
        <v>0</v>
      </c>
      <c r="M776" s="1" t="n">
        <v>7750</v>
      </c>
    </row>
    <row r="777" customFormat="false" ht="14.9" hidden="false" customHeight="false" outlineLevel="0" collapsed="false">
      <c r="A777" s="1" t="n">
        <v>776</v>
      </c>
      <c r="B777" s="1" t="n">
        <v>10</v>
      </c>
      <c r="C777" s="1" t="n">
        <v>0</v>
      </c>
      <c r="D777" s="1" t="n">
        <v>1</v>
      </c>
      <c r="E777" s="1" t="n">
        <v>0</v>
      </c>
      <c r="G777" s="1" t="n">
        <v>10.04</v>
      </c>
      <c r="I777" s="3" t="s">
        <v>993</v>
      </c>
      <c r="L777" s="1" t="n">
        <v>0</v>
      </c>
      <c r="M777" s="1" t="n">
        <v>7760</v>
      </c>
    </row>
    <row r="778" customFormat="false" ht="14.9" hidden="false" customHeight="false" outlineLevel="0" collapsed="false">
      <c r="A778" s="1" t="n">
        <v>777</v>
      </c>
      <c r="B778" s="1" t="n">
        <v>10</v>
      </c>
      <c r="C778" s="1" t="n">
        <v>0</v>
      </c>
      <c r="D778" s="1" t="n">
        <v>0</v>
      </c>
      <c r="E778" s="1" t="n">
        <v>1</v>
      </c>
      <c r="F778" s="1" t="n">
        <v>776</v>
      </c>
      <c r="H778" s="1" t="s">
        <v>994</v>
      </c>
      <c r="I778" s="3" t="e">
        <f aca="false">-#NAME?</f>
        <v>#NAME?</v>
      </c>
      <c r="J778" s="3" t="s">
        <v>256</v>
      </c>
      <c r="K778" s="1" t="n">
        <v>5</v>
      </c>
      <c r="L778" s="1" t="n">
        <v>0</v>
      </c>
      <c r="M778" s="1" t="n">
        <v>7770</v>
      </c>
    </row>
    <row r="779" customFormat="false" ht="14.9" hidden="false" customHeight="false" outlineLevel="0" collapsed="false">
      <c r="A779" s="1" t="n">
        <v>778</v>
      </c>
      <c r="B779" s="1" t="n">
        <v>10</v>
      </c>
      <c r="C779" s="1" t="n">
        <v>0</v>
      </c>
      <c r="D779" s="1" t="n">
        <v>0</v>
      </c>
      <c r="E779" s="1" t="n">
        <v>1</v>
      </c>
      <c r="F779" s="1" t="n">
        <v>776</v>
      </c>
      <c r="H779" s="1" t="s">
        <v>995</v>
      </c>
      <c r="I779" s="3" t="e">
        <f aca="false">-#NAME?</f>
        <v>#NAME?</v>
      </c>
      <c r="J779" s="3" t="s">
        <v>256</v>
      </c>
      <c r="K779" s="1" t="n">
        <v>5</v>
      </c>
      <c r="L779" s="1" t="n">
        <v>0</v>
      </c>
      <c r="M779" s="1" t="n">
        <v>7780</v>
      </c>
    </row>
    <row r="780" customFormat="false" ht="28.35" hidden="false" customHeight="false" outlineLevel="0" collapsed="false">
      <c r="A780" s="1" t="n">
        <v>779</v>
      </c>
      <c r="B780" s="1" t="n">
        <v>10</v>
      </c>
      <c r="C780" s="1" t="n">
        <v>0</v>
      </c>
      <c r="D780" s="1" t="n">
        <v>1</v>
      </c>
      <c r="E780" s="1" t="n">
        <v>0</v>
      </c>
      <c r="G780" s="1" t="n">
        <v>10.05</v>
      </c>
      <c r="I780" s="3" t="s">
        <v>996</v>
      </c>
      <c r="L780" s="1" t="n">
        <v>0</v>
      </c>
      <c r="M780" s="1" t="n">
        <v>7790</v>
      </c>
    </row>
    <row r="781" customFormat="false" ht="14.9" hidden="false" customHeight="false" outlineLevel="0" collapsed="false">
      <c r="A781" s="1" t="n">
        <v>780</v>
      </c>
      <c r="B781" s="1" t="n">
        <v>10</v>
      </c>
      <c r="C781" s="1" t="n">
        <v>0</v>
      </c>
      <c r="D781" s="1" t="n">
        <v>0</v>
      </c>
      <c r="E781" s="1" t="n">
        <v>1</v>
      </c>
      <c r="F781" s="1" t="n">
        <v>779</v>
      </c>
      <c r="H781" s="1" t="s">
        <v>997</v>
      </c>
      <c r="I781" s="3" t="e">
        <f aca="false">-#NAME?</f>
        <v>#NAME?</v>
      </c>
      <c r="J781" s="3" t="s">
        <v>256</v>
      </c>
      <c r="K781" s="1" t="n">
        <v>5</v>
      </c>
      <c r="L781" s="1" t="n">
        <v>0</v>
      </c>
      <c r="M781" s="1" t="n">
        <v>7800</v>
      </c>
    </row>
    <row r="782" customFormat="false" ht="14.9" hidden="false" customHeight="false" outlineLevel="0" collapsed="false">
      <c r="A782" s="1" t="n">
        <v>781</v>
      </c>
      <c r="B782" s="1" t="n">
        <v>10</v>
      </c>
      <c r="C782" s="1" t="n">
        <v>0</v>
      </c>
      <c r="D782" s="1" t="n">
        <v>0</v>
      </c>
      <c r="E782" s="1" t="n">
        <v>1</v>
      </c>
      <c r="F782" s="1" t="n">
        <v>779</v>
      </c>
      <c r="H782" s="1" t="s">
        <v>998</v>
      </c>
      <c r="I782" s="3" t="e">
        <f aca="false">-#NAME?</f>
        <v>#NAME?</v>
      </c>
      <c r="J782" s="3" t="s">
        <v>256</v>
      </c>
      <c r="K782" s="1" t="n">
        <v>5</v>
      </c>
      <c r="L782" s="1" t="n">
        <v>0</v>
      </c>
      <c r="M782" s="1" t="n">
        <v>7810</v>
      </c>
    </row>
    <row r="783" customFormat="false" ht="14.9" hidden="false" customHeight="false" outlineLevel="0" collapsed="false">
      <c r="A783" s="1" t="n">
        <v>782</v>
      </c>
      <c r="B783" s="1" t="n">
        <v>10</v>
      </c>
      <c r="C783" s="1" t="n">
        <v>0</v>
      </c>
      <c r="D783" s="1" t="n">
        <v>1</v>
      </c>
      <c r="E783" s="1" t="n">
        <v>0</v>
      </c>
      <c r="G783" s="1" t="n">
        <v>10.06</v>
      </c>
      <c r="I783" s="3" t="s">
        <v>999</v>
      </c>
      <c r="L783" s="1" t="n">
        <v>0</v>
      </c>
      <c r="M783" s="1" t="n">
        <v>7820</v>
      </c>
    </row>
    <row r="784" customFormat="false" ht="14.9" hidden="false" customHeight="false" outlineLevel="0" collapsed="false">
      <c r="A784" s="1" t="n">
        <v>783</v>
      </c>
      <c r="B784" s="1" t="n">
        <v>10</v>
      </c>
      <c r="C784" s="1" t="n">
        <v>0</v>
      </c>
      <c r="D784" s="1" t="n">
        <v>0</v>
      </c>
      <c r="E784" s="1" t="n">
        <v>1</v>
      </c>
      <c r="F784" s="1" t="n">
        <v>782</v>
      </c>
      <c r="H784" s="1" t="s">
        <v>1000</v>
      </c>
      <c r="I784" s="3" t="e">
        <f aca="false">-#NAME? #NAME? #NAME? #NAME? (#NAME? #NAME? #NAME?)</f>
        <v>#VALUE!</v>
      </c>
      <c r="J784" s="3" t="s">
        <v>256</v>
      </c>
      <c r="K784" s="1" t="n">
        <v>5</v>
      </c>
      <c r="L784" s="1" t="n">
        <v>0</v>
      </c>
      <c r="M784" s="1" t="n">
        <v>7830</v>
      </c>
    </row>
    <row r="785" customFormat="false" ht="14.9" hidden="false" customHeight="false" outlineLevel="0" collapsed="false">
      <c r="A785" s="1" t="n">
        <v>784</v>
      </c>
      <c r="B785" s="1" t="n">
        <v>10</v>
      </c>
      <c r="C785" s="1" t="n">
        <v>0</v>
      </c>
      <c r="D785" s="1" t="n">
        <v>0</v>
      </c>
      <c r="E785" s="1" t="n">
        <v>1</v>
      </c>
      <c r="F785" s="1" t="n">
        <v>782</v>
      </c>
      <c r="H785" s="1" t="s">
        <v>1001</v>
      </c>
      <c r="I785" s="3" t="e">
        <f aca="false">-#NAME? (#NAME?) #NAME?</f>
        <v>#VALUE!</v>
      </c>
      <c r="J785" s="3" t="s">
        <v>256</v>
      </c>
      <c r="K785" s="1" t="n">
        <v>5</v>
      </c>
      <c r="L785" s="1" t="n">
        <v>0</v>
      </c>
      <c r="M785" s="1" t="n">
        <v>7840</v>
      </c>
    </row>
    <row r="786" customFormat="false" ht="14.9" hidden="false" customHeight="false" outlineLevel="0" collapsed="false">
      <c r="A786" s="1" t="n">
        <v>785</v>
      </c>
      <c r="B786" s="1" t="n">
        <v>10</v>
      </c>
      <c r="C786" s="1" t="n">
        <v>0</v>
      </c>
      <c r="D786" s="1" t="n">
        <v>0</v>
      </c>
      <c r="E786" s="1" t="n">
        <v>1</v>
      </c>
      <c r="F786" s="1" t="n">
        <v>782</v>
      </c>
      <c r="H786" s="1" t="s">
        <v>1002</v>
      </c>
      <c r="I786" s="3" t="e">
        <f aca="false">-#NAME?-#NAME? #NAME? #NAME? #NAME? #NAME?,#NAME? #NAME? #NAME? #NAME? #NAME? #NAME?</f>
        <v>#VALUE!</v>
      </c>
      <c r="J786" s="3" t="s">
        <v>256</v>
      </c>
      <c r="K786" s="1" t="n">
        <v>5</v>
      </c>
      <c r="L786" s="1" t="n">
        <v>0</v>
      </c>
      <c r="M786" s="1" t="n">
        <v>7850</v>
      </c>
    </row>
    <row r="787" customFormat="false" ht="14.9" hidden="false" customHeight="false" outlineLevel="0" collapsed="false">
      <c r="A787" s="1" t="n">
        <v>786</v>
      </c>
      <c r="B787" s="1" t="n">
        <v>10</v>
      </c>
      <c r="C787" s="1" t="n">
        <v>0</v>
      </c>
      <c r="D787" s="1" t="n">
        <v>0</v>
      </c>
      <c r="E787" s="1" t="n">
        <v>1</v>
      </c>
      <c r="F787" s="1" t="n">
        <v>782</v>
      </c>
      <c r="H787" s="1" t="s">
        <v>1003</v>
      </c>
      <c r="I787" s="3" t="e">
        <f aca="false">-#NAME? #NAME?</f>
        <v>#VALUE!</v>
      </c>
      <c r="J787" s="3" t="s">
        <v>256</v>
      </c>
      <c r="K787" s="1" t="n">
        <v>5</v>
      </c>
      <c r="L787" s="1" t="n">
        <v>0</v>
      </c>
      <c r="M787" s="1" t="n">
        <v>7860</v>
      </c>
    </row>
    <row r="788" customFormat="false" ht="28.35" hidden="false" customHeight="false" outlineLevel="0" collapsed="false">
      <c r="A788" s="1" t="n">
        <v>787</v>
      </c>
      <c r="B788" s="1" t="n">
        <v>10</v>
      </c>
      <c r="C788" s="1" t="n">
        <v>0</v>
      </c>
      <c r="D788" s="1" t="n">
        <v>1</v>
      </c>
      <c r="E788" s="1" t="n">
        <v>0</v>
      </c>
      <c r="G788" s="1" t="n">
        <v>10.07</v>
      </c>
      <c r="I788" s="3" t="s">
        <v>1004</v>
      </c>
      <c r="L788" s="1" t="n">
        <v>0</v>
      </c>
      <c r="M788" s="1" t="n">
        <v>7870</v>
      </c>
    </row>
    <row r="789" customFormat="false" ht="14.9" hidden="false" customHeight="false" outlineLevel="0" collapsed="false">
      <c r="A789" s="1" t="n">
        <v>788</v>
      </c>
      <c r="B789" s="1" t="n">
        <v>10</v>
      </c>
      <c r="C789" s="1" t="n">
        <v>0</v>
      </c>
      <c r="D789" s="1" t="n">
        <v>0</v>
      </c>
      <c r="E789" s="1" t="n">
        <v>1</v>
      </c>
      <c r="F789" s="1" t="n">
        <v>787</v>
      </c>
      <c r="H789" s="1" t="s">
        <v>1005</v>
      </c>
      <c r="I789" s="3" t="e">
        <f aca="false">-#NAME?</f>
        <v>#NAME?</v>
      </c>
      <c r="J789" s="3" t="s">
        <v>256</v>
      </c>
      <c r="K789" s="1" t="n">
        <v>5</v>
      </c>
      <c r="L789" s="1" t="n">
        <v>0</v>
      </c>
      <c r="M789" s="1" t="n">
        <v>7880</v>
      </c>
    </row>
    <row r="790" customFormat="false" ht="14.9" hidden="false" customHeight="false" outlineLevel="0" collapsed="false">
      <c r="A790" s="1" t="n">
        <v>789</v>
      </c>
      <c r="B790" s="1" t="n">
        <v>10</v>
      </c>
      <c r="C790" s="1" t="n">
        <v>0</v>
      </c>
      <c r="D790" s="1" t="n">
        <v>0</v>
      </c>
      <c r="E790" s="1" t="n">
        <v>1</v>
      </c>
      <c r="F790" s="1" t="n">
        <v>787</v>
      </c>
      <c r="H790" s="1" t="s">
        <v>1006</v>
      </c>
      <c r="I790" s="3" t="e">
        <f aca="false">-#NAME?</f>
        <v>#NAME?</v>
      </c>
      <c r="J790" s="3" t="s">
        <v>256</v>
      </c>
      <c r="K790" s="1" t="n">
        <v>5</v>
      </c>
      <c r="L790" s="1" t="n">
        <v>0</v>
      </c>
      <c r="M790" s="1" t="n">
        <v>7890</v>
      </c>
    </row>
    <row r="791" customFormat="false" ht="95.5" hidden="false" customHeight="false" outlineLevel="0" collapsed="false">
      <c r="A791" s="1" t="n">
        <v>790</v>
      </c>
      <c r="B791" s="1" t="n">
        <v>10</v>
      </c>
      <c r="C791" s="1" t="n">
        <v>0</v>
      </c>
      <c r="D791" s="1" t="n">
        <v>1</v>
      </c>
      <c r="E791" s="1" t="n">
        <v>0</v>
      </c>
      <c r="G791" s="1" t="n">
        <v>10.08</v>
      </c>
      <c r="I791" s="3" t="s">
        <v>1007</v>
      </c>
      <c r="L791" s="1" t="n">
        <v>0</v>
      </c>
      <c r="M791" s="1" t="n">
        <v>7900</v>
      </c>
    </row>
    <row r="792" customFormat="false" ht="14.9" hidden="false" customHeight="false" outlineLevel="0" collapsed="false">
      <c r="A792" s="1" t="n">
        <v>791</v>
      </c>
      <c r="B792" s="1" t="n">
        <v>10</v>
      </c>
      <c r="C792" s="1" t="n">
        <v>0</v>
      </c>
      <c r="D792" s="1" t="n">
        <v>0</v>
      </c>
      <c r="E792" s="1" t="n">
        <v>1</v>
      </c>
      <c r="F792" s="1" t="n">
        <v>790</v>
      </c>
      <c r="H792" s="1" t="s">
        <v>1008</v>
      </c>
      <c r="I792" s="3" t="e">
        <f aca="false">-#NAME?</f>
        <v>#NAME?</v>
      </c>
      <c r="J792" s="3" t="s">
        <v>256</v>
      </c>
      <c r="K792" s="1" t="n">
        <v>5</v>
      </c>
      <c r="L792" s="1" t="n">
        <v>0</v>
      </c>
      <c r="M792" s="1" t="n">
        <v>7910</v>
      </c>
    </row>
    <row r="793" customFormat="false" ht="14.9" hidden="false" customHeight="false" outlineLevel="0" collapsed="false">
      <c r="A793" s="1" t="n">
        <v>792</v>
      </c>
      <c r="B793" s="1" t="n">
        <v>10</v>
      </c>
      <c r="C793" s="1" t="n">
        <v>0</v>
      </c>
      <c r="D793" s="1" t="n">
        <v>0</v>
      </c>
      <c r="E793" s="1" t="n">
        <v>0</v>
      </c>
      <c r="F793" s="1" t="n">
        <v>790</v>
      </c>
      <c r="I793" s="3" t="s">
        <v>1009</v>
      </c>
      <c r="L793" s="1" t="n">
        <v>0</v>
      </c>
      <c r="M793" s="1" t="n">
        <v>7920</v>
      </c>
    </row>
    <row r="794" customFormat="false" ht="14.9" hidden="false" customHeight="false" outlineLevel="0" collapsed="false">
      <c r="A794" s="1" t="n">
        <v>793</v>
      </c>
      <c r="B794" s="1" t="n">
        <v>10</v>
      </c>
      <c r="C794" s="1" t="n">
        <v>0</v>
      </c>
      <c r="D794" s="1" t="n">
        <v>0</v>
      </c>
      <c r="E794" s="1" t="n">
        <v>1</v>
      </c>
      <c r="F794" s="1" t="n">
        <v>790</v>
      </c>
      <c r="H794" s="1" t="s">
        <v>1010</v>
      </c>
      <c r="I794" s="3" t="e">
        <f aca="false">-#NAME?</f>
        <v>#NAME?</v>
      </c>
      <c r="J794" s="3" t="s">
        <v>256</v>
      </c>
      <c r="K794" s="1" t="n">
        <v>5</v>
      </c>
      <c r="L794" s="1" t="n">
        <v>0</v>
      </c>
      <c r="M794" s="1" t="n">
        <v>7930</v>
      </c>
    </row>
    <row r="795" customFormat="false" ht="14.9" hidden="false" customHeight="false" outlineLevel="0" collapsed="false">
      <c r="A795" s="1" t="n">
        <v>794</v>
      </c>
      <c r="B795" s="1" t="n">
        <v>10</v>
      </c>
      <c r="C795" s="1" t="n">
        <v>0</v>
      </c>
      <c r="D795" s="1" t="n">
        <v>0</v>
      </c>
      <c r="E795" s="1" t="n">
        <v>1</v>
      </c>
      <c r="F795" s="1" t="n">
        <v>790</v>
      </c>
      <c r="H795" s="1" t="s">
        <v>1011</v>
      </c>
      <c r="I795" s="3" t="e">
        <f aca="false">-#NAME?</f>
        <v>#NAME?</v>
      </c>
      <c r="J795" s="3" t="s">
        <v>256</v>
      </c>
      <c r="K795" s="1" t="n">
        <v>5</v>
      </c>
      <c r="L795" s="1" t="n">
        <v>0</v>
      </c>
      <c r="M795" s="1" t="n">
        <v>7940</v>
      </c>
    </row>
    <row r="796" customFormat="false" ht="14.9" hidden="false" customHeight="false" outlineLevel="0" collapsed="false">
      <c r="A796" s="1" t="n">
        <v>795</v>
      </c>
      <c r="B796" s="1" t="n">
        <v>10</v>
      </c>
      <c r="C796" s="1" t="n">
        <v>0</v>
      </c>
      <c r="D796" s="1" t="n">
        <v>0</v>
      </c>
      <c r="E796" s="1" t="n">
        <v>1</v>
      </c>
      <c r="F796" s="1" t="n">
        <v>790</v>
      </c>
      <c r="H796" s="1" t="s">
        <v>1012</v>
      </c>
      <c r="I796" s="3" t="e">
        <f aca="false">-#NAME? #NAME?</f>
        <v>#VALUE!</v>
      </c>
      <c r="J796" s="3" t="s">
        <v>256</v>
      </c>
      <c r="K796" s="1" t="n">
        <v>5</v>
      </c>
      <c r="L796" s="1" t="n">
        <v>0</v>
      </c>
      <c r="M796" s="1" t="n">
        <v>7950</v>
      </c>
    </row>
    <row r="797" customFormat="false" ht="14.9" hidden="false" customHeight="false" outlineLevel="0" collapsed="false">
      <c r="A797" s="1" t="n">
        <v>796</v>
      </c>
      <c r="B797" s="1" t="n">
        <v>10</v>
      </c>
      <c r="C797" s="1" t="n">
        <v>0</v>
      </c>
      <c r="D797" s="1" t="n">
        <v>0</v>
      </c>
      <c r="E797" s="1" t="n">
        <v>1</v>
      </c>
      <c r="F797" s="1" t="n">
        <v>790</v>
      </c>
      <c r="H797" s="1" t="s">
        <v>1013</v>
      </c>
      <c r="I797" s="3" t="e">
        <f aca="false">-#NAME? (#NAME? #NAME?)</f>
        <v>#VALUE!</v>
      </c>
      <c r="J797" s="3" t="s">
        <v>256</v>
      </c>
      <c r="K797" s="1" t="n">
        <v>5</v>
      </c>
      <c r="L797" s="1" t="n">
        <v>0</v>
      </c>
      <c r="M797" s="1" t="n">
        <v>7960</v>
      </c>
    </row>
    <row r="798" customFormat="false" ht="14.9" hidden="false" customHeight="false" outlineLevel="0" collapsed="false">
      <c r="A798" s="1" t="n">
        <v>797</v>
      </c>
      <c r="B798" s="1" t="n">
        <v>10</v>
      </c>
      <c r="C798" s="1" t="n">
        <v>0</v>
      </c>
      <c r="D798" s="1" t="n">
        <v>0</v>
      </c>
      <c r="E798" s="1" t="n">
        <v>1</v>
      </c>
      <c r="F798" s="1" t="n">
        <v>790</v>
      </c>
      <c r="H798" s="1" t="s">
        <v>1014</v>
      </c>
      <c r="I798" s="3" t="e">
        <f aca="false">-#NAME? (#NAME? #NAME?)</f>
        <v>#VALUE!</v>
      </c>
      <c r="J798" s="3" t="s">
        <v>256</v>
      </c>
      <c r="K798" s="1" t="n">
        <v>5</v>
      </c>
      <c r="L798" s="1" t="n">
        <v>0</v>
      </c>
      <c r="M798" s="1" t="n">
        <v>7970</v>
      </c>
    </row>
    <row r="799" customFormat="false" ht="14.9" hidden="false" customHeight="false" outlineLevel="0" collapsed="false">
      <c r="A799" s="1" t="n">
        <v>798</v>
      </c>
      <c r="B799" s="1" t="n">
        <v>10</v>
      </c>
      <c r="C799" s="1" t="n">
        <v>0</v>
      </c>
      <c r="D799" s="1" t="n">
        <v>0</v>
      </c>
      <c r="E799" s="1" t="n">
        <v>1</v>
      </c>
      <c r="F799" s="1" t="n">
        <v>790</v>
      </c>
      <c r="H799" s="1" t="s">
        <v>1015</v>
      </c>
      <c r="I799" s="3" t="e">
        <f aca="false">-#NAME?</f>
        <v>#NAME?</v>
      </c>
      <c r="J799" s="3" t="s">
        <v>256</v>
      </c>
      <c r="K799" s="1" t="n">
        <v>5</v>
      </c>
      <c r="L799" s="1" t="n">
        <v>0</v>
      </c>
      <c r="M799" s="1" t="n">
        <v>7980</v>
      </c>
    </row>
    <row r="800" customFormat="false" ht="14.9" hidden="false" customHeight="false" outlineLevel="0" collapsed="false">
      <c r="A800" s="1" t="n">
        <v>799</v>
      </c>
      <c r="B800" s="1" t="n">
        <v>10</v>
      </c>
      <c r="C800" s="1" t="n">
        <v>0</v>
      </c>
      <c r="D800" s="1" t="n">
        <v>0</v>
      </c>
      <c r="E800" s="1" t="n">
        <v>1</v>
      </c>
      <c r="F800" s="1" t="n">
        <v>790</v>
      </c>
      <c r="H800" s="1" t="s">
        <v>1016</v>
      </c>
      <c r="I800" s="3" t="e">
        <f aca="false">-#NAME? #NAME?</f>
        <v>#VALUE!</v>
      </c>
      <c r="J800" s="3" t="s">
        <v>256</v>
      </c>
      <c r="K800" s="1" t="n">
        <v>5</v>
      </c>
      <c r="L800" s="1" t="n">
        <v>0</v>
      </c>
      <c r="M800" s="1" t="n">
        <v>7990</v>
      </c>
    </row>
    <row r="801" customFormat="false" ht="41.75" hidden="false" customHeight="false" outlineLevel="0" collapsed="false">
      <c r="A801" s="1" t="n">
        <v>800</v>
      </c>
      <c r="B801" s="1" t="n">
        <v>11</v>
      </c>
      <c r="C801" s="1" t="n">
        <v>0</v>
      </c>
      <c r="D801" s="1" t="n">
        <v>1</v>
      </c>
      <c r="E801" s="1" t="n">
        <v>1</v>
      </c>
      <c r="G801" s="1" t="n">
        <v>11.01</v>
      </c>
      <c r="H801" s="1" t="s">
        <v>1017</v>
      </c>
      <c r="I801" s="3" t="s">
        <v>1018</v>
      </c>
      <c r="J801" s="3" t="s">
        <v>256</v>
      </c>
      <c r="K801" s="1" t="n">
        <v>5</v>
      </c>
      <c r="L801" s="1" t="n">
        <v>0</v>
      </c>
      <c r="M801" s="1" t="n">
        <v>8000</v>
      </c>
    </row>
    <row r="802" customFormat="false" ht="82.05" hidden="false" customHeight="false" outlineLevel="0" collapsed="false">
      <c r="A802" s="1" t="n">
        <v>801</v>
      </c>
      <c r="B802" s="1" t="n">
        <v>11</v>
      </c>
      <c r="C802" s="1" t="n">
        <v>0</v>
      </c>
      <c r="D802" s="1" t="n">
        <v>1</v>
      </c>
      <c r="E802" s="1" t="n">
        <v>0</v>
      </c>
      <c r="G802" s="1" t="n">
        <v>11.02</v>
      </c>
      <c r="I802" s="3" t="s">
        <v>1019</v>
      </c>
      <c r="L802" s="1" t="n">
        <v>0</v>
      </c>
      <c r="M802" s="1" t="n">
        <v>8010</v>
      </c>
    </row>
    <row r="803" customFormat="false" ht="14.9" hidden="false" customHeight="false" outlineLevel="0" collapsed="false">
      <c r="A803" s="1" t="n">
        <v>802</v>
      </c>
      <c r="B803" s="1" t="n">
        <v>11</v>
      </c>
      <c r="C803" s="1" t="n">
        <v>0</v>
      </c>
      <c r="D803" s="1" t="n">
        <v>0</v>
      </c>
      <c r="E803" s="1" t="n">
        <v>1</v>
      </c>
      <c r="F803" s="1" t="n">
        <v>801</v>
      </c>
      <c r="H803" s="1" t="s">
        <v>1020</v>
      </c>
      <c r="I803" s="3" t="e">
        <f aca="false">-#NAME? (#NAME?) #NAME?</f>
        <v>#VALUE!</v>
      </c>
      <c r="J803" s="3" t="s">
        <v>256</v>
      </c>
      <c r="K803" s="1" t="n">
        <v>5</v>
      </c>
      <c r="L803" s="1" t="n">
        <v>0</v>
      </c>
      <c r="M803" s="1" t="n">
        <v>8020</v>
      </c>
    </row>
    <row r="804" customFormat="false" ht="14.9" hidden="false" customHeight="false" outlineLevel="0" collapsed="false">
      <c r="A804" s="1" t="n">
        <v>803</v>
      </c>
      <c r="B804" s="1" t="n">
        <v>11</v>
      </c>
      <c r="C804" s="1" t="n">
        <v>0</v>
      </c>
      <c r="D804" s="1" t="n">
        <v>0</v>
      </c>
      <c r="E804" s="1" t="n">
        <v>1</v>
      </c>
      <c r="F804" s="1" t="n">
        <v>801</v>
      </c>
      <c r="H804" s="1" t="s">
        <v>1021</v>
      </c>
      <c r="I804" s="3" t="e">
        <f aca="false">-#NAME?</f>
        <v>#NAME?</v>
      </c>
      <c r="J804" s="3" t="s">
        <v>256</v>
      </c>
      <c r="K804" s="1" t="n">
        <v>5</v>
      </c>
      <c r="L804" s="1" t="n">
        <v>0</v>
      </c>
      <c r="M804" s="1" t="n">
        <v>8030</v>
      </c>
    </row>
    <row r="805" customFormat="false" ht="55.2" hidden="false" customHeight="false" outlineLevel="0" collapsed="false">
      <c r="A805" s="1" t="n">
        <v>804</v>
      </c>
      <c r="B805" s="1" t="n">
        <v>11</v>
      </c>
      <c r="C805" s="1" t="n">
        <v>0</v>
      </c>
      <c r="D805" s="1" t="n">
        <v>1</v>
      </c>
      <c r="E805" s="1" t="n">
        <v>0</v>
      </c>
      <c r="G805" s="1" t="n">
        <v>11.03</v>
      </c>
      <c r="I805" s="3" t="s">
        <v>1022</v>
      </c>
      <c r="L805" s="1" t="n">
        <v>0</v>
      </c>
      <c r="M805" s="1" t="n">
        <v>8040</v>
      </c>
    </row>
    <row r="806" customFormat="false" ht="28.35" hidden="false" customHeight="false" outlineLevel="0" collapsed="false">
      <c r="A806" s="1" t="n">
        <v>805</v>
      </c>
      <c r="B806" s="1" t="n">
        <v>11</v>
      </c>
      <c r="C806" s="1" t="n">
        <v>0</v>
      </c>
      <c r="D806" s="1" t="n">
        <v>0</v>
      </c>
      <c r="E806" s="1" t="n">
        <v>0</v>
      </c>
      <c r="F806" s="1" t="n">
        <v>804</v>
      </c>
      <c r="I806" s="3" t="s">
        <v>1023</v>
      </c>
      <c r="L806" s="1" t="n">
        <v>0</v>
      </c>
      <c r="M806" s="1" t="n">
        <v>8050</v>
      </c>
    </row>
    <row r="807" customFormat="false" ht="14.9" hidden="false" customHeight="false" outlineLevel="0" collapsed="false">
      <c r="A807" s="1" t="n">
        <v>806</v>
      </c>
      <c r="B807" s="1" t="n">
        <v>11</v>
      </c>
      <c r="C807" s="1" t="n">
        <v>0</v>
      </c>
      <c r="D807" s="1" t="n">
        <v>0</v>
      </c>
      <c r="E807" s="1" t="n">
        <v>1</v>
      </c>
      <c r="F807" s="1" t="n">
        <v>805</v>
      </c>
      <c r="H807" s="1" t="s">
        <v>1024</v>
      </c>
      <c r="I807" s="3" t="e">
        <f aca="false">--#NAME? #NAME?</f>
        <v>#VALUE!</v>
      </c>
      <c r="J807" s="3" t="s">
        <v>256</v>
      </c>
      <c r="K807" s="1" t="n">
        <v>5</v>
      </c>
      <c r="L807" s="1" t="n">
        <v>0</v>
      </c>
      <c r="M807" s="1" t="n">
        <v>8060</v>
      </c>
    </row>
    <row r="808" customFormat="false" ht="14.9" hidden="false" customHeight="false" outlineLevel="0" collapsed="false">
      <c r="A808" s="1" t="n">
        <v>807</v>
      </c>
      <c r="B808" s="1" t="n">
        <v>11</v>
      </c>
      <c r="C808" s="1" t="n">
        <v>0</v>
      </c>
      <c r="D808" s="1" t="n">
        <v>0</v>
      </c>
      <c r="E808" s="1" t="n">
        <v>1</v>
      </c>
      <c r="F808" s="1" t="n">
        <v>805</v>
      </c>
      <c r="H808" s="1" t="s">
        <v>1025</v>
      </c>
      <c r="I808" s="3" t="e">
        <f aca="false">--#NAME? #NAME? (#NAME?)</f>
        <v>#VALUE!</v>
      </c>
      <c r="J808" s="3" t="s">
        <v>256</v>
      </c>
      <c r="K808" s="1" t="n">
        <v>5</v>
      </c>
      <c r="L808" s="1" t="n">
        <v>0</v>
      </c>
      <c r="M808" s="1" t="n">
        <v>8070</v>
      </c>
    </row>
    <row r="809" customFormat="false" ht="14.9" hidden="false" customHeight="false" outlineLevel="0" collapsed="false">
      <c r="A809" s="1" t="n">
        <v>808</v>
      </c>
      <c r="B809" s="1" t="n">
        <v>11</v>
      </c>
      <c r="C809" s="1" t="n">
        <v>0</v>
      </c>
      <c r="D809" s="1" t="n">
        <v>0</v>
      </c>
      <c r="E809" s="1" t="n">
        <v>1</v>
      </c>
      <c r="F809" s="1" t="n">
        <v>805</v>
      </c>
      <c r="H809" s="1" t="s">
        <v>1026</v>
      </c>
      <c r="I809" s="3" t="e">
        <f aca="false">--#NAME? #NAME? #NAME?</f>
        <v>#VALUE!</v>
      </c>
      <c r="J809" s="3" t="s">
        <v>256</v>
      </c>
      <c r="K809" s="1" t="n">
        <v>5</v>
      </c>
      <c r="L809" s="1" t="n">
        <v>0</v>
      </c>
      <c r="M809" s="1" t="n">
        <v>8080</v>
      </c>
    </row>
    <row r="810" customFormat="false" ht="14.9" hidden="false" customHeight="false" outlineLevel="0" collapsed="false">
      <c r="A810" s="1" t="n">
        <v>809</v>
      </c>
      <c r="B810" s="1" t="n">
        <v>11</v>
      </c>
      <c r="C810" s="1" t="n">
        <v>0</v>
      </c>
      <c r="D810" s="1" t="n">
        <v>0</v>
      </c>
      <c r="E810" s="1" t="n">
        <v>1</v>
      </c>
      <c r="F810" s="1" t="n">
        <v>804</v>
      </c>
      <c r="H810" s="1" t="s">
        <v>1027</v>
      </c>
      <c r="I810" s="3" t="e">
        <f aca="false">-#NAME?</f>
        <v>#NAME?</v>
      </c>
      <c r="J810" s="3" t="s">
        <v>256</v>
      </c>
      <c r="K810" s="1" t="n">
        <v>5</v>
      </c>
      <c r="L810" s="1" t="n">
        <v>0</v>
      </c>
      <c r="M810" s="1" t="n">
        <v>8090</v>
      </c>
    </row>
    <row r="811" customFormat="false" ht="297" hidden="false" customHeight="false" outlineLevel="0" collapsed="false">
      <c r="A811" s="1" t="n">
        <v>810</v>
      </c>
      <c r="B811" s="1" t="n">
        <v>11</v>
      </c>
      <c r="C811" s="1" t="n">
        <v>0</v>
      </c>
      <c r="D811" s="1" t="n">
        <v>1</v>
      </c>
      <c r="E811" s="1" t="n">
        <v>0</v>
      </c>
      <c r="G811" s="1" t="n">
        <v>11.04</v>
      </c>
      <c r="I811" s="3" t="s">
        <v>1028</v>
      </c>
      <c r="L811" s="1" t="n">
        <v>0</v>
      </c>
      <c r="M811" s="1" t="n">
        <v>8100</v>
      </c>
    </row>
    <row r="812" customFormat="false" ht="41.75" hidden="false" customHeight="false" outlineLevel="0" collapsed="false">
      <c r="A812" s="1" t="n">
        <v>811</v>
      </c>
      <c r="B812" s="1" t="n">
        <v>11</v>
      </c>
      <c r="C812" s="1" t="n">
        <v>0</v>
      </c>
      <c r="D812" s="1" t="n">
        <v>0</v>
      </c>
      <c r="E812" s="1" t="n">
        <v>0</v>
      </c>
      <c r="F812" s="1" t="n">
        <v>810</v>
      </c>
      <c r="I812" s="3" t="s">
        <v>1029</v>
      </c>
      <c r="L812" s="1" t="n">
        <v>0</v>
      </c>
      <c r="M812" s="1" t="n">
        <v>8110</v>
      </c>
    </row>
    <row r="813" customFormat="false" ht="14.9" hidden="false" customHeight="false" outlineLevel="0" collapsed="false">
      <c r="A813" s="1" t="n">
        <v>812</v>
      </c>
      <c r="B813" s="1" t="n">
        <v>11</v>
      </c>
      <c r="C813" s="1" t="n">
        <v>0</v>
      </c>
      <c r="D813" s="1" t="n">
        <v>0</v>
      </c>
      <c r="E813" s="1" t="n">
        <v>1</v>
      </c>
      <c r="F813" s="1" t="n">
        <v>811</v>
      </c>
      <c r="H813" s="1" t="s">
        <v>1030</v>
      </c>
      <c r="I813" s="3" t="e">
        <f aca="false">--#NAME? #NAME?</f>
        <v>#VALUE!</v>
      </c>
      <c r="J813" s="3" t="s">
        <v>256</v>
      </c>
      <c r="K813" s="1" t="n">
        <v>5</v>
      </c>
      <c r="L813" s="1" t="n">
        <v>0</v>
      </c>
      <c r="M813" s="1" t="n">
        <v>8120</v>
      </c>
    </row>
    <row r="814" customFormat="false" ht="14.9" hidden="false" customHeight="false" outlineLevel="0" collapsed="false">
      <c r="A814" s="1" t="n">
        <v>813</v>
      </c>
      <c r="B814" s="1" t="n">
        <v>11</v>
      </c>
      <c r="C814" s="1" t="n">
        <v>0</v>
      </c>
      <c r="D814" s="1" t="n">
        <v>0</v>
      </c>
      <c r="E814" s="1" t="n">
        <v>1</v>
      </c>
      <c r="F814" s="1" t="n">
        <v>811</v>
      </c>
      <c r="H814" s="1" t="s">
        <v>1031</v>
      </c>
      <c r="I814" s="3" t="e">
        <f aca="false">--#NAME? #NAME? #NAME?</f>
        <v>#VALUE!</v>
      </c>
      <c r="J814" s="3" t="s">
        <v>256</v>
      </c>
      <c r="K814" s="1" t="n">
        <v>5</v>
      </c>
      <c r="L814" s="1" t="n">
        <v>0</v>
      </c>
      <c r="M814" s="1" t="n">
        <v>8130</v>
      </c>
    </row>
    <row r="815" customFormat="false" ht="122.35" hidden="false" customHeight="false" outlineLevel="0" collapsed="false">
      <c r="A815" s="1" t="n">
        <v>814</v>
      </c>
      <c r="B815" s="1" t="n">
        <v>11</v>
      </c>
      <c r="C815" s="1" t="n">
        <v>0</v>
      </c>
      <c r="D815" s="1" t="n">
        <v>0</v>
      </c>
      <c r="E815" s="1" t="n">
        <v>0</v>
      </c>
      <c r="F815" s="1" t="n">
        <v>810</v>
      </c>
      <c r="I815" s="3" t="s">
        <v>1032</v>
      </c>
      <c r="L815" s="1" t="n">
        <v>0</v>
      </c>
      <c r="M815" s="1" t="n">
        <v>8140</v>
      </c>
    </row>
    <row r="816" customFormat="false" ht="14.9" hidden="false" customHeight="false" outlineLevel="0" collapsed="false">
      <c r="A816" s="1" t="n">
        <v>815</v>
      </c>
      <c r="B816" s="1" t="n">
        <v>11</v>
      </c>
      <c r="C816" s="1" t="n">
        <v>0</v>
      </c>
      <c r="D816" s="1" t="n">
        <v>0</v>
      </c>
      <c r="E816" s="1" t="n">
        <v>1</v>
      </c>
      <c r="F816" s="1" t="n">
        <v>814</v>
      </c>
      <c r="H816" s="1" t="s">
        <v>1033</v>
      </c>
      <c r="I816" s="3" t="e">
        <f aca="false">--#NAME? #NAME?</f>
        <v>#VALUE!</v>
      </c>
      <c r="J816" s="3" t="s">
        <v>256</v>
      </c>
      <c r="K816" s="1" t="n">
        <v>5</v>
      </c>
      <c r="L816" s="1" t="n">
        <v>0</v>
      </c>
      <c r="M816" s="1" t="n">
        <v>8150</v>
      </c>
    </row>
    <row r="817" customFormat="false" ht="14.9" hidden="false" customHeight="false" outlineLevel="0" collapsed="false">
      <c r="A817" s="1" t="n">
        <v>816</v>
      </c>
      <c r="B817" s="1" t="n">
        <v>11</v>
      </c>
      <c r="C817" s="1" t="n">
        <v>0</v>
      </c>
      <c r="D817" s="1" t="n">
        <v>0</v>
      </c>
      <c r="E817" s="1" t="n">
        <v>1</v>
      </c>
      <c r="F817" s="1" t="n">
        <v>814</v>
      </c>
      <c r="H817" s="1" t="s">
        <v>1034</v>
      </c>
      <c r="I817" s="3" t="e">
        <f aca="false">--#NAME? #NAME? (#NAME?)</f>
        <v>#VALUE!</v>
      </c>
      <c r="J817" s="3" t="s">
        <v>256</v>
      </c>
      <c r="K817" s="1" t="n">
        <v>5</v>
      </c>
      <c r="L817" s="1" t="n">
        <v>0</v>
      </c>
      <c r="M817" s="1" t="n">
        <v>8160</v>
      </c>
    </row>
    <row r="818" customFormat="false" ht="14.9" hidden="false" customHeight="false" outlineLevel="0" collapsed="false">
      <c r="A818" s="1" t="n">
        <v>817</v>
      </c>
      <c r="B818" s="1" t="n">
        <v>11</v>
      </c>
      <c r="C818" s="1" t="n">
        <v>0</v>
      </c>
      <c r="D818" s="1" t="n">
        <v>0</v>
      </c>
      <c r="E818" s="1" t="n">
        <v>1</v>
      </c>
      <c r="F818" s="1" t="n">
        <v>814</v>
      </c>
      <c r="H818" s="1" t="s">
        <v>1035</v>
      </c>
      <c r="I818" s="3" t="e">
        <f aca="false">--#NAME? #NAME? #NAME?</f>
        <v>#VALUE!</v>
      </c>
      <c r="J818" s="3" t="s">
        <v>256</v>
      </c>
      <c r="K818" s="1" t="n">
        <v>5</v>
      </c>
      <c r="L818" s="1" t="n">
        <v>0</v>
      </c>
      <c r="M818" s="1" t="n">
        <v>8170</v>
      </c>
    </row>
    <row r="819" customFormat="false" ht="14.9" hidden="false" customHeight="false" outlineLevel="0" collapsed="false">
      <c r="A819" s="1" t="n">
        <v>818</v>
      </c>
      <c r="B819" s="1" t="n">
        <v>11</v>
      </c>
      <c r="C819" s="1" t="n">
        <v>0</v>
      </c>
      <c r="D819" s="1" t="n">
        <v>0</v>
      </c>
      <c r="E819" s="1" t="n">
        <v>1</v>
      </c>
      <c r="F819" s="1" t="n">
        <v>810</v>
      </c>
      <c r="H819" s="1" t="s">
        <v>1036</v>
      </c>
      <c r="I819" s="3" t="e">
        <f aca="false">-#NAME? #NAME? #NAME?,#NAME?,#NAME?,#NAME? #NAME? #NAME?</f>
        <v>#VALUE!</v>
      </c>
      <c r="J819" s="3" t="s">
        <v>256</v>
      </c>
      <c r="K819" s="1" t="n">
        <v>5</v>
      </c>
      <c r="L819" s="1" t="n">
        <v>0</v>
      </c>
      <c r="M819" s="1" t="n">
        <v>8180</v>
      </c>
    </row>
    <row r="820" customFormat="false" ht="108.95" hidden="false" customHeight="false" outlineLevel="0" collapsed="false">
      <c r="A820" s="1" t="n">
        <v>819</v>
      </c>
      <c r="B820" s="1" t="n">
        <v>11</v>
      </c>
      <c r="C820" s="1" t="n">
        <v>0</v>
      </c>
      <c r="D820" s="1" t="n">
        <v>1</v>
      </c>
      <c r="E820" s="1" t="n">
        <v>0</v>
      </c>
      <c r="G820" s="1" t="n">
        <v>11.05</v>
      </c>
      <c r="I820" s="3" t="s">
        <v>1037</v>
      </c>
      <c r="L820" s="1" t="n">
        <v>0</v>
      </c>
      <c r="M820" s="1" t="n">
        <v>8190</v>
      </c>
    </row>
    <row r="821" customFormat="false" ht="14.9" hidden="false" customHeight="false" outlineLevel="0" collapsed="false">
      <c r="A821" s="1" t="n">
        <v>820</v>
      </c>
      <c r="B821" s="1" t="n">
        <v>11</v>
      </c>
      <c r="C821" s="1" t="n">
        <v>0</v>
      </c>
      <c r="D821" s="1" t="n">
        <v>0</v>
      </c>
      <c r="E821" s="1" t="n">
        <v>1</v>
      </c>
      <c r="F821" s="1" t="n">
        <v>819</v>
      </c>
      <c r="H821" s="1" t="s">
        <v>1038</v>
      </c>
      <c r="I821" s="3" t="e">
        <f aca="false">-#NAME?,#NAME? #NAME? #NAME?</f>
        <v>#VALUE!</v>
      </c>
      <c r="J821" s="3" t="s">
        <v>256</v>
      </c>
      <c r="K821" s="1" t="n">
        <v>5</v>
      </c>
      <c r="L821" s="1" t="n">
        <v>0</v>
      </c>
      <c r="M821" s="1" t="n">
        <v>8200</v>
      </c>
    </row>
    <row r="822" customFormat="false" ht="14.9" hidden="false" customHeight="false" outlineLevel="0" collapsed="false">
      <c r="A822" s="1" t="n">
        <v>821</v>
      </c>
      <c r="B822" s="1" t="n">
        <v>11</v>
      </c>
      <c r="C822" s="1" t="n">
        <v>0</v>
      </c>
      <c r="D822" s="1" t="n">
        <v>0</v>
      </c>
      <c r="E822" s="1" t="n">
        <v>1</v>
      </c>
      <c r="F822" s="1" t="n">
        <v>819</v>
      </c>
      <c r="H822" s="1" t="s">
        <v>1039</v>
      </c>
      <c r="I822" s="3" t="e">
        <f aca="false">-#NAME?,#NAME? #NAME? #NAME?</f>
        <v>#VALUE!</v>
      </c>
      <c r="J822" s="3" t="s">
        <v>256</v>
      </c>
      <c r="K822" s="1" t="n">
        <v>5</v>
      </c>
      <c r="L822" s="1" t="n">
        <v>0</v>
      </c>
      <c r="M822" s="1" t="n">
        <v>8210</v>
      </c>
    </row>
    <row r="823" customFormat="false" ht="270.1" hidden="false" customHeight="false" outlineLevel="0" collapsed="false">
      <c r="A823" s="1" t="n">
        <v>822</v>
      </c>
      <c r="B823" s="1" t="n">
        <v>11</v>
      </c>
      <c r="C823" s="1" t="n">
        <v>0</v>
      </c>
      <c r="D823" s="1" t="n">
        <v>1</v>
      </c>
      <c r="E823" s="1" t="n">
        <v>0</v>
      </c>
      <c r="G823" s="1" t="n">
        <v>11.06</v>
      </c>
      <c r="I823" s="3" t="s">
        <v>1040</v>
      </c>
      <c r="L823" s="1" t="n">
        <v>0</v>
      </c>
      <c r="M823" s="1" t="n">
        <v>8220</v>
      </c>
    </row>
    <row r="824" customFormat="false" ht="108.95" hidden="false" customHeight="false" outlineLevel="0" collapsed="false">
      <c r="A824" s="1" t="n">
        <v>823</v>
      </c>
      <c r="B824" s="1" t="n">
        <v>11</v>
      </c>
      <c r="C824" s="1" t="n">
        <v>0</v>
      </c>
      <c r="D824" s="1" t="n">
        <v>0</v>
      </c>
      <c r="E824" s="1" t="n">
        <v>1</v>
      </c>
      <c r="F824" s="1" t="n">
        <v>822</v>
      </c>
      <c r="H824" s="1" t="s">
        <v>1041</v>
      </c>
      <c r="I824" s="3" t="s">
        <v>1042</v>
      </c>
      <c r="J824" s="3" t="s">
        <v>256</v>
      </c>
      <c r="K824" s="1" t="n">
        <v>5</v>
      </c>
      <c r="L824" s="1" t="n">
        <v>0</v>
      </c>
      <c r="M824" s="1" t="n">
        <v>8230</v>
      </c>
    </row>
    <row r="825" customFormat="false" ht="82.05" hidden="false" customHeight="false" outlineLevel="0" collapsed="false">
      <c r="A825" s="1" t="n">
        <v>824</v>
      </c>
      <c r="B825" s="1" t="n">
        <v>11</v>
      </c>
      <c r="C825" s="1" t="n">
        <v>0</v>
      </c>
      <c r="D825" s="1" t="n">
        <v>0</v>
      </c>
      <c r="E825" s="1" t="n">
        <v>1</v>
      </c>
      <c r="F825" s="1" t="n">
        <v>822</v>
      </c>
      <c r="H825" s="1" t="s">
        <v>1043</v>
      </c>
      <c r="I825" s="3" t="s">
        <v>1044</v>
      </c>
      <c r="J825" s="3" t="s">
        <v>256</v>
      </c>
      <c r="K825" s="1" t="n">
        <v>5</v>
      </c>
      <c r="L825" s="1" t="n">
        <v>0</v>
      </c>
      <c r="M825" s="1" t="n">
        <v>8240</v>
      </c>
    </row>
    <row r="826" customFormat="false" ht="55.2" hidden="false" customHeight="false" outlineLevel="0" collapsed="false">
      <c r="A826" s="1" t="n">
        <v>825</v>
      </c>
      <c r="B826" s="1" t="n">
        <v>11</v>
      </c>
      <c r="C826" s="1" t="n">
        <v>0</v>
      </c>
      <c r="D826" s="1" t="n">
        <v>0</v>
      </c>
      <c r="E826" s="1" t="n">
        <v>1</v>
      </c>
      <c r="F826" s="1" t="n">
        <v>822</v>
      </c>
      <c r="H826" s="1" t="s">
        <v>1045</v>
      </c>
      <c r="I826" s="3" t="s">
        <v>1046</v>
      </c>
      <c r="J826" s="3" t="s">
        <v>256</v>
      </c>
      <c r="K826" s="1" t="n">
        <v>5</v>
      </c>
      <c r="L826" s="1" t="n">
        <v>0</v>
      </c>
      <c r="M826" s="1" t="n">
        <v>8250</v>
      </c>
    </row>
    <row r="827" customFormat="false" ht="55.2" hidden="false" customHeight="false" outlineLevel="0" collapsed="false">
      <c r="A827" s="1" t="n">
        <v>826</v>
      </c>
      <c r="B827" s="1" t="n">
        <v>11</v>
      </c>
      <c r="C827" s="1" t="n">
        <v>0</v>
      </c>
      <c r="D827" s="1" t="n">
        <v>1</v>
      </c>
      <c r="E827" s="1" t="n">
        <v>0</v>
      </c>
      <c r="G827" s="1" t="n">
        <v>11.07</v>
      </c>
      <c r="I827" s="3" t="s">
        <v>1047</v>
      </c>
      <c r="L827" s="1" t="n">
        <v>0</v>
      </c>
      <c r="M827" s="1" t="n">
        <v>8260</v>
      </c>
    </row>
    <row r="828" customFormat="false" ht="14.9" hidden="false" customHeight="false" outlineLevel="0" collapsed="false">
      <c r="A828" s="1" t="n">
        <v>827</v>
      </c>
      <c r="B828" s="1" t="n">
        <v>11</v>
      </c>
      <c r="C828" s="1" t="n">
        <v>0</v>
      </c>
      <c r="D828" s="1" t="n">
        <v>0</v>
      </c>
      <c r="E828" s="1" t="n">
        <v>1</v>
      </c>
      <c r="F828" s="1" t="n">
        <v>826</v>
      </c>
      <c r="H828" s="1" t="s">
        <v>1048</v>
      </c>
      <c r="I828" s="3" t="e">
        <f aca="false">-#NAME? #NAME?</f>
        <v>#VALUE!</v>
      </c>
      <c r="J828" s="3" t="s">
        <v>256</v>
      </c>
      <c r="K828" s="1" t="n">
        <v>5</v>
      </c>
      <c r="L828" s="1" t="n">
        <v>0</v>
      </c>
      <c r="M828" s="1" t="n">
        <v>8270</v>
      </c>
    </row>
    <row r="829" customFormat="false" ht="14.9" hidden="false" customHeight="false" outlineLevel="0" collapsed="false">
      <c r="A829" s="1" t="n">
        <v>828</v>
      </c>
      <c r="B829" s="1" t="n">
        <v>11</v>
      </c>
      <c r="C829" s="1" t="n">
        <v>0</v>
      </c>
      <c r="D829" s="1" t="n">
        <v>0</v>
      </c>
      <c r="E829" s="1" t="n">
        <v>1</v>
      </c>
      <c r="F829" s="1" t="n">
        <v>826</v>
      </c>
      <c r="H829" s="1" t="s">
        <v>1049</v>
      </c>
      <c r="I829" s="3" t="e">
        <f aca="false">-#NAME?</f>
        <v>#NAME?</v>
      </c>
      <c r="J829" s="3" t="s">
        <v>256</v>
      </c>
      <c r="K829" s="1" t="n">
        <v>5</v>
      </c>
      <c r="L829" s="1" t="n">
        <v>0</v>
      </c>
      <c r="M829" s="1" t="n">
        <v>8280</v>
      </c>
    </row>
    <row r="830" customFormat="false" ht="14.9" hidden="false" customHeight="false" outlineLevel="0" collapsed="false">
      <c r="A830" s="1" t="n">
        <v>829</v>
      </c>
      <c r="B830" s="1" t="n">
        <v>11</v>
      </c>
      <c r="C830" s="1" t="n">
        <v>0</v>
      </c>
      <c r="D830" s="1" t="n">
        <v>1</v>
      </c>
      <c r="E830" s="1" t="n">
        <v>0</v>
      </c>
      <c r="G830" s="1" t="n">
        <v>11.08</v>
      </c>
      <c r="I830" s="3" t="s">
        <v>1050</v>
      </c>
      <c r="J830" s="3" t="s">
        <v>1051</v>
      </c>
      <c r="L830" s="0" t="s">
        <v>644</v>
      </c>
      <c r="M830" s="1" t="n">
        <v>0</v>
      </c>
      <c r="N830" s="1" t="n">
        <v>8290</v>
      </c>
    </row>
    <row r="831" customFormat="false" ht="28.35" hidden="false" customHeight="false" outlineLevel="0" collapsed="false">
      <c r="A831" s="1" t="n">
        <v>830</v>
      </c>
      <c r="B831" s="1" t="n">
        <v>11</v>
      </c>
      <c r="C831" s="1" t="n">
        <v>0</v>
      </c>
      <c r="D831" s="1" t="n">
        <v>0</v>
      </c>
      <c r="E831" s="1" t="n">
        <v>0</v>
      </c>
      <c r="F831" s="1" t="n">
        <v>829</v>
      </c>
      <c r="I831" s="3" t="s">
        <v>1052</v>
      </c>
      <c r="L831" s="1" t="n">
        <v>0</v>
      </c>
      <c r="M831" s="1" t="n">
        <v>8300</v>
      </c>
    </row>
    <row r="832" customFormat="false" ht="14.9" hidden="false" customHeight="false" outlineLevel="0" collapsed="false">
      <c r="A832" s="1" t="n">
        <v>831</v>
      </c>
      <c r="B832" s="1" t="n">
        <v>11</v>
      </c>
      <c r="C832" s="1" t="n">
        <v>0</v>
      </c>
      <c r="D832" s="1" t="n">
        <v>0</v>
      </c>
      <c r="E832" s="1" t="n">
        <v>1</v>
      </c>
      <c r="F832" s="1" t="n">
        <v>830</v>
      </c>
      <c r="H832" s="1" t="s">
        <v>1053</v>
      </c>
      <c r="I832" s="3" t="e">
        <f aca="false">--#NAME? #NAME?</f>
        <v>#VALUE!</v>
      </c>
      <c r="J832" s="3" t="s">
        <v>256</v>
      </c>
      <c r="K832" s="1" t="n">
        <v>5</v>
      </c>
      <c r="L832" s="1" t="n">
        <v>0</v>
      </c>
      <c r="M832" s="1" t="n">
        <v>8310</v>
      </c>
    </row>
    <row r="833" customFormat="false" ht="14.9" hidden="false" customHeight="false" outlineLevel="0" collapsed="false">
      <c r="A833" s="1" t="n">
        <v>832</v>
      </c>
      <c r="B833" s="1" t="n">
        <v>11</v>
      </c>
      <c r="C833" s="1" t="n">
        <v>0</v>
      </c>
      <c r="D833" s="1" t="n">
        <v>0</v>
      </c>
      <c r="E833" s="1" t="n">
        <v>1</v>
      </c>
      <c r="F833" s="1" t="n">
        <v>830</v>
      </c>
      <c r="H833" s="1" t="s">
        <v>1054</v>
      </c>
      <c r="I833" s="3" t="e">
        <f aca="false">--#NAME? (#NAME?) #NAME?</f>
        <v>#VALUE!</v>
      </c>
      <c r="J833" s="3" t="s">
        <v>256</v>
      </c>
      <c r="K833" s="1" t="n">
        <v>5</v>
      </c>
      <c r="L833" s="1" t="n">
        <v>0</v>
      </c>
      <c r="M833" s="1" t="n">
        <v>8320</v>
      </c>
    </row>
    <row r="834" customFormat="false" ht="14.9" hidden="false" customHeight="false" outlineLevel="0" collapsed="false">
      <c r="A834" s="1" t="n">
        <v>833</v>
      </c>
      <c r="B834" s="1" t="n">
        <v>11</v>
      </c>
      <c r="C834" s="1" t="n">
        <v>0</v>
      </c>
      <c r="D834" s="1" t="n">
        <v>0</v>
      </c>
      <c r="E834" s="1" t="n">
        <v>1</v>
      </c>
      <c r="F834" s="1" t="n">
        <v>830</v>
      </c>
      <c r="H834" s="1" t="s">
        <v>1055</v>
      </c>
      <c r="I834" s="3" t="e">
        <f aca="false">--#NAME? #NAME?</f>
        <v>#VALUE!</v>
      </c>
      <c r="J834" s="3" t="s">
        <v>256</v>
      </c>
      <c r="K834" s="1" t="n">
        <v>5</v>
      </c>
      <c r="L834" s="1" t="n">
        <v>0</v>
      </c>
      <c r="M834" s="1" t="n">
        <v>8330</v>
      </c>
    </row>
    <row r="835" customFormat="false" ht="14.9" hidden="false" customHeight="false" outlineLevel="0" collapsed="false">
      <c r="A835" s="1" t="n">
        <v>834</v>
      </c>
      <c r="B835" s="1" t="n">
        <v>11</v>
      </c>
      <c r="C835" s="1" t="n">
        <v>0</v>
      </c>
      <c r="D835" s="1" t="n">
        <v>0</v>
      </c>
      <c r="E835" s="1" t="n">
        <v>1</v>
      </c>
      <c r="F835" s="1" t="n">
        <v>830</v>
      </c>
      <c r="H835" s="1" t="s">
        <v>1056</v>
      </c>
      <c r="I835" s="3" t="e">
        <f aca="false">--#NAME? (#NAME?) #NAME?</f>
        <v>#VALUE!</v>
      </c>
      <c r="J835" s="3" t="s">
        <v>256</v>
      </c>
      <c r="K835" s="1" t="n">
        <v>5</v>
      </c>
      <c r="L835" s="1" t="n">
        <v>0</v>
      </c>
      <c r="M835" s="1" t="n">
        <v>8340</v>
      </c>
    </row>
    <row r="836" customFormat="false" ht="14.9" hidden="false" customHeight="false" outlineLevel="0" collapsed="false">
      <c r="A836" s="1" t="n">
        <v>835</v>
      </c>
      <c r="B836" s="1" t="n">
        <v>11</v>
      </c>
      <c r="C836" s="1" t="n">
        <v>0</v>
      </c>
      <c r="D836" s="1" t="n">
        <v>0</v>
      </c>
      <c r="E836" s="1" t="n">
        <v>1</v>
      </c>
      <c r="F836" s="1" t="n">
        <v>830</v>
      </c>
      <c r="H836" s="1" t="s">
        <v>1057</v>
      </c>
      <c r="I836" s="3" t="e">
        <f aca="false">--#NAME? #NAME?</f>
        <v>#VALUE!</v>
      </c>
      <c r="J836" s="3" t="s">
        <v>256</v>
      </c>
      <c r="K836" s="1" t="n">
        <v>5</v>
      </c>
      <c r="L836" s="1" t="n">
        <v>0</v>
      </c>
      <c r="M836" s="1" t="n">
        <v>8350</v>
      </c>
    </row>
    <row r="837" customFormat="false" ht="14.9" hidden="false" customHeight="false" outlineLevel="0" collapsed="false">
      <c r="A837" s="1" t="n">
        <v>836</v>
      </c>
      <c r="B837" s="1" t="n">
        <v>11</v>
      </c>
      <c r="C837" s="1" t="n">
        <v>0</v>
      </c>
      <c r="D837" s="1" t="n">
        <v>0</v>
      </c>
      <c r="E837" s="1" t="n">
        <v>1</v>
      </c>
      <c r="F837" s="1" t="n">
        <v>829</v>
      </c>
      <c r="H837" s="1" t="s">
        <v>1058</v>
      </c>
      <c r="I837" s="3" t="e">
        <f aca="false">-#NAME?</f>
        <v>#NAME?</v>
      </c>
      <c r="J837" s="3" t="s">
        <v>256</v>
      </c>
      <c r="K837" s="1" t="n">
        <v>5</v>
      </c>
      <c r="L837" s="1" t="n">
        <v>0</v>
      </c>
      <c r="M837" s="1" t="n">
        <v>8360</v>
      </c>
    </row>
    <row r="838" customFormat="false" ht="68.65" hidden="false" customHeight="false" outlineLevel="0" collapsed="false">
      <c r="A838" s="1" t="n">
        <v>837</v>
      </c>
      <c r="B838" s="1" t="n">
        <v>11</v>
      </c>
      <c r="C838" s="1" t="n">
        <v>0</v>
      </c>
      <c r="D838" s="1" t="n">
        <v>1</v>
      </c>
      <c r="E838" s="1" t="n">
        <v>1</v>
      </c>
      <c r="G838" s="1" t="n">
        <v>11.09</v>
      </c>
      <c r="H838" s="1" t="s">
        <v>1059</v>
      </c>
      <c r="I838" s="3" t="s">
        <v>1060</v>
      </c>
      <c r="J838" s="3" t="s">
        <v>256</v>
      </c>
      <c r="K838" s="1" t="n">
        <v>5</v>
      </c>
      <c r="L838" s="1" t="n">
        <v>0</v>
      </c>
      <c r="M838" s="1" t="n">
        <v>8370</v>
      </c>
    </row>
    <row r="839" customFormat="false" ht="68.65" hidden="false" customHeight="false" outlineLevel="0" collapsed="false">
      <c r="A839" s="1" t="n">
        <v>838</v>
      </c>
      <c r="B839" s="1" t="n">
        <v>12</v>
      </c>
      <c r="C839" s="1" t="n">
        <v>0</v>
      </c>
      <c r="D839" s="1" t="n">
        <v>1</v>
      </c>
      <c r="E839" s="1" t="n">
        <v>0</v>
      </c>
      <c r="G839" s="1" t="n">
        <v>12.01</v>
      </c>
      <c r="I839" s="3" t="s">
        <v>1061</v>
      </c>
      <c r="L839" s="1" t="n">
        <v>0</v>
      </c>
      <c r="M839" s="1" t="n">
        <v>8380</v>
      </c>
    </row>
    <row r="840" customFormat="false" ht="14.9" hidden="false" customHeight="false" outlineLevel="0" collapsed="false">
      <c r="A840" s="1" t="n">
        <v>839</v>
      </c>
      <c r="B840" s="1" t="n">
        <v>12</v>
      </c>
      <c r="C840" s="1" t="n">
        <v>0</v>
      </c>
      <c r="D840" s="1" t="n">
        <v>0</v>
      </c>
      <c r="E840" s="1" t="n">
        <v>1</v>
      </c>
      <c r="F840" s="1" t="n">
        <v>838</v>
      </c>
      <c r="H840" s="1" t="s">
        <v>1062</v>
      </c>
      <c r="I840" s="3" t="e">
        <f aca="false">-#NAME?</f>
        <v>#NAME?</v>
      </c>
      <c r="J840" s="3" t="s">
        <v>256</v>
      </c>
      <c r="K840" s="1" t="n">
        <v>5</v>
      </c>
      <c r="L840" s="1" t="n">
        <v>0</v>
      </c>
      <c r="M840" s="1" t="n">
        <v>8390</v>
      </c>
    </row>
    <row r="841" customFormat="false" ht="14.9" hidden="false" customHeight="false" outlineLevel="0" collapsed="false">
      <c r="A841" s="1" t="n">
        <v>840</v>
      </c>
      <c r="B841" s="1" t="n">
        <v>12</v>
      </c>
      <c r="C841" s="1" t="n">
        <v>0</v>
      </c>
      <c r="D841" s="1" t="n">
        <v>0</v>
      </c>
      <c r="E841" s="1" t="n">
        <v>1</v>
      </c>
      <c r="F841" s="1" t="n">
        <v>838</v>
      </c>
      <c r="H841" s="1" t="s">
        <v>1063</v>
      </c>
      <c r="I841" s="3" t="e">
        <f aca="false">-#NAME?</f>
        <v>#NAME?</v>
      </c>
      <c r="J841" s="3" t="s">
        <v>256</v>
      </c>
      <c r="K841" s="1" t="n">
        <v>5</v>
      </c>
      <c r="L841" s="1" t="n">
        <v>0</v>
      </c>
      <c r="M841" s="1" t="n">
        <v>8400</v>
      </c>
    </row>
    <row r="842" customFormat="false" ht="122.35" hidden="false" customHeight="false" outlineLevel="0" collapsed="false">
      <c r="A842" s="1" t="n">
        <v>841</v>
      </c>
      <c r="B842" s="1" t="n">
        <v>12</v>
      </c>
      <c r="C842" s="1" t="n">
        <v>0</v>
      </c>
      <c r="D842" s="1" t="n">
        <v>1</v>
      </c>
      <c r="E842" s="1" t="n">
        <v>0</v>
      </c>
      <c r="G842" s="1" t="n">
        <v>12.02</v>
      </c>
      <c r="I842" s="3" t="s">
        <v>1064</v>
      </c>
      <c r="L842" s="1" t="n">
        <v>0</v>
      </c>
      <c r="M842" s="1" t="n">
        <v>8410</v>
      </c>
    </row>
    <row r="843" customFormat="false" ht="14.9" hidden="false" customHeight="false" outlineLevel="0" collapsed="false">
      <c r="A843" s="1" t="n">
        <v>842</v>
      </c>
      <c r="B843" s="1" t="n">
        <v>12</v>
      </c>
      <c r="C843" s="1" t="n">
        <v>0</v>
      </c>
      <c r="D843" s="1" t="n">
        <v>0</v>
      </c>
      <c r="E843" s="1" t="n">
        <v>1</v>
      </c>
      <c r="F843" s="1" t="n">
        <v>841</v>
      </c>
      <c r="H843" s="1" t="s">
        <v>1065</v>
      </c>
      <c r="I843" s="3" t="e">
        <f aca="false">-#NAME?</f>
        <v>#NAME?</v>
      </c>
      <c r="J843" s="3" t="s">
        <v>256</v>
      </c>
      <c r="K843" s="1" t="n">
        <v>5</v>
      </c>
      <c r="L843" s="1" t="n">
        <v>0</v>
      </c>
      <c r="M843" s="1" t="n">
        <v>8420</v>
      </c>
    </row>
    <row r="844" customFormat="false" ht="14.9" hidden="false" customHeight="false" outlineLevel="0" collapsed="false">
      <c r="A844" s="1" t="n">
        <v>843</v>
      </c>
      <c r="B844" s="1" t="n">
        <v>12</v>
      </c>
      <c r="C844" s="1" t="n">
        <v>0</v>
      </c>
      <c r="D844" s="1" t="n">
        <v>0</v>
      </c>
      <c r="E844" s="1" t="n">
        <v>0</v>
      </c>
      <c r="F844" s="1" t="n">
        <v>841</v>
      </c>
      <c r="I844" s="3" t="s">
        <v>199</v>
      </c>
      <c r="L844" s="1" t="n">
        <v>0</v>
      </c>
      <c r="M844" s="1" t="n">
        <v>8430</v>
      </c>
    </row>
    <row r="845" customFormat="false" ht="14.9" hidden="false" customHeight="false" outlineLevel="0" collapsed="false">
      <c r="A845" s="1" t="n">
        <v>844</v>
      </c>
      <c r="B845" s="1" t="n">
        <v>12</v>
      </c>
      <c r="C845" s="1" t="n">
        <v>0</v>
      </c>
      <c r="D845" s="1" t="n">
        <v>0</v>
      </c>
      <c r="E845" s="1" t="n">
        <v>1</v>
      </c>
      <c r="F845" s="1" t="n">
        <v>843</v>
      </c>
      <c r="H845" s="1" t="s">
        <v>1066</v>
      </c>
      <c r="I845" s="3" t="e">
        <f aca="false">--#NAME? #NAME?</f>
        <v>#VALUE!</v>
      </c>
      <c r="J845" s="3" t="s">
        <v>256</v>
      </c>
      <c r="K845" s="1" t="n">
        <v>5</v>
      </c>
      <c r="L845" s="1" t="n">
        <v>0</v>
      </c>
      <c r="M845" s="1" t="n">
        <v>8440</v>
      </c>
    </row>
    <row r="846" customFormat="false" ht="14.9" hidden="false" customHeight="false" outlineLevel="0" collapsed="false">
      <c r="A846" s="1" t="n">
        <v>845</v>
      </c>
      <c r="B846" s="1" t="n">
        <v>12</v>
      </c>
      <c r="C846" s="1" t="n">
        <v>0</v>
      </c>
      <c r="D846" s="1" t="n">
        <v>0</v>
      </c>
      <c r="E846" s="1" t="n">
        <v>1</v>
      </c>
      <c r="F846" s="1" t="n">
        <v>843</v>
      </c>
      <c r="H846" s="1" t="s">
        <v>1067</v>
      </c>
      <c r="I846" s="3" t="e">
        <f aca="false">--#NAME?,#NAME? #NAME? #NAME? #NAME?</f>
        <v>#VALUE!</v>
      </c>
      <c r="J846" s="3" t="s">
        <v>256</v>
      </c>
      <c r="K846" s="1" t="n">
        <v>5</v>
      </c>
      <c r="L846" s="1" t="n">
        <v>0</v>
      </c>
      <c r="M846" s="1" t="n">
        <v>8450</v>
      </c>
    </row>
    <row r="847" customFormat="false" ht="14.9" hidden="false" customHeight="false" outlineLevel="0" collapsed="false">
      <c r="A847" s="1" t="n">
        <v>846</v>
      </c>
      <c r="B847" s="1" t="n">
        <v>12</v>
      </c>
      <c r="C847" s="1" t="n">
        <v>0</v>
      </c>
      <c r="D847" s="1" t="n">
        <v>1</v>
      </c>
      <c r="E847" s="1" t="n">
        <v>1</v>
      </c>
      <c r="G847" s="1" t="n">
        <v>12.03</v>
      </c>
      <c r="H847" s="1" t="s">
        <v>1068</v>
      </c>
      <c r="I847" s="3" t="s">
        <v>1069</v>
      </c>
      <c r="J847" s="3" t="s">
        <v>256</v>
      </c>
      <c r="K847" s="1" t="n">
        <v>5</v>
      </c>
      <c r="L847" s="1" t="n">
        <v>0</v>
      </c>
      <c r="M847" s="1" t="n">
        <v>8460</v>
      </c>
    </row>
    <row r="848" customFormat="false" ht="55.2" hidden="false" customHeight="false" outlineLevel="0" collapsed="false">
      <c r="A848" s="1" t="n">
        <v>847</v>
      </c>
      <c r="B848" s="1" t="n">
        <v>12</v>
      </c>
      <c r="C848" s="1" t="n">
        <v>0</v>
      </c>
      <c r="D848" s="1" t="n">
        <v>1</v>
      </c>
      <c r="E848" s="1" t="n">
        <v>1</v>
      </c>
      <c r="G848" s="1" t="n">
        <v>12.04</v>
      </c>
      <c r="H848" s="1" t="s">
        <v>1070</v>
      </c>
      <c r="I848" s="3" t="s">
        <v>1071</v>
      </c>
      <c r="J848" s="3" t="s">
        <v>256</v>
      </c>
      <c r="K848" s="1" t="n">
        <v>5</v>
      </c>
      <c r="L848" s="1" t="n">
        <v>0</v>
      </c>
      <c r="M848" s="1" t="n">
        <v>8470</v>
      </c>
    </row>
    <row r="849" customFormat="false" ht="82.05" hidden="false" customHeight="false" outlineLevel="0" collapsed="false">
      <c r="A849" s="1" t="n">
        <v>848</v>
      </c>
      <c r="B849" s="1" t="n">
        <v>12</v>
      </c>
      <c r="C849" s="1" t="n">
        <v>0</v>
      </c>
      <c r="D849" s="1" t="n">
        <v>1</v>
      </c>
      <c r="E849" s="1" t="n">
        <v>0</v>
      </c>
      <c r="G849" s="1" t="n">
        <v>12.05</v>
      </c>
      <c r="I849" s="3" t="s">
        <v>1072</v>
      </c>
      <c r="L849" s="1" t="n">
        <v>0</v>
      </c>
      <c r="M849" s="1" t="n">
        <v>8480</v>
      </c>
    </row>
    <row r="850" customFormat="false" ht="14.9" hidden="false" customHeight="false" outlineLevel="0" collapsed="false">
      <c r="A850" s="1" t="n">
        <v>849</v>
      </c>
      <c r="B850" s="1" t="n">
        <v>12</v>
      </c>
      <c r="C850" s="1" t="n">
        <v>0</v>
      </c>
      <c r="D850" s="1" t="n">
        <v>0</v>
      </c>
      <c r="E850" s="1" t="n">
        <v>1</v>
      </c>
      <c r="F850" s="1" t="n">
        <v>848</v>
      </c>
      <c r="H850" s="1" t="s">
        <v>1073</v>
      </c>
      <c r="I850" s="3" t="e">
        <f aca="false">-#NAME? #NAME? #NAME? #NAME? #NAME? #NAME? #NAME?</f>
        <v>#VALUE!</v>
      </c>
      <c r="J850" s="3" t="s">
        <v>256</v>
      </c>
      <c r="K850" s="1" t="n">
        <v>5</v>
      </c>
      <c r="L850" s="1" t="n">
        <v>0</v>
      </c>
      <c r="M850" s="1" t="n">
        <v>8490</v>
      </c>
    </row>
    <row r="851" customFormat="false" ht="14.9" hidden="false" customHeight="false" outlineLevel="0" collapsed="false">
      <c r="A851" s="1" t="n">
        <v>850</v>
      </c>
      <c r="B851" s="1" t="n">
        <v>12</v>
      </c>
      <c r="C851" s="1" t="n">
        <v>0</v>
      </c>
      <c r="D851" s="1" t="n">
        <v>0</v>
      </c>
      <c r="E851" s="1" t="n">
        <v>1</v>
      </c>
      <c r="F851" s="1" t="n">
        <v>849</v>
      </c>
      <c r="H851" s="1" t="s">
        <v>1074</v>
      </c>
      <c r="I851" s="3" t="e">
        <f aca="false">-#NAME?</f>
        <v>#NAME?</v>
      </c>
      <c r="J851" s="3" t="s">
        <v>256</v>
      </c>
      <c r="K851" s="1" t="n">
        <v>5</v>
      </c>
      <c r="L851" s="1" t="n">
        <v>0</v>
      </c>
      <c r="M851" s="1" t="n">
        <v>8500</v>
      </c>
    </row>
    <row r="852" customFormat="false" ht="68.65" hidden="false" customHeight="false" outlineLevel="0" collapsed="false">
      <c r="A852" s="1" t="n">
        <v>851</v>
      </c>
      <c r="B852" s="1" t="n">
        <v>12</v>
      </c>
      <c r="C852" s="1" t="n">
        <v>0</v>
      </c>
      <c r="D852" s="1" t="n">
        <v>1</v>
      </c>
      <c r="E852" s="1" t="n">
        <v>1</v>
      </c>
      <c r="G852" s="1" t="n">
        <v>12.06</v>
      </c>
      <c r="H852" s="1" t="s">
        <v>1075</v>
      </c>
      <c r="I852" s="3" t="s">
        <v>1076</v>
      </c>
      <c r="J852" s="3" t="s">
        <v>256</v>
      </c>
      <c r="K852" s="1" t="n">
        <v>5</v>
      </c>
      <c r="L852" s="1" t="n">
        <v>0</v>
      </c>
      <c r="M852" s="1" t="n">
        <v>8510</v>
      </c>
    </row>
    <row r="853" customFormat="false" ht="108.95" hidden="false" customHeight="false" outlineLevel="0" collapsed="false">
      <c r="A853" s="1" t="n">
        <v>852</v>
      </c>
      <c r="B853" s="1" t="n">
        <v>12</v>
      </c>
      <c r="C853" s="1" t="n">
        <v>0</v>
      </c>
      <c r="D853" s="1" t="n">
        <v>0</v>
      </c>
      <c r="E853" s="1" t="n">
        <v>0</v>
      </c>
      <c r="G853" s="1" t="n">
        <v>12.07</v>
      </c>
      <c r="I853" s="3" t="s">
        <v>1077</v>
      </c>
      <c r="L853" s="1" t="n">
        <v>0</v>
      </c>
      <c r="M853" s="1" t="n">
        <v>8520</v>
      </c>
    </row>
    <row r="854" customFormat="false" ht="14.9" hidden="false" customHeight="false" outlineLevel="0" collapsed="false">
      <c r="A854" s="1" t="n">
        <v>853</v>
      </c>
      <c r="B854" s="1" t="n">
        <v>12</v>
      </c>
      <c r="C854" s="1" t="n">
        <v>0</v>
      </c>
      <c r="D854" s="1" t="n">
        <v>0</v>
      </c>
      <c r="E854" s="1" t="n">
        <v>1</v>
      </c>
      <c r="F854" s="1" t="n">
        <v>852</v>
      </c>
      <c r="H854" s="1" t="s">
        <v>1078</v>
      </c>
      <c r="I854" s="3" t="e">
        <f aca="false">-#NAME? #NAME? #NAME? #NAME?</f>
        <v>#VALUE!</v>
      </c>
      <c r="J854" s="3" t="s">
        <v>256</v>
      </c>
      <c r="K854" s="1" t="n">
        <v>5</v>
      </c>
      <c r="L854" s="1" t="n">
        <v>0</v>
      </c>
      <c r="M854" s="1" t="n">
        <v>8530</v>
      </c>
    </row>
    <row r="855" customFormat="false" ht="28.35" hidden="false" customHeight="false" outlineLevel="0" collapsed="false">
      <c r="A855" s="1" t="n">
        <v>854</v>
      </c>
      <c r="B855" s="1" t="n">
        <v>12</v>
      </c>
      <c r="C855" s="1" t="n">
        <v>0</v>
      </c>
      <c r="D855" s="1" t="n">
        <v>0</v>
      </c>
      <c r="E855" s="1" t="n">
        <v>0</v>
      </c>
      <c r="F855" s="1" t="n">
        <v>852</v>
      </c>
      <c r="I855" s="3" t="s">
        <v>1079</v>
      </c>
      <c r="L855" s="1" t="n">
        <v>0</v>
      </c>
      <c r="M855" s="1" t="n">
        <v>8540</v>
      </c>
    </row>
    <row r="856" customFormat="false" ht="14.9" hidden="false" customHeight="false" outlineLevel="0" collapsed="false">
      <c r="A856" s="1" t="n">
        <v>855</v>
      </c>
      <c r="B856" s="1" t="n">
        <v>12</v>
      </c>
      <c r="C856" s="1" t="n">
        <v>0</v>
      </c>
      <c r="D856" s="1" t="n">
        <v>0</v>
      </c>
      <c r="E856" s="1" t="n">
        <v>1</v>
      </c>
      <c r="F856" s="1" t="n">
        <v>854</v>
      </c>
      <c r="H856" s="1" t="s">
        <v>1080</v>
      </c>
      <c r="I856" s="3" t="e">
        <f aca="false">--#NAME?</f>
        <v>#NAME?</v>
      </c>
      <c r="J856" s="3" t="s">
        <v>256</v>
      </c>
      <c r="K856" s="1" t="n">
        <v>5</v>
      </c>
      <c r="L856" s="1" t="n">
        <v>0</v>
      </c>
      <c r="M856" s="1" t="n">
        <v>8550</v>
      </c>
    </row>
    <row r="857" customFormat="false" ht="14.9" hidden="false" customHeight="false" outlineLevel="0" collapsed="false">
      <c r="A857" s="1" t="n">
        <v>856</v>
      </c>
      <c r="B857" s="1" t="n">
        <v>12</v>
      </c>
      <c r="C857" s="1" t="n">
        <v>0</v>
      </c>
      <c r="D857" s="1" t="n">
        <v>0</v>
      </c>
      <c r="E857" s="1" t="n">
        <v>1</v>
      </c>
      <c r="F857" s="1" t="n">
        <v>854</v>
      </c>
      <c r="H857" s="1" t="s">
        <v>1081</v>
      </c>
      <c r="I857" s="3" t="e">
        <f aca="false">--#NAME?</f>
        <v>#NAME?</v>
      </c>
      <c r="J857" s="3" t="s">
        <v>256</v>
      </c>
      <c r="K857" s="1" t="n">
        <v>5</v>
      </c>
      <c r="L857" s="1" t="n">
        <v>0</v>
      </c>
      <c r="M857" s="1" t="n">
        <v>8560</v>
      </c>
    </row>
    <row r="858" customFormat="false" ht="14.9" hidden="false" customHeight="false" outlineLevel="0" collapsed="false">
      <c r="A858" s="1" t="n">
        <v>857</v>
      </c>
      <c r="B858" s="1" t="n">
        <v>12</v>
      </c>
      <c r="C858" s="1" t="n">
        <v>0</v>
      </c>
      <c r="D858" s="1" t="n">
        <v>0</v>
      </c>
      <c r="E858" s="1" t="n">
        <v>1</v>
      </c>
      <c r="F858" s="1" t="n">
        <v>852</v>
      </c>
      <c r="H858" s="1" t="s">
        <v>1082</v>
      </c>
      <c r="I858" s="3" t="e">
        <f aca="false">-#NAME? #NAME? #NAME?</f>
        <v>#VALUE!</v>
      </c>
      <c r="J858" s="3" t="s">
        <v>256</v>
      </c>
      <c r="K858" s="1" t="n">
        <v>5</v>
      </c>
      <c r="L858" s="1" t="n">
        <v>0</v>
      </c>
      <c r="M858" s="1" t="n">
        <v>8570</v>
      </c>
    </row>
    <row r="859" customFormat="false" ht="14.9" hidden="false" customHeight="false" outlineLevel="0" collapsed="false">
      <c r="A859" s="1" t="n">
        <v>858</v>
      </c>
      <c r="B859" s="1" t="n">
        <v>12</v>
      </c>
      <c r="C859" s="1" t="n">
        <v>0</v>
      </c>
      <c r="D859" s="1" t="n">
        <v>0</v>
      </c>
      <c r="E859" s="1" t="n">
        <v>1</v>
      </c>
      <c r="F859" s="1" t="n">
        <v>852</v>
      </c>
      <c r="H859" s="1" t="s">
        <v>1083</v>
      </c>
      <c r="I859" s="3" t="e">
        <f aca="false">-#NAME? #NAME?</f>
        <v>#VALUE!</v>
      </c>
      <c r="J859" s="3" t="s">
        <v>256</v>
      </c>
      <c r="K859" s="1" t="n">
        <v>5</v>
      </c>
      <c r="L859" s="1" t="n">
        <v>0</v>
      </c>
      <c r="M859" s="1" t="n">
        <v>8580</v>
      </c>
    </row>
    <row r="860" customFormat="false" ht="14.9" hidden="false" customHeight="false" outlineLevel="0" collapsed="false">
      <c r="A860" s="1" t="n">
        <v>859</v>
      </c>
      <c r="B860" s="1" t="n">
        <v>12</v>
      </c>
      <c r="C860" s="1" t="n">
        <v>0</v>
      </c>
      <c r="D860" s="1" t="n">
        <v>0</v>
      </c>
      <c r="E860" s="1" t="n">
        <v>1</v>
      </c>
      <c r="F860" s="1" t="n">
        <v>852</v>
      </c>
      <c r="H860" s="1" t="s">
        <v>1084</v>
      </c>
      <c r="I860" s="3" t="e">
        <f aca="false">-#NAME? #NAME?</f>
        <v>#VALUE!</v>
      </c>
      <c r="J860" s="3" t="s">
        <v>256</v>
      </c>
      <c r="K860" s="1" t="n">
        <v>5</v>
      </c>
      <c r="L860" s="1" t="n">
        <v>0</v>
      </c>
      <c r="M860" s="1" t="n">
        <v>8590</v>
      </c>
    </row>
    <row r="861" customFormat="false" ht="14.9" hidden="false" customHeight="false" outlineLevel="0" collapsed="false">
      <c r="A861" s="1" t="n">
        <v>860</v>
      </c>
      <c r="B861" s="1" t="n">
        <v>12</v>
      </c>
      <c r="C861" s="1" t="n">
        <v>0</v>
      </c>
      <c r="D861" s="1" t="n">
        <v>0</v>
      </c>
      <c r="E861" s="1" t="n">
        <v>1</v>
      </c>
      <c r="F861" s="1" t="n">
        <v>852</v>
      </c>
      <c r="H861" s="1" t="s">
        <v>1085</v>
      </c>
      <c r="I861" s="3" t="e">
        <f aca="false">-#NAME? (#NAME? #NAME?) #NAME?</f>
        <v>#VALUE!</v>
      </c>
      <c r="J861" s="3" t="s">
        <v>256</v>
      </c>
      <c r="K861" s="1" t="n">
        <v>5</v>
      </c>
      <c r="L861" s="1" t="n">
        <v>0</v>
      </c>
      <c r="M861" s="1" t="n">
        <v>8600</v>
      </c>
    </row>
    <row r="862" customFormat="false" ht="14.9" hidden="false" customHeight="false" outlineLevel="0" collapsed="false">
      <c r="A862" s="1" t="n">
        <v>861</v>
      </c>
      <c r="B862" s="1" t="n">
        <v>12</v>
      </c>
      <c r="C862" s="1" t="n">
        <v>0</v>
      </c>
      <c r="D862" s="1" t="n">
        <v>0</v>
      </c>
      <c r="E862" s="1" t="n">
        <v>1</v>
      </c>
      <c r="F862" s="1" t="n">
        <v>852</v>
      </c>
      <c r="H862" s="1" t="s">
        <v>1086</v>
      </c>
      <c r="I862" s="3" t="e">
        <f aca="false">-#NAME? #NAME?</f>
        <v>#VALUE!</v>
      </c>
      <c r="J862" s="3" t="s">
        <v>256</v>
      </c>
      <c r="K862" s="1" t="n">
        <v>5</v>
      </c>
      <c r="L862" s="1" t="n">
        <v>0</v>
      </c>
      <c r="M862" s="1" t="n">
        <v>8610</v>
      </c>
    </row>
    <row r="863" customFormat="false" ht="14.9" hidden="false" customHeight="false" outlineLevel="0" collapsed="false">
      <c r="A863" s="1" t="n">
        <v>862</v>
      </c>
      <c r="B863" s="1" t="n">
        <v>12</v>
      </c>
      <c r="C863" s="1" t="n">
        <v>0</v>
      </c>
      <c r="D863" s="1" t="n">
        <v>0</v>
      </c>
      <c r="E863" s="1" t="n">
        <v>0</v>
      </c>
      <c r="F863" s="1" t="n">
        <v>852</v>
      </c>
      <c r="I863" s="3" t="s">
        <v>199</v>
      </c>
      <c r="L863" s="1" t="n">
        <v>0</v>
      </c>
      <c r="M863" s="1" t="n">
        <v>8620</v>
      </c>
    </row>
    <row r="864" customFormat="false" ht="14.9" hidden="false" customHeight="false" outlineLevel="0" collapsed="false">
      <c r="A864" s="1" t="n">
        <v>863</v>
      </c>
      <c r="B864" s="1" t="n">
        <v>12</v>
      </c>
      <c r="C864" s="1" t="n">
        <v>0</v>
      </c>
      <c r="D864" s="1" t="n">
        <v>0</v>
      </c>
      <c r="E864" s="1" t="n">
        <v>1</v>
      </c>
      <c r="F864" s="1" t="n">
        <v>862</v>
      </c>
      <c r="H864" s="1" t="s">
        <v>1087</v>
      </c>
      <c r="I864" s="3" t="e">
        <f aca="false">--#NAME? #NAME?</f>
        <v>#VALUE!</v>
      </c>
      <c r="J864" s="3" t="s">
        <v>256</v>
      </c>
      <c r="K864" s="1" t="n">
        <v>5</v>
      </c>
      <c r="L864" s="1" t="n">
        <v>0</v>
      </c>
      <c r="M864" s="1" t="n">
        <v>8630</v>
      </c>
    </row>
    <row r="865" customFormat="false" ht="14.9" hidden="false" customHeight="false" outlineLevel="0" collapsed="false">
      <c r="A865" s="1" t="n">
        <v>864</v>
      </c>
      <c r="B865" s="1" t="n">
        <v>12</v>
      </c>
      <c r="C865" s="1" t="n">
        <v>0</v>
      </c>
      <c r="D865" s="1" t="n">
        <v>0</v>
      </c>
      <c r="E865" s="1" t="n">
        <v>1</v>
      </c>
      <c r="F865" s="1" t="n">
        <v>862</v>
      </c>
      <c r="H865" s="1" t="s">
        <v>1088</v>
      </c>
      <c r="I865" s="3" t="e">
        <f aca="false">--#NAME?</f>
        <v>#NAME?</v>
      </c>
      <c r="J865" s="3" t="s">
        <v>256</v>
      </c>
      <c r="K865" s="1" t="n">
        <v>5</v>
      </c>
      <c r="L865" s="1" t="n">
        <v>0</v>
      </c>
      <c r="M865" s="1" t="n">
        <v>8640</v>
      </c>
    </row>
    <row r="866" customFormat="false" ht="149.25" hidden="false" customHeight="false" outlineLevel="0" collapsed="false">
      <c r="A866" s="1" t="n">
        <v>865</v>
      </c>
      <c r="B866" s="1" t="n">
        <v>12</v>
      </c>
      <c r="C866" s="1" t="n">
        <v>0</v>
      </c>
      <c r="D866" s="1" t="n">
        <v>1</v>
      </c>
      <c r="E866" s="1" t="n">
        <v>0</v>
      </c>
      <c r="G866" s="1" t="n">
        <v>12.08</v>
      </c>
      <c r="I866" s="3" t="s">
        <v>1089</v>
      </c>
      <c r="L866" s="1" t="n">
        <v>0</v>
      </c>
      <c r="M866" s="1" t="n">
        <v>8650</v>
      </c>
    </row>
    <row r="867" customFormat="false" ht="14.9" hidden="false" customHeight="false" outlineLevel="0" collapsed="false">
      <c r="A867" s="1" t="n">
        <v>866</v>
      </c>
      <c r="B867" s="1" t="n">
        <v>12</v>
      </c>
      <c r="C867" s="1" t="n">
        <v>0</v>
      </c>
      <c r="D867" s="1" t="n">
        <v>0</v>
      </c>
      <c r="E867" s="1" t="n">
        <v>1</v>
      </c>
      <c r="F867" s="1" t="n">
        <v>865</v>
      </c>
      <c r="H867" s="1" t="s">
        <v>1090</v>
      </c>
      <c r="I867" s="3" t="e">
        <f aca="false">-#NAME? #NAME? #NAME?</f>
        <v>#VALUE!</v>
      </c>
      <c r="J867" s="3" t="s">
        <v>256</v>
      </c>
      <c r="K867" s="1" t="n">
        <v>5</v>
      </c>
      <c r="L867" s="1" t="n">
        <v>0</v>
      </c>
      <c r="M867" s="1" t="n">
        <v>8660</v>
      </c>
    </row>
    <row r="868" customFormat="false" ht="14.9" hidden="false" customHeight="false" outlineLevel="0" collapsed="false">
      <c r="A868" s="1" t="n">
        <v>867</v>
      </c>
      <c r="B868" s="1" t="n">
        <v>12</v>
      </c>
      <c r="C868" s="1" t="n">
        <v>0</v>
      </c>
      <c r="D868" s="1" t="n">
        <v>0</v>
      </c>
      <c r="E868" s="1" t="n">
        <v>1</v>
      </c>
      <c r="F868" s="1" t="n">
        <v>865</v>
      </c>
      <c r="H868" s="1" t="s">
        <v>1091</v>
      </c>
      <c r="I868" s="3" t="e">
        <f aca="false">-#NAME?</f>
        <v>#NAME?</v>
      </c>
      <c r="J868" s="3" t="s">
        <v>256</v>
      </c>
      <c r="K868" s="1" t="n">
        <v>5</v>
      </c>
      <c r="L868" s="1" t="n">
        <v>0</v>
      </c>
      <c r="M868" s="1" t="n">
        <v>8670</v>
      </c>
    </row>
    <row r="869" customFormat="false" ht="82.05" hidden="false" customHeight="false" outlineLevel="0" collapsed="false">
      <c r="A869" s="1" t="n">
        <v>868</v>
      </c>
      <c r="B869" s="1" t="n">
        <v>12</v>
      </c>
      <c r="C869" s="1" t="n">
        <v>0</v>
      </c>
      <c r="D869" s="1" t="n">
        <v>1</v>
      </c>
      <c r="E869" s="1" t="n">
        <v>0</v>
      </c>
      <c r="G869" s="1" t="n">
        <v>12.09</v>
      </c>
      <c r="I869" s="3" t="s">
        <v>1092</v>
      </c>
      <c r="L869" s="1" t="n">
        <v>0</v>
      </c>
      <c r="M869" s="1" t="n">
        <v>8680</v>
      </c>
    </row>
    <row r="870" customFormat="false" ht="14.9" hidden="false" customHeight="false" outlineLevel="0" collapsed="false">
      <c r="A870" s="1" t="n">
        <v>869</v>
      </c>
      <c r="B870" s="1" t="n">
        <v>12</v>
      </c>
      <c r="C870" s="1" t="n">
        <v>0</v>
      </c>
      <c r="D870" s="1" t="n">
        <v>0</v>
      </c>
      <c r="E870" s="1" t="n">
        <v>1</v>
      </c>
      <c r="F870" s="1" t="n">
        <v>868</v>
      </c>
      <c r="H870" s="1" t="s">
        <v>1093</v>
      </c>
      <c r="I870" s="3" t="e">
        <f aca="false">-#NAME? #NAME? #NAME?</f>
        <v>#VALUE!</v>
      </c>
      <c r="J870" s="3" t="s">
        <v>256</v>
      </c>
      <c r="K870" s="1" t="n">
        <v>5</v>
      </c>
      <c r="L870" s="1" t="n">
        <v>0</v>
      </c>
      <c r="M870" s="1" t="n">
        <v>8690</v>
      </c>
    </row>
    <row r="871" customFormat="false" ht="41.75" hidden="false" customHeight="false" outlineLevel="0" collapsed="false">
      <c r="A871" s="1" t="n">
        <v>870</v>
      </c>
      <c r="B871" s="1" t="n">
        <v>12</v>
      </c>
      <c r="C871" s="1" t="n">
        <v>0</v>
      </c>
      <c r="D871" s="1" t="n">
        <v>0</v>
      </c>
      <c r="E871" s="1" t="n">
        <v>0</v>
      </c>
      <c r="F871" s="1" t="n">
        <v>868</v>
      </c>
      <c r="I871" s="3" t="s">
        <v>1094</v>
      </c>
      <c r="L871" s="1" t="n">
        <v>0</v>
      </c>
      <c r="M871" s="1" t="n">
        <v>8700</v>
      </c>
    </row>
    <row r="872" customFormat="false" ht="14.9" hidden="false" customHeight="false" outlineLevel="0" collapsed="false">
      <c r="A872" s="1" t="n">
        <v>871</v>
      </c>
      <c r="B872" s="1" t="n">
        <v>12</v>
      </c>
      <c r="C872" s="1" t="n">
        <v>0</v>
      </c>
      <c r="D872" s="1" t="n">
        <v>0</v>
      </c>
      <c r="E872" s="1" t="n">
        <v>1</v>
      </c>
      <c r="F872" s="1" t="n">
        <v>870</v>
      </c>
      <c r="H872" s="1" t="s">
        <v>1095</v>
      </c>
      <c r="I872" s="3" t="e">
        <f aca="false">--#NAME? (#NAME?) #NAME?</f>
        <v>#VALUE!</v>
      </c>
      <c r="J872" s="3" t="s">
        <v>256</v>
      </c>
      <c r="K872" s="1" t="n">
        <v>5</v>
      </c>
      <c r="L872" s="1" t="n">
        <v>0</v>
      </c>
      <c r="M872" s="1" t="n">
        <v>8710</v>
      </c>
    </row>
    <row r="873" customFormat="false" ht="14.9" hidden="false" customHeight="false" outlineLevel="0" collapsed="false">
      <c r="A873" s="1" t="n">
        <v>872</v>
      </c>
      <c r="B873" s="1" t="n">
        <v>12</v>
      </c>
      <c r="C873" s="1" t="n">
        <v>0</v>
      </c>
      <c r="D873" s="1" t="n">
        <v>0</v>
      </c>
      <c r="E873" s="1" t="n">
        <v>1</v>
      </c>
      <c r="F873" s="1" t="n">
        <v>870</v>
      </c>
      <c r="H873" s="1" t="s">
        <v>1096</v>
      </c>
      <c r="I873" s="3" t="e">
        <f aca="false">--#NAME? (#NAME? #NAME?) #NAME?</f>
        <v>#VALUE!</v>
      </c>
      <c r="J873" s="3" t="s">
        <v>256</v>
      </c>
      <c r="K873" s="1" t="n">
        <v>5</v>
      </c>
      <c r="L873" s="1" t="n">
        <v>0</v>
      </c>
      <c r="M873" s="1" t="n">
        <v>8720</v>
      </c>
    </row>
    <row r="874" customFormat="false" ht="14.9" hidden="false" customHeight="false" outlineLevel="0" collapsed="false">
      <c r="A874" s="1" t="n">
        <v>873</v>
      </c>
      <c r="B874" s="1" t="n">
        <v>12</v>
      </c>
      <c r="C874" s="1" t="n">
        <v>0</v>
      </c>
      <c r="D874" s="1" t="n">
        <v>0</v>
      </c>
      <c r="E874" s="1" t="n">
        <v>1</v>
      </c>
      <c r="F874" s="1" t="n">
        <v>870</v>
      </c>
      <c r="H874" s="1" t="s">
        <v>1097</v>
      </c>
      <c r="I874" s="3" t="e">
        <f aca="false">--#NAME? #NAME?</f>
        <v>#VALUE!</v>
      </c>
      <c r="J874" s="3" t="s">
        <v>256</v>
      </c>
      <c r="K874" s="1" t="n">
        <v>5</v>
      </c>
      <c r="L874" s="1" t="n">
        <v>0</v>
      </c>
      <c r="M874" s="1" t="n">
        <v>8730</v>
      </c>
    </row>
    <row r="875" customFormat="false" ht="14.9" hidden="false" customHeight="false" outlineLevel="0" collapsed="false">
      <c r="A875" s="1" t="n">
        <v>874</v>
      </c>
      <c r="B875" s="1" t="n">
        <v>12</v>
      </c>
      <c r="C875" s="1" t="n">
        <v>0</v>
      </c>
      <c r="D875" s="1" t="n">
        <v>0</v>
      </c>
      <c r="E875" s="1" t="n">
        <v>1</v>
      </c>
      <c r="F875" s="1" t="n">
        <v>870</v>
      </c>
      <c r="H875" s="1" t="s">
        <v>1098</v>
      </c>
      <c r="I875" s="3" t="e">
        <f aca="false">--#NAME? #NAME? #NAME? (#NAME? #NAME? #NAME?) #NAME?</f>
        <v>#VALUE!</v>
      </c>
      <c r="J875" s="3" t="s">
        <v>256</v>
      </c>
      <c r="K875" s="1" t="n">
        <v>5</v>
      </c>
      <c r="L875" s="1" t="n">
        <v>0</v>
      </c>
      <c r="M875" s="1" t="n">
        <v>8740</v>
      </c>
    </row>
    <row r="876" customFormat="false" ht="14.9" hidden="false" customHeight="false" outlineLevel="0" collapsed="false">
      <c r="A876" s="1" t="n">
        <v>875</v>
      </c>
      <c r="B876" s="1" t="n">
        <v>12</v>
      </c>
      <c r="C876" s="1" t="n">
        <v>0</v>
      </c>
      <c r="D876" s="1" t="n">
        <v>0</v>
      </c>
      <c r="E876" s="1" t="n">
        <v>1</v>
      </c>
      <c r="F876" s="1" t="n">
        <v>870</v>
      </c>
      <c r="H876" s="1" t="s">
        <v>1099</v>
      </c>
      <c r="I876" s="3" t="e">
        <f aca="false">--#NAME? #NAME? (#NAME? #NAME? #NAME?,#NAME? #NAME? #NAME?) #NAME?</f>
        <v>#VALUE!</v>
      </c>
      <c r="J876" s="3" t="s">
        <v>256</v>
      </c>
      <c r="K876" s="1" t="n">
        <v>5</v>
      </c>
      <c r="L876" s="1" t="n">
        <v>0</v>
      </c>
      <c r="M876" s="1" t="n">
        <v>8750</v>
      </c>
    </row>
    <row r="877" customFormat="false" ht="14.9" hidden="false" customHeight="false" outlineLevel="0" collapsed="false">
      <c r="A877" s="1" t="n">
        <v>876</v>
      </c>
      <c r="B877" s="1" t="n">
        <v>12</v>
      </c>
      <c r="C877" s="1" t="n">
        <v>0</v>
      </c>
      <c r="D877" s="1" t="n">
        <v>0</v>
      </c>
      <c r="E877" s="1" t="n">
        <v>1</v>
      </c>
      <c r="F877" s="1" t="n">
        <v>870</v>
      </c>
      <c r="H877" s="1" t="s">
        <v>1100</v>
      </c>
      <c r="I877" s="3" t="e">
        <f aca="false">--#NAME?</f>
        <v>#NAME?</v>
      </c>
      <c r="J877" s="3" t="s">
        <v>256</v>
      </c>
      <c r="K877" s="1" t="n">
        <v>5</v>
      </c>
      <c r="L877" s="1" t="n">
        <v>0</v>
      </c>
      <c r="M877" s="1" t="n">
        <v>8760</v>
      </c>
    </row>
    <row r="878" customFormat="false" ht="14.9" hidden="false" customHeight="false" outlineLevel="0" collapsed="false">
      <c r="A878" s="1" t="n">
        <v>877</v>
      </c>
      <c r="B878" s="1" t="n">
        <v>12</v>
      </c>
      <c r="C878" s="1" t="n">
        <v>0</v>
      </c>
      <c r="D878" s="1" t="n">
        <v>0</v>
      </c>
      <c r="E878" s="1" t="n">
        <v>1</v>
      </c>
      <c r="F878" s="1" t="n">
        <v>868</v>
      </c>
      <c r="H878" s="1" t="s">
        <v>1101</v>
      </c>
      <c r="I878" s="3" t="e">
        <f aca="false">-#NAME? #NAME? #NAME? #NAME? #NAME? #NAME? #NAME? #NAME? #NAME?</f>
        <v>#VALUE!</v>
      </c>
      <c r="J878" s="3" t="s">
        <v>256</v>
      </c>
      <c r="K878" s="1" t="n">
        <v>5</v>
      </c>
      <c r="L878" s="1" t="n">
        <v>0</v>
      </c>
      <c r="M878" s="1" t="n">
        <v>8770</v>
      </c>
    </row>
    <row r="879" customFormat="false" ht="14.9" hidden="false" customHeight="false" outlineLevel="0" collapsed="false">
      <c r="A879" s="1" t="n">
        <v>878</v>
      </c>
      <c r="B879" s="1" t="n">
        <v>12</v>
      </c>
      <c r="C879" s="1" t="n">
        <v>0</v>
      </c>
      <c r="D879" s="1" t="n">
        <v>0</v>
      </c>
      <c r="E879" s="1" t="n">
        <v>0</v>
      </c>
      <c r="F879" s="1" t="n">
        <v>868</v>
      </c>
      <c r="I879" s="3" t="s">
        <v>199</v>
      </c>
      <c r="L879" s="1" t="n">
        <v>0</v>
      </c>
      <c r="M879" s="1" t="n">
        <v>8780</v>
      </c>
    </row>
    <row r="880" customFormat="false" ht="14.9" hidden="false" customHeight="false" outlineLevel="0" collapsed="false">
      <c r="A880" s="1" t="n">
        <v>879</v>
      </c>
      <c r="B880" s="1" t="n">
        <v>12</v>
      </c>
      <c r="C880" s="1" t="n">
        <v>0</v>
      </c>
      <c r="D880" s="1" t="n">
        <v>0</v>
      </c>
      <c r="E880" s="1" t="n">
        <v>1</v>
      </c>
      <c r="F880" s="1" t="n">
        <v>878</v>
      </c>
      <c r="H880" s="1" t="s">
        <v>1102</v>
      </c>
      <c r="I880" s="3" t="e">
        <f aca="false">--#NAME? #NAME?</f>
        <v>#VALUE!</v>
      </c>
      <c r="J880" s="3" t="s">
        <v>256</v>
      </c>
      <c r="K880" s="1" t="n">
        <v>5</v>
      </c>
      <c r="L880" s="1" t="n">
        <v>0</v>
      </c>
      <c r="M880" s="1" t="n">
        <v>8790</v>
      </c>
    </row>
    <row r="881" customFormat="false" ht="14.9" hidden="false" customHeight="false" outlineLevel="0" collapsed="false">
      <c r="A881" s="1" t="n">
        <v>880</v>
      </c>
      <c r="B881" s="1" t="n">
        <v>12</v>
      </c>
      <c r="C881" s="1" t="n">
        <v>0</v>
      </c>
      <c r="D881" s="1" t="n">
        <v>0</v>
      </c>
      <c r="E881" s="1" t="n">
        <v>1</v>
      </c>
      <c r="F881" s="1" t="n">
        <v>878</v>
      </c>
      <c r="H881" s="1" t="s">
        <v>1103</v>
      </c>
      <c r="I881" s="3" t="e">
        <f aca="false">--#NAME?</f>
        <v>#NAME?</v>
      </c>
      <c r="J881" s="3" t="s">
        <v>256</v>
      </c>
      <c r="K881" s="1" t="n">
        <v>5</v>
      </c>
      <c r="L881" s="1" t="n">
        <v>0</v>
      </c>
      <c r="M881" s="1" t="n">
        <v>8800</v>
      </c>
    </row>
    <row r="882" customFormat="false" ht="162.65" hidden="false" customHeight="false" outlineLevel="0" collapsed="false">
      <c r="A882" s="1" t="n">
        <v>881</v>
      </c>
      <c r="B882" s="1" t="n">
        <v>12</v>
      </c>
      <c r="C882" s="1" t="n">
        <v>0</v>
      </c>
      <c r="D882" s="1" t="n">
        <v>1</v>
      </c>
      <c r="E882" s="1" t="n">
        <v>0</v>
      </c>
      <c r="G882" s="1" t="n">
        <v>12.1</v>
      </c>
      <c r="I882" s="3" t="s">
        <v>1104</v>
      </c>
      <c r="L882" s="1" t="n">
        <v>0</v>
      </c>
      <c r="M882" s="1" t="n">
        <v>8810</v>
      </c>
    </row>
    <row r="883" customFormat="false" ht="14.9" hidden="false" customHeight="false" outlineLevel="0" collapsed="false">
      <c r="A883" s="1" t="n">
        <v>882</v>
      </c>
      <c r="B883" s="1" t="n">
        <v>12</v>
      </c>
      <c r="C883" s="1" t="n">
        <v>0</v>
      </c>
      <c r="D883" s="1" t="n">
        <v>0</v>
      </c>
      <c r="E883" s="1" t="n">
        <v>1</v>
      </c>
      <c r="F883" s="1" t="n">
        <v>881</v>
      </c>
      <c r="H883" s="1" t="s">
        <v>1105</v>
      </c>
      <c r="I883" s="3" t="e">
        <f aca="false">-#NAME? #NAME?,#NAME? #NAME? #NAME? #NAME? #NAME? #NAME? #NAME? #NAME? #NAME? #NAME?</f>
        <v>#VALUE!</v>
      </c>
      <c r="J883" s="3" t="s">
        <v>256</v>
      </c>
      <c r="K883" s="1" t="n">
        <v>5</v>
      </c>
      <c r="L883" s="1" t="n">
        <v>0</v>
      </c>
      <c r="M883" s="1" t="n">
        <v>8820</v>
      </c>
    </row>
    <row r="884" customFormat="false" ht="108.95" hidden="false" customHeight="false" outlineLevel="0" collapsed="false">
      <c r="A884" s="1" t="n">
        <v>883</v>
      </c>
      <c r="B884" s="1" t="n">
        <v>12</v>
      </c>
      <c r="C884" s="1" t="n">
        <v>0</v>
      </c>
      <c r="D884" s="1" t="n">
        <v>0</v>
      </c>
      <c r="E884" s="1" t="n">
        <v>1</v>
      </c>
      <c r="F884" s="1" t="n">
        <v>881</v>
      </c>
      <c r="H884" s="1" t="s">
        <v>1106</v>
      </c>
      <c r="I884" s="3" t="s">
        <v>1107</v>
      </c>
      <c r="J884" s="3" t="s">
        <v>256</v>
      </c>
      <c r="K884" s="1" t="n">
        <v>5</v>
      </c>
      <c r="L884" s="1" t="n">
        <v>0</v>
      </c>
      <c r="M884" s="1" t="n">
        <v>8830</v>
      </c>
    </row>
    <row r="885" customFormat="false" ht="417.9" hidden="false" customHeight="false" outlineLevel="0" collapsed="false">
      <c r="A885" s="1" t="n">
        <v>884</v>
      </c>
      <c r="B885" s="1" t="n">
        <v>12</v>
      </c>
      <c r="C885" s="1" t="n">
        <v>0</v>
      </c>
      <c r="D885" s="1" t="n">
        <v>1</v>
      </c>
      <c r="E885" s="1" t="n">
        <v>0</v>
      </c>
      <c r="G885" s="1" t="n">
        <v>12.11</v>
      </c>
      <c r="I885" s="3" t="s">
        <v>1108</v>
      </c>
      <c r="L885" s="1" t="n">
        <v>0</v>
      </c>
      <c r="M885" s="1" t="n">
        <v>8840</v>
      </c>
    </row>
    <row r="886" customFormat="false" ht="14.9" hidden="false" customHeight="false" outlineLevel="0" collapsed="false">
      <c r="A886" s="1" t="n">
        <v>885</v>
      </c>
      <c r="B886" s="1" t="n">
        <v>12</v>
      </c>
      <c r="C886" s="1" t="n">
        <v>0</v>
      </c>
      <c r="D886" s="1" t="n">
        <v>0</v>
      </c>
      <c r="E886" s="1" t="n">
        <v>1</v>
      </c>
      <c r="F886" s="1" t="n">
        <v>884</v>
      </c>
      <c r="H886" s="1" t="s">
        <v>1109</v>
      </c>
      <c r="I886" s="3" t="e">
        <f aca="false">-#NAME? #NAME?</f>
        <v>#VALUE!</v>
      </c>
      <c r="J886" s="3" t="s">
        <v>256</v>
      </c>
      <c r="K886" s="1" t="n">
        <v>5</v>
      </c>
      <c r="L886" s="1" t="n">
        <v>0</v>
      </c>
      <c r="M886" s="1" t="n">
        <v>8850</v>
      </c>
    </row>
    <row r="887" customFormat="false" ht="14.9" hidden="false" customHeight="false" outlineLevel="0" collapsed="false">
      <c r="A887" s="1" t="n">
        <v>886</v>
      </c>
      <c r="B887" s="1" t="n">
        <v>12</v>
      </c>
      <c r="C887" s="1" t="n">
        <v>0</v>
      </c>
      <c r="D887" s="1" t="n">
        <v>0</v>
      </c>
      <c r="E887" s="1" t="n">
        <v>1</v>
      </c>
      <c r="F887" s="1" t="n">
        <v>884</v>
      </c>
      <c r="H887" s="1" t="s">
        <v>1110</v>
      </c>
      <c r="I887" s="3" t="e">
        <f aca="false">-#NAME? #NAME?</f>
        <v>#VALUE!</v>
      </c>
      <c r="J887" s="3" t="s">
        <v>256</v>
      </c>
      <c r="K887" s="1" t="n">
        <v>5</v>
      </c>
      <c r="L887" s="1" t="n">
        <v>0</v>
      </c>
      <c r="M887" s="1" t="n">
        <v>8860</v>
      </c>
    </row>
    <row r="888" customFormat="false" ht="14.9" hidden="false" customHeight="false" outlineLevel="0" collapsed="false">
      <c r="A888" s="1" t="n">
        <v>887</v>
      </c>
      <c r="B888" s="1" t="n">
        <v>12</v>
      </c>
      <c r="C888" s="1" t="n">
        <v>0</v>
      </c>
      <c r="D888" s="1" t="n">
        <v>0</v>
      </c>
      <c r="E888" s="1" t="n">
        <v>1</v>
      </c>
      <c r="F888" s="1" t="n">
        <v>884</v>
      </c>
      <c r="H888" s="1" t="s">
        <v>1111</v>
      </c>
      <c r="I888" s="3" t="e">
        <f aca="false">-#NAME? #NAME?</f>
        <v>#VALUE!</v>
      </c>
      <c r="J888" s="3" t="s">
        <v>256</v>
      </c>
      <c r="K888" s="1" t="n">
        <v>5</v>
      </c>
      <c r="L888" s="1" t="n">
        <v>0</v>
      </c>
      <c r="M888" s="1" t="n">
        <v>8870</v>
      </c>
    </row>
    <row r="889" customFormat="false" ht="14.9" hidden="false" customHeight="false" outlineLevel="0" collapsed="false">
      <c r="A889" s="1" t="n">
        <v>888</v>
      </c>
      <c r="B889" s="1" t="n">
        <v>12</v>
      </c>
      <c r="C889" s="1" t="n">
        <v>0</v>
      </c>
      <c r="D889" s="1" t="n">
        <v>0</v>
      </c>
      <c r="E889" s="1" t="n">
        <v>1</v>
      </c>
      <c r="F889" s="1" t="n">
        <v>884</v>
      </c>
      <c r="H889" s="1" t="s">
        <v>1112</v>
      </c>
      <c r="I889" s="3" t="e">
        <f aca="false">-#NAME?</f>
        <v>#NAME?</v>
      </c>
      <c r="J889" s="3" t="s">
        <v>256</v>
      </c>
      <c r="K889" s="1" t="n">
        <v>5</v>
      </c>
      <c r="L889" s="1" t="n">
        <v>0</v>
      </c>
      <c r="M889" s="1" t="n">
        <v>8880</v>
      </c>
    </row>
    <row r="890" customFormat="false" ht="14.9" hidden="false" customHeight="false" outlineLevel="0" collapsed="false">
      <c r="A890" s="1" t="n">
        <v>889</v>
      </c>
      <c r="B890" s="1" t="n">
        <v>12</v>
      </c>
      <c r="C890" s="1" t="n">
        <v>0</v>
      </c>
      <c r="D890" s="1" t="n">
        <v>0</v>
      </c>
      <c r="E890" s="1" t="n">
        <v>0</v>
      </c>
      <c r="F890" s="1" t="n">
        <v>884</v>
      </c>
      <c r="I890" s="3" t="s">
        <v>199</v>
      </c>
      <c r="L890" s="1" t="n">
        <v>0</v>
      </c>
      <c r="M890" s="1" t="n">
        <v>8890</v>
      </c>
    </row>
    <row r="891" customFormat="false" ht="14.9" hidden="false" customHeight="false" outlineLevel="0" collapsed="false">
      <c r="A891" s="1" t="n">
        <v>7854</v>
      </c>
      <c r="B891" s="1" t="n">
        <v>12</v>
      </c>
      <c r="C891" s="1" t="n">
        <v>0</v>
      </c>
      <c r="D891" s="1" t="n">
        <v>0</v>
      </c>
      <c r="E891" s="1" t="n">
        <v>1</v>
      </c>
      <c r="F891" s="1" t="n">
        <v>889</v>
      </c>
      <c r="H891" s="1" t="s">
        <v>1113</v>
      </c>
      <c r="I891" s="3" t="e">
        <f aca="false">---#NAME? #NAME? #NAME? #NAME? #NAME? #NAME?</f>
        <v>#VALUE!</v>
      </c>
      <c r="J891" s="3" t="s">
        <v>256</v>
      </c>
      <c r="K891" s="1" t="n">
        <v>5</v>
      </c>
      <c r="L891" s="1" t="n">
        <v>0</v>
      </c>
      <c r="M891" s="1" t="n">
        <v>8891</v>
      </c>
    </row>
    <row r="892" customFormat="false" ht="14.9" hidden="false" customHeight="false" outlineLevel="0" collapsed="false">
      <c r="A892" s="1" t="n">
        <v>7855</v>
      </c>
      <c r="B892" s="1" t="n">
        <v>12</v>
      </c>
      <c r="C892" s="1" t="n">
        <v>0</v>
      </c>
      <c r="D892" s="1" t="n">
        <v>0</v>
      </c>
      <c r="E892" s="1" t="n">
        <v>1</v>
      </c>
      <c r="F892" s="1" t="n">
        <v>889</v>
      </c>
      <c r="H892" s="1" t="s">
        <v>1114</v>
      </c>
      <c r="I892" s="3" t="e">
        <f aca="false">---#NAME?</f>
        <v>#NAME?</v>
      </c>
      <c r="J892" s="3" t="s">
        <v>256</v>
      </c>
      <c r="K892" s="1" t="n">
        <v>5</v>
      </c>
      <c r="L892" s="1" t="n">
        <v>0</v>
      </c>
      <c r="M892" s="1" t="n">
        <v>8892</v>
      </c>
    </row>
    <row r="893" customFormat="false" ht="14.9" hidden="false" customHeight="false" outlineLevel="0" collapsed="false">
      <c r="A893" s="1" t="n">
        <v>7856</v>
      </c>
      <c r="B893" s="1" t="n">
        <v>12</v>
      </c>
      <c r="C893" s="1" t="n">
        <v>0</v>
      </c>
      <c r="D893" s="1" t="n">
        <v>0</v>
      </c>
      <c r="E893" s="1" t="n">
        <v>1</v>
      </c>
      <c r="F893" s="1" t="n">
        <v>889</v>
      </c>
      <c r="H893" s="1" t="s">
        <v>1115</v>
      </c>
      <c r="I893" s="3" t="e">
        <f aca="false">---#NAME?</f>
        <v>#NAME?</v>
      </c>
      <c r="J893" s="3" t="s">
        <v>256</v>
      </c>
      <c r="K893" s="1" t="n">
        <v>5</v>
      </c>
      <c r="L893" s="1" t="n">
        <v>0</v>
      </c>
      <c r="M893" s="1" t="n">
        <v>8893</v>
      </c>
    </row>
    <row r="894" customFormat="false" ht="579.1" hidden="false" customHeight="false" outlineLevel="0" collapsed="false">
      <c r="A894" s="1" t="n">
        <v>890</v>
      </c>
      <c r="B894" s="1" t="n">
        <v>12</v>
      </c>
      <c r="C894" s="1" t="n">
        <v>0</v>
      </c>
      <c r="D894" s="1" t="n">
        <v>1</v>
      </c>
      <c r="E894" s="1" t="n">
        <v>0</v>
      </c>
      <c r="G894" s="1" t="n">
        <v>12.12</v>
      </c>
      <c r="I894" s="3" t="s">
        <v>1116</v>
      </c>
      <c r="L894" s="1" t="n">
        <v>0</v>
      </c>
      <c r="M894" s="1" t="n">
        <v>8900</v>
      </c>
    </row>
    <row r="895" customFormat="false" ht="55.2" hidden="false" customHeight="false" outlineLevel="0" collapsed="false">
      <c r="A895" s="1" t="n">
        <v>891</v>
      </c>
      <c r="B895" s="1" t="n">
        <v>12</v>
      </c>
      <c r="C895" s="1" t="n">
        <v>0</v>
      </c>
      <c r="D895" s="1" t="n">
        <v>0</v>
      </c>
      <c r="E895" s="1" t="n">
        <v>0</v>
      </c>
      <c r="F895" s="1" t="n">
        <v>890</v>
      </c>
      <c r="I895" s="3" t="s">
        <v>1117</v>
      </c>
      <c r="L895" s="1" t="n">
        <v>0</v>
      </c>
      <c r="M895" s="1" t="n">
        <v>8910</v>
      </c>
    </row>
    <row r="896" customFormat="false" ht="14.9" hidden="false" customHeight="false" outlineLevel="0" collapsed="false">
      <c r="A896" s="1" t="n">
        <v>892</v>
      </c>
      <c r="B896" s="1" t="n">
        <v>12</v>
      </c>
      <c r="C896" s="1" t="n">
        <v>0</v>
      </c>
      <c r="D896" s="1" t="n">
        <v>0</v>
      </c>
      <c r="E896" s="1" t="n">
        <v>1</v>
      </c>
      <c r="F896" s="1" t="n">
        <v>891</v>
      </c>
      <c r="H896" s="1" t="s">
        <v>1118</v>
      </c>
      <c r="I896" s="3" t="e">
        <f aca="false">--#NAME? #NAME? #NAME? #NAME?</f>
        <v>#VALUE!</v>
      </c>
      <c r="J896" s="3" t="s">
        <v>256</v>
      </c>
      <c r="K896" s="1" t="n">
        <v>5</v>
      </c>
      <c r="L896" s="1" t="n">
        <v>0</v>
      </c>
      <c r="M896" s="1" t="n">
        <v>8920</v>
      </c>
    </row>
    <row r="897" customFormat="false" ht="14.9" hidden="false" customHeight="false" outlineLevel="0" collapsed="false">
      <c r="A897" s="1" t="n">
        <v>893</v>
      </c>
      <c r="B897" s="1" t="n">
        <v>12</v>
      </c>
      <c r="C897" s="1" t="n">
        <v>0</v>
      </c>
      <c r="D897" s="1" t="n">
        <v>0</v>
      </c>
      <c r="E897" s="1" t="n">
        <v>1</v>
      </c>
      <c r="F897" s="1" t="n">
        <v>891</v>
      </c>
      <c r="H897" s="1" t="s">
        <v>1119</v>
      </c>
      <c r="I897" s="3" t="e">
        <f aca="false">--#NAME?</f>
        <v>#NAME?</v>
      </c>
      <c r="J897" s="3" t="s">
        <v>256</v>
      </c>
      <c r="K897" s="1" t="n">
        <v>5</v>
      </c>
      <c r="L897" s="1" t="n">
        <v>0</v>
      </c>
      <c r="M897" s="1" t="n">
        <v>8930</v>
      </c>
    </row>
    <row r="898" customFormat="false" ht="14.9" hidden="false" customHeight="false" outlineLevel="0" collapsed="false">
      <c r="A898" s="1" t="n">
        <v>894</v>
      </c>
      <c r="B898" s="1" t="n">
        <v>12</v>
      </c>
      <c r="C898" s="1" t="n">
        <v>0</v>
      </c>
      <c r="D898" s="1" t="n">
        <v>0</v>
      </c>
      <c r="E898" s="1" t="n">
        <v>0</v>
      </c>
      <c r="F898" s="1" t="n">
        <v>890</v>
      </c>
      <c r="I898" s="3" t="s">
        <v>199</v>
      </c>
      <c r="L898" s="1" t="n">
        <v>0</v>
      </c>
      <c r="M898" s="1" t="n">
        <v>8940</v>
      </c>
    </row>
    <row r="899" customFormat="false" ht="14.9" hidden="false" customHeight="false" outlineLevel="0" collapsed="false">
      <c r="A899" s="1" t="n">
        <v>895</v>
      </c>
      <c r="B899" s="1" t="n">
        <v>12</v>
      </c>
      <c r="C899" s="1" t="n">
        <v>0</v>
      </c>
      <c r="D899" s="1" t="n">
        <v>0</v>
      </c>
      <c r="E899" s="1" t="n">
        <v>1</v>
      </c>
      <c r="F899" s="1" t="n">
        <v>894</v>
      </c>
      <c r="H899" s="1" t="s">
        <v>1120</v>
      </c>
      <c r="I899" s="3" t="e">
        <f aca="false">--#NAME? #NAME?</f>
        <v>#VALUE!</v>
      </c>
      <c r="J899" s="3" t="s">
        <v>256</v>
      </c>
      <c r="K899" s="1" t="n">
        <v>5</v>
      </c>
      <c r="L899" s="1" t="n">
        <v>0</v>
      </c>
      <c r="M899" s="1" t="n">
        <v>8950</v>
      </c>
    </row>
    <row r="900" customFormat="false" ht="14.9" hidden="false" customHeight="false" outlineLevel="0" collapsed="false">
      <c r="A900" s="1" t="n">
        <v>896</v>
      </c>
      <c r="B900" s="1" t="n">
        <v>12</v>
      </c>
      <c r="C900" s="1" t="n">
        <v>0</v>
      </c>
      <c r="D900" s="1" t="n">
        <v>0</v>
      </c>
      <c r="E900" s="1" t="n">
        <v>1</v>
      </c>
      <c r="F900" s="1" t="n">
        <v>894</v>
      </c>
      <c r="H900" s="1" t="s">
        <v>1121</v>
      </c>
      <c r="I900" s="3" t="e">
        <f aca="false">--#NAME? #NAME? (#NAME?)</f>
        <v>#VALUE!</v>
      </c>
      <c r="J900" s="3" t="s">
        <v>256</v>
      </c>
      <c r="K900" s="1" t="n">
        <v>5</v>
      </c>
      <c r="L900" s="1" t="n">
        <v>0</v>
      </c>
      <c r="M900" s="1" t="n">
        <v>8960</v>
      </c>
    </row>
    <row r="901" customFormat="false" ht="14.9" hidden="false" customHeight="false" outlineLevel="0" collapsed="false">
      <c r="A901" s="1" t="n">
        <v>897</v>
      </c>
      <c r="B901" s="1" t="n">
        <v>12</v>
      </c>
      <c r="C901" s="1" t="n">
        <v>0</v>
      </c>
      <c r="D901" s="1" t="n">
        <v>0</v>
      </c>
      <c r="E901" s="1" t="n">
        <v>1</v>
      </c>
      <c r="F901" s="1" t="n">
        <v>894</v>
      </c>
      <c r="H901" s="1" t="s">
        <v>1122</v>
      </c>
      <c r="I901" s="3" t="e">
        <f aca="false">--#NAME? #NAME?</f>
        <v>#VALUE!</v>
      </c>
      <c r="J901" s="3" t="s">
        <v>256</v>
      </c>
      <c r="K901" s="1" t="n">
        <v>5</v>
      </c>
      <c r="L901" s="1" t="n">
        <v>0</v>
      </c>
      <c r="M901" s="1" t="n">
        <v>8970</v>
      </c>
    </row>
    <row r="902" customFormat="false" ht="14.9" hidden="false" customHeight="false" outlineLevel="0" collapsed="false">
      <c r="A902" s="1" t="n">
        <v>898</v>
      </c>
      <c r="B902" s="1" t="n">
        <v>12</v>
      </c>
      <c r="C902" s="1" t="n">
        <v>0</v>
      </c>
      <c r="D902" s="1" t="n">
        <v>0</v>
      </c>
      <c r="E902" s="1" t="n">
        <v>1</v>
      </c>
      <c r="F902" s="1" t="n">
        <v>894</v>
      </c>
      <c r="H902" s="1" t="s">
        <v>1123</v>
      </c>
      <c r="I902" s="3" t="e">
        <f aca="false">--#NAME? #NAME?</f>
        <v>#VALUE!</v>
      </c>
      <c r="J902" s="3" t="s">
        <v>256</v>
      </c>
      <c r="K902" s="1" t="n">
        <v>5</v>
      </c>
      <c r="L902" s="1" t="n">
        <v>0</v>
      </c>
      <c r="M902" s="1" t="n">
        <v>8980</v>
      </c>
    </row>
    <row r="903" customFormat="false" ht="14.9" hidden="false" customHeight="false" outlineLevel="0" collapsed="false">
      <c r="A903" s="1" t="n">
        <v>899</v>
      </c>
      <c r="B903" s="1" t="n">
        <v>12</v>
      </c>
      <c r="C903" s="1" t="n">
        <v>0</v>
      </c>
      <c r="D903" s="1" t="n">
        <v>0</v>
      </c>
      <c r="E903" s="1" t="n">
        <v>1</v>
      </c>
      <c r="F903" s="1" t="n">
        <v>894</v>
      </c>
      <c r="H903" s="1" t="s">
        <v>1124</v>
      </c>
      <c r="I903" s="3" t="e">
        <f aca="false">--#NAME?</f>
        <v>#NAME?</v>
      </c>
      <c r="J903" s="3" t="s">
        <v>256</v>
      </c>
      <c r="K903" s="1" t="n">
        <v>5</v>
      </c>
      <c r="L903" s="1" t="n">
        <v>0</v>
      </c>
      <c r="M903" s="1" t="n">
        <v>8990</v>
      </c>
    </row>
    <row r="904" customFormat="false" ht="176.1" hidden="false" customHeight="false" outlineLevel="0" collapsed="false">
      <c r="A904" s="1" t="n">
        <v>900</v>
      </c>
      <c r="B904" s="1" t="n">
        <v>12</v>
      </c>
      <c r="C904" s="1" t="n">
        <v>0</v>
      </c>
      <c r="D904" s="1" t="n">
        <v>1</v>
      </c>
      <c r="E904" s="1" t="n">
        <v>1</v>
      </c>
      <c r="G904" s="1" t="n">
        <v>12.13</v>
      </c>
      <c r="H904" s="1" t="s">
        <v>1125</v>
      </c>
      <c r="I904" s="3" t="s">
        <v>1126</v>
      </c>
      <c r="J904" s="3" t="s">
        <v>256</v>
      </c>
      <c r="K904" s="1" t="n">
        <v>5</v>
      </c>
      <c r="L904" s="1" t="n">
        <v>0</v>
      </c>
      <c r="M904" s="1" t="n">
        <v>9000</v>
      </c>
    </row>
    <row r="905" customFormat="false" ht="283.55" hidden="false" customHeight="false" outlineLevel="0" collapsed="false">
      <c r="A905" s="1" t="n">
        <v>901</v>
      </c>
      <c r="B905" s="1" t="n">
        <v>12</v>
      </c>
      <c r="C905" s="1" t="n">
        <v>0</v>
      </c>
      <c r="D905" s="1" t="n">
        <v>1</v>
      </c>
      <c r="E905" s="1" t="n">
        <v>0</v>
      </c>
      <c r="G905" s="1" t="n">
        <v>12.14</v>
      </c>
      <c r="I905" s="3" t="s">
        <v>1127</v>
      </c>
      <c r="L905" s="1" t="n">
        <v>0</v>
      </c>
      <c r="M905" s="1" t="n">
        <v>9010</v>
      </c>
    </row>
    <row r="906" customFormat="false" ht="14.9" hidden="false" customHeight="false" outlineLevel="0" collapsed="false">
      <c r="A906" s="1" t="n">
        <v>902</v>
      </c>
      <c r="B906" s="1" t="n">
        <v>12</v>
      </c>
      <c r="C906" s="1" t="n">
        <v>0</v>
      </c>
      <c r="D906" s="1" t="n">
        <v>0</v>
      </c>
      <c r="E906" s="1" t="n">
        <v>1</v>
      </c>
      <c r="F906" s="1" t="n">
        <v>901</v>
      </c>
      <c r="H906" s="1" t="s">
        <v>1128</v>
      </c>
      <c r="I906" s="3" t="e">
        <f aca="false">-#NAME? (#NAME?) #NAME? #NAME? #NAME?</f>
        <v>#VALUE!</v>
      </c>
      <c r="J906" s="3" t="s">
        <v>256</v>
      </c>
      <c r="K906" s="1" t="n">
        <v>5</v>
      </c>
      <c r="L906" s="1" t="n">
        <v>0</v>
      </c>
      <c r="M906" s="1" t="n">
        <v>9020</v>
      </c>
    </row>
    <row r="907" customFormat="false" ht="14.9" hidden="false" customHeight="false" outlineLevel="0" collapsed="false">
      <c r="A907" s="1" t="n">
        <v>903</v>
      </c>
      <c r="B907" s="1" t="n">
        <v>12</v>
      </c>
      <c r="C907" s="1" t="n">
        <v>0</v>
      </c>
      <c r="D907" s="1" t="n">
        <v>0</v>
      </c>
      <c r="E907" s="1" t="n">
        <v>1</v>
      </c>
      <c r="F907" s="1" t="n">
        <v>901</v>
      </c>
      <c r="H907" s="1" t="s">
        <v>1129</v>
      </c>
      <c r="I907" s="3" t="e">
        <f aca="false">-#NAME?</f>
        <v>#NAME?</v>
      </c>
      <c r="J907" s="3" t="s">
        <v>256</v>
      </c>
      <c r="K907" s="1" t="n">
        <v>5</v>
      </c>
      <c r="L907" s="1" t="n">
        <v>0</v>
      </c>
      <c r="M907" s="1" t="n">
        <v>9030</v>
      </c>
    </row>
    <row r="908" customFormat="false" ht="149.25" hidden="false" customHeight="false" outlineLevel="0" collapsed="false">
      <c r="A908" s="1" t="n">
        <v>904</v>
      </c>
      <c r="B908" s="1" t="n">
        <v>13</v>
      </c>
      <c r="C908" s="1" t="n">
        <v>0</v>
      </c>
      <c r="D908" s="1" t="n">
        <v>1</v>
      </c>
      <c r="E908" s="1" t="n">
        <v>0</v>
      </c>
      <c r="G908" s="1" t="n">
        <v>13.01</v>
      </c>
      <c r="I908" s="3" t="s">
        <v>1130</v>
      </c>
      <c r="L908" s="1" t="n">
        <v>0</v>
      </c>
      <c r="M908" s="1" t="n">
        <v>9040</v>
      </c>
    </row>
    <row r="909" customFormat="false" ht="14.9" hidden="false" customHeight="false" outlineLevel="0" collapsed="false">
      <c r="A909" s="1" t="n">
        <v>905</v>
      </c>
      <c r="B909" s="1" t="n">
        <v>13</v>
      </c>
      <c r="C909" s="1" t="n">
        <v>0</v>
      </c>
      <c r="D909" s="1" t="n">
        <v>0</v>
      </c>
      <c r="E909" s="1" t="n">
        <v>1</v>
      </c>
      <c r="F909" s="1" t="n">
        <v>904</v>
      </c>
      <c r="H909" s="1" t="s">
        <v>1131</v>
      </c>
      <c r="I909" s="3" t="e">
        <f aca="false">-#NAME? #NAME?</f>
        <v>#VALUE!</v>
      </c>
      <c r="J909" s="3" t="s">
        <v>256</v>
      </c>
      <c r="K909" s="1" t="n">
        <v>5</v>
      </c>
      <c r="L909" s="1" t="n">
        <v>0</v>
      </c>
      <c r="M909" s="1" t="n">
        <v>9050</v>
      </c>
    </row>
    <row r="910" customFormat="false" ht="14.9" hidden="false" customHeight="false" outlineLevel="0" collapsed="false">
      <c r="A910" s="1" t="n">
        <v>906</v>
      </c>
      <c r="B910" s="1" t="n">
        <v>13</v>
      </c>
      <c r="C910" s="1" t="n">
        <v>0</v>
      </c>
      <c r="D910" s="1" t="n">
        <v>0</v>
      </c>
      <c r="E910" s="1" t="n">
        <v>1</v>
      </c>
      <c r="F910" s="1" t="n">
        <v>904</v>
      </c>
      <c r="H910" s="1" t="s">
        <v>1132</v>
      </c>
      <c r="I910" s="3" t="e">
        <f aca="false">-#NAME?</f>
        <v>#NAME?</v>
      </c>
      <c r="J910" s="3" t="s">
        <v>256</v>
      </c>
      <c r="K910" s="1" t="n">
        <v>5</v>
      </c>
      <c r="L910" s="1" t="n">
        <v>0</v>
      </c>
      <c r="M910" s="1" t="n">
        <v>9060</v>
      </c>
    </row>
    <row r="911" customFormat="false" ht="297" hidden="false" customHeight="false" outlineLevel="0" collapsed="false">
      <c r="A911" s="1" t="n">
        <v>907</v>
      </c>
      <c r="B911" s="1" t="n">
        <v>13</v>
      </c>
      <c r="C911" s="1" t="n">
        <v>0</v>
      </c>
      <c r="D911" s="1" t="n">
        <v>1</v>
      </c>
      <c r="E911" s="1" t="n">
        <v>0</v>
      </c>
      <c r="G911" s="1" t="n">
        <v>13.02</v>
      </c>
      <c r="I911" s="3" t="s">
        <v>1133</v>
      </c>
      <c r="L911" s="1" t="n">
        <v>0</v>
      </c>
      <c r="M911" s="1" t="n">
        <v>9070</v>
      </c>
    </row>
    <row r="912" customFormat="false" ht="55.2" hidden="false" customHeight="false" outlineLevel="0" collapsed="false">
      <c r="A912" s="1" t="n">
        <v>908</v>
      </c>
      <c r="B912" s="1" t="n">
        <v>13</v>
      </c>
      <c r="C912" s="1" t="n">
        <v>0</v>
      </c>
      <c r="D912" s="1" t="n">
        <v>0</v>
      </c>
      <c r="E912" s="1" t="n">
        <v>0</v>
      </c>
      <c r="F912" s="1" t="n">
        <v>907</v>
      </c>
      <c r="I912" s="3" t="s">
        <v>1134</v>
      </c>
      <c r="L912" s="1" t="n">
        <v>0</v>
      </c>
      <c r="M912" s="1" t="n">
        <v>9080</v>
      </c>
    </row>
    <row r="913" customFormat="false" ht="14.9" hidden="false" customHeight="false" outlineLevel="0" collapsed="false">
      <c r="A913" s="1" t="n">
        <v>909</v>
      </c>
      <c r="B913" s="1" t="n">
        <v>13</v>
      </c>
      <c r="C913" s="1" t="n">
        <v>0</v>
      </c>
      <c r="D913" s="1" t="n">
        <v>0</v>
      </c>
      <c r="E913" s="1" t="n">
        <v>1</v>
      </c>
      <c r="F913" s="1" t="n">
        <v>908</v>
      </c>
      <c r="H913" s="1" t="s">
        <v>1135</v>
      </c>
      <c r="I913" s="3" t="e">
        <f aca="false">--#NAME?</f>
        <v>#NAME?</v>
      </c>
      <c r="J913" s="3" t="s">
        <v>256</v>
      </c>
      <c r="K913" s="1" t="n">
        <v>5</v>
      </c>
      <c r="L913" s="1" t="n">
        <v>0</v>
      </c>
      <c r="M913" s="1" t="n">
        <v>9090</v>
      </c>
    </row>
    <row r="914" customFormat="false" ht="14.9" hidden="false" customHeight="false" outlineLevel="0" collapsed="false">
      <c r="A914" s="1" t="n">
        <v>910</v>
      </c>
      <c r="B914" s="1" t="n">
        <v>13</v>
      </c>
      <c r="C914" s="1" t="n">
        <v>0</v>
      </c>
      <c r="D914" s="1" t="n">
        <v>0</v>
      </c>
      <c r="E914" s="1" t="n">
        <v>1</v>
      </c>
      <c r="F914" s="1" t="n">
        <v>908</v>
      </c>
      <c r="H914" s="1" t="s">
        <v>1136</v>
      </c>
      <c r="I914" s="3" t="e">
        <f aca="false">--#NAME? #NAME?</f>
        <v>#VALUE!</v>
      </c>
      <c r="J914" s="3" t="s">
        <v>256</v>
      </c>
      <c r="K914" s="1" t="n">
        <v>5</v>
      </c>
      <c r="L914" s="1" t="n">
        <v>0</v>
      </c>
      <c r="M914" s="1" t="n">
        <v>9100</v>
      </c>
    </row>
    <row r="915" customFormat="false" ht="14.9" hidden="false" customHeight="false" outlineLevel="0" collapsed="false">
      <c r="A915" s="1" t="n">
        <v>911</v>
      </c>
      <c r="B915" s="1" t="n">
        <v>13</v>
      </c>
      <c r="C915" s="1" t="n">
        <v>0</v>
      </c>
      <c r="D915" s="1" t="n">
        <v>0</v>
      </c>
      <c r="E915" s="1" t="n">
        <v>1</v>
      </c>
      <c r="F915" s="1" t="n">
        <v>908</v>
      </c>
      <c r="H915" s="1" t="s">
        <v>1137</v>
      </c>
      <c r="I915" s="3" t="e">
        <f aca="false">--#NAME? #NAME?</f>
        <v>#VALUE!</v>
      </c>
      <c r="J915" s="3" t="s">
        <v>256</v>
      </c>
      <c r="K915" s="1" t="n">
        <v>5</v>
      </c>
      <c r="L915" s="1" t="n">
        <v>0</v>
      </c>
      <c r="M915" s="1" t="n">
        <v>9110</v>
      </c>
    </row>
    <row r="916" customFormat="false" ht="14.9" hidden="false" customHeight="false" outlineLevel="0" collapsed="false">
      <c r="A916" s="1" t="n">
        <v>912</v>
      </c>
      <c r="B916" s="1" t="n">
        <v>13</v>
      </c>
      <c r="C916" s="1" t="n">
        <v>0</v>
      </c>
      <c r="D916" s="1" t="n">
        <v>0</v>
      </c>
      <c r="E916" s="1" t="n">
        <v>1</v>
      </c>
      <c r="F916" s="1" t="n">
        <v>908</v>
      </c>
      <c r="H916" s="1" t="s">
        <v>1138</v>
      </c>
      <c r="I916" s="3" t="e">
        <f aca="false">--#NAME? #NAME?</f>
        <v>#VALUE!</v>
      </c>
      <c r="J916" s="3" t="s">
        <v>256</v>
      </c>
      <c r="K916" s="1" t="n">
        <v>5</v>
      </c>
      <c r="L916" s="1" t="n">
        <v>0</v>
      </c>
      <c r="M916" s="1" t="n">
        <v>9120</v>
      </c>
    </row>
    <row r="917" customFormat="false" ht="14.9" hidden="false" customHeight="false" outlineLevel="0" collapsed="false">
      <c r="A917" s="1" t="n">
        <v>913</v>
      </c>
      <c r="B917" s="1" t="n">
        <v>13</v>
      </c>
      <c r="C917" s="1" t="n">
        <v>0</v>
      </c>
      <c r="D917" s="1" t="n">
        <v>0</v>
      </c>
      <c r="E917" s="1" t="n">
        <v>1</v>
      </c>
      <c r="F917" s="1" t="n">
        <v>908</v>
      </c>
      <c r="H917" s="1" t="s">
        <v>1139</v>
      </c>
      <c r="I917" s="3" t="e">
        <f aca="false">--#NAME?</f>
        <v>#NAME?</v>
      </c>
      <c r="J917" s="3" t="s">
        <v>256</v>
      </c>
      <c r="K917" s="1" t="n">
        <v>5</v>
      </c>
      <c r="L917" s="1" t="n">
        <v>0</v>
      </c>
      <c r="M917" s="1" t="n">
        <v>9130</v>
      </c>
    </row>
    <row r="918" customFormat="false" ht="14.9" hidden="false" customHeight="false" outlineLevel="0" collapsed="false">
      <c r="A918" s="1" t="n">
        <v>914</v>
      </c>
      <c r="B918" s="1" t="n">
        <v>13</v>
      </c>
      <c r="C918" s="1" t="n">
        <v>0</v>
      </c>
      <c r="D918" s="1" t="n">
        <v>0</v>
      </c>
      <c r="E918" s="1" t="n">
        <v>1</v>
      </c>
      <c r="F918" s="1" t="n">
        <v>907</v>
      </c>
      <c r="H918" s="1" t="s">
        <v>1140</v>
      </c>
      <c r="I918" s="3" t="e">
        <f aca="false">-#NAME? #NAME?,#NAME? #NAME? #NAME?</f>
        <v>#VALUE!</v>
      </c>
      <c r="J918" s="3" t="s">
        <v>256</v>
      </c>
      <c r="K918" s="1" t="n">
        <v>5</v>
      </c>
      <c r="L918" s="1" t="n">
        <v>0</v>
      </c>
      <c r="M918" s="1" t="n">
        <v>9140</v>
      </c>
    </row>
    <row r="919" customFormat="false" ht="162.65" hidden="false" customHeight="false" outlineLevel="0" collapsed="false">
      <c r="A919" s="1" t="n">
        <v>915</v>
      </c>
      <c r="B919" s="1" t="n">
        <v>13</v>
      </c>
      <c r="C919" s="1" t="n">
        <v>0</v>
      </c>
      <c r="D919" s="1" t="n">
        <v>0</v>
      </c>
      <c r="E919" s="1" t="n">
        <v>0</v>
      </c>
      <c r="F919" s="1" t="n">
        <v>907</v>
      </c>
      <c r="I919" s="3" t="s">
        <v>1141</v>
      </c>
      <c r="L919" s="1" t="n">
        <v>0</v>
      </c>
      <c r="M919" s="1" t="n">
        <v>9150</v>
      </c>
    </row>
    <row r="920" customFormat="false" ht="14.9" hidden="false" customHeight="false" outlineLevel="0" collapsed="false">
      <c r="A920" s="1" t="n">
        <v>916</v>
      </c>
      <c r="B920" s="1" t="n">
        <v>13</v>
      </c>
      <c r="C920" s="1" t="n">
        <v>0</v>
      </c>
      <c r="D920" s="1" t="n">
        <v>0</v>
      </c>
      <c r="E920" s="1" t="n">
        <v>1</v>
      </c>
      <c r="F920" s="1" t="n">
        <v>915</v>
      </c>
      <c r="H920" s="1" t="s">
        <v>1142</v>
      </c>
      <c r="I920" s="3" t="e">
        <f aca="false">--#NAME?-#NAME?</f>
        <v>#NAME?</v>
      </c>
      <c r="J920" s="3" t="s">
        <v>256</v>
      </c>
      <c r="K920" s="1" t="n">
        <v>5</v>
      </c>
      <c r="L920" s="1" t="n">
        <v>0</v>
      </c>
      <c r="M920" s="1" t="n">
        <v>9160</v>
      </c>
    </row>
    <row r="921" customFormat="false" ht="14.9" hidden="false" customHeight="false" outlineLevel="0" collapsed="false">
      <c r="A921" s="1" t="n">
        <v>917</v>
      </c>
      <c r="B921" s="1" t="n">
        <v>13</v>
      </c>
      <c r="C921" s="1" t="n">
        <v>0</v>
      </c>
      <c r="D921" s="1" t="n">
        <v>0</v>
      </c>
      <c r="E921" s="1" t="n">
        <v>1</v>
      </c>
      <c r="F921" s="1" t="n">
        <v>915</v>
      </c>
      <c r="H921" s="1" t="s">
        <v>1143</v>
      </c>
      <c r="I921" s="3" t="e">
        <f aca="false">--#NAME? #NAME? #NAME?,#NAME? #NAME? #NAME? #NAME?,#NAME? #NAME? #NAME? #NAME?,#NAME? #NAME? #NAME? #NAME? #NAME? #NAME?</f>
        <v>#VALUE!</v>
      </c>
      <c r="J921" s="3" t="s">
        <v>256</v>
      </c>
      <c r="K921" s="1" t="n">
        <v>5</v>
      </c>
      <c r="L921" s="1" t="n">
        <v>0</v>
      </c>
      <c r="M921" s="1" t="n">
        <v>9170</v>
      </c>
    </row>
    <row r="922" customFormat="false" ht="14.9" hidden="false" customHeight="false" outlineLevel="0" collapsed="false">
      <c r="A922" s="1" t="n">
        <v>918</v>
      </c>
      <c r="B922" s="1" t="n">
        <v>13</v>
      </c>
      <c r="C922" s="1" t="n">
        <v>0</v>
      </c>
      <c r="D922" s="1" t="n">
        <v>0</v>
      </c>
      <c r="E922" s="1" t="n">
        <v>1</v>
      </c>
      <c r="F922" s="1" t="n">
        <v>915</v>
      </c>
      <c r="H922" s="1" t="s">
        <v>1144</v>
      </c>
      <c r="I922" s="3" t="e">
        <f aca="false">--#NAME?</f>
        <v>#NAME?</v>
      </c>
      <c r="J922" s="3" t="s">
        <v>256</v>
      </c>
      <c r="K922" s="1" t="n">
        <v>5</v>
      </c>
      <c r="L922" s="1" t="n">
        <v>0</v>
      </c>
      <c r="M922" s="1" t="n">
        <v>9180</v>
      </c>
    </row>
    <row r="923" customFormat="false" ht="297" hidden="false" customHeight="false" outlineLevel="0" collapsed="false">
      <c r="A923" s="1" t="n">
        <v>919</v>
      </c>
      <c r="B923" s="1" t="n">
        <v>14</v>
      </c>
      <c r="C923" s="1" t="n">
        <v>0</v>
      </c>
      <c r="D923" s="1" t="n">
        <v>1</v>
      </c>
      <c r="E923" s="1" t="n">
        <v>0</v>
      </c>
      <c r="G923" s="1" t="n">
        <v>14.01</v>
      </c>
      <c r="I923" s="3" t="s">
        <v>1145</v>
      </c>
      <c r="L923" s="1" t="n">
        <v>0</v>
      </c>
      <c r="M923" s="1" t="n">
        <v>9190</v>
      </c>
    </row>
    <row r="924" customFormat="false" ht="14.9" hidden="false" customHeight="false" outlineLevel="0" collapsed="false">
      <c r="A924" s="1" t="n">
        <v>920</v>
      </c>
      <c r="B924" s="1" t="n">
        <v>14</v>
      </c>
      <c r="C924" s="1" t="n">
        <v>0</v>
      </c>
      <c r="D924" s="1" t="n">
        <v>0</v>
      </c>
      <c r="E924" s="1" t="n">
        <v>1</v>
      </c>
      <c r="F924" s="1" t="n">
        <v>919</v>
      </c>
      <c r="H924" s="1" t="s">
        <v>1146</v>
      </c>
      <c r="I924" s="3" t="e">
        <f aca="false">-#NAME?</f>
        <v>#NAME?</v>
      </c>
      <c r="J924" s="3" t="s">
        <v>256</v>
      </c>
      <c r="K924" s="1" t="n">
        <v>5</v>
      </c>
      <c r="L924" s="1" t="n">
        <v>0</v>
      </c>
      <c r="M924" s="1" t="n">
        <v>9200</v>
      </c>
    </row>
    <row r="925" customFormat="false" ht="14.9" hidden="false" customHeight="false" outlineLevel="0" collapsed="false">
      <c r="A925" s="1" t="n">
        <v>921</v>
      </c>
      <c r="B925" s="1" t="n">
        <v>14</v>
      </c>
      <c r="C925" s="1" t="n">
        <v>0</v>
      </c>
      <c r="D925" s="1" t="n">
        <v>0</v>
      </c>
      <c r="E925" s="1" t="n">
        <v>1</v>
      </c>
      <c r="F925" s="1" t="n">
        <v>919</v>
      </c>
      <c r="H925" s="1" t="s">
        <v>1147</v>
      </c>
      <c r="I925" s="3" t="e">
        <f aca="false">-#NAME?</f>
        <v>#NAME?</v>
      </c>
      <c r="J925" s="3" t="s">
        <v>256</v>
      </c>
      <c r="K925" s="1" t="n">
        <v>5</v>
      </c>
      <c r="L925" s="1" t="n">
        <v>0</v>
      </c>
      <c r="M925" s="1" t="n">
        <v>9210</v>
      </c>
    </row>
    <row r="926" customFormat="false" ht="14.9" hidden="false" customHeight="false" outlineLevel="0" collapsed="false">
      <c r="A926" s="1" t="n">
        <v>922</v>
      </c>
      <c r="B926" s="1" t="n">
        <v>14</v>
      </c>
      <c r="C926" s="1" t="n">
        <v>0</v>
      </c>
      <c r="D926" s="1" t="n">
        <v>0</v>
      </c>
      <c r="E926" s="1" t="n">
        <v>1</v>
      </c>
      <c r="F926" s="1" t="n">
        <v>919</v>
      </c>
      <c r="H926" s="1" t="s">
        <v>1148</v>
      </c>
      <c r="I926" s="3" t="e">
        <f aca="false">-#NAME?</f>
        <v>#NAME?</v>
      </c>
      <c r="J926" s="3" t="s">
        <v>256</v>
      </c>
      <c r="K926" s="1" t="n">
        <v>5</v>
      </c>
      <c r="L926" s="1" t="n">
        <v>0</v>
      </c>
      <c r="M926" s="1" t="n">
        <v>9220</v>
      </c>
    </row>
    <row r="927" customFormat="false" ht="13.8" hidden="false" customHeight="false" outlineLevel="0" collapsed="false">
      <c r="A927" s="1" t="n">
        <v>923</v>
      </c>
      <c r="B927" s="1" t="n">
        <v>14</v>
      </c>
      <c r="C927" s="1" t="n">
        <v>0</v>
      </c>
      <c r="D927" s="1" t="n">
        <v>1</v>
      </c>
      <c r="E927" s="1" t="n">
        <v>0</v>
      </c>
      <c r="G927" s="1" t="s">
        <v>1149</v>
      </c>
      <c r="L927" s="1" t="n">
        <v>0</v>
      </c>
      <c r="M927" s="1" t="n">
        <v>9230</v>
      </c>
    </row>
    <row r="928" customFormat="false" ht="13.8" hidden="false" customHeight="false" outlineLevel="0" collapsed="false">
      <c r="A928" s="1" t="n">
        <v>924</v>
      </c>
      <c r="B928" s="1" t="n">
        <v>14</v>
      </c>
      <c r="C928" s="1" t="n">
        <v>0</v>
      </c>
      <c r="D928" s="1" t="n">
        <v>1</v>
      </c>
      <c r="E928" s="1" t="n">
        <v>0</v>
      </c>
      <c r="G928" s="1" t="s">
        <v>1150</v>
      </c>
      <c r="L928" s="1" t="n">
        <v>0</v>
      </c>
      <c r="M928" s="1" t="n">
        <v>9240</v>
      </c>
    </row>
    <row r="929" customFormat="false" ht="95.5" hidden="false" customHeight="false" outlineLevel="0" collapsed="false">
      <c r="A929" s="1" t="n">
        <v>925</v>
      </c>
      <c r="B929" s="1" t="n">
        <v>14</v>
      </c>
      <c r="C929" s="1" t="n">
        <v>0</v>
      </c>
      <c r="D929" s="1" t="n">
        <v>1</v>
      </c>
      <c r="E929" s="1" t="n">
        <v>0</v>
      </c>
      <c r="G929" s="1" t="n">
        <v>14.04</v>
      </c>
      <c r="I929" s="3" t="s">
        <v>1151</v>
      </c>
      <c r="L929" s="1" t="n">
        <v>0</v>
      </c>
      <c r="M929" s="1" t="n">
        <v>9250</v>
      </c>
    </row>
    <row r="930" customFormat="false" ht="14.9" hidden="false" customHeight="false" outlineLevel="0" collapsed="false">
      <c r="A930" s="1" t="n">
        <v>926</v>
      </c>
      <c r="B930" s="1" t="n">
        <v>14</v>
      </c>
      <c r="C930" s="1" t="n">
        <v>0</v>
      </c>
      <c r="D930" s="1" t="n">
        <v>0</v>
      </c>
      <c r="E930" s="1" t="n">
        <v>1</v>
      </c>
      <c r="F930" s="1" t="n">
        <v>925</v>
      </c>
      <c r="H930" s="1" t="s">
        <v>1152</v>
      </c>
      <c r="I930" s="3" t="e">
        <f aca="false">-#NAME? #NAME?</f>
        <v>#VALUE!</v>
      </c>
      <c r="J930" s="3" t="s">
        <v>256</v>
      </c>
      <c r="K930" s="1" t="n">
        <v>5</v>
      </c>
      <c r="L930" s="1" t="n">
        <v>0</v>
      </c>
      <c r="M930" s="1" t="n">
        <v>9260</v>
      </c>
    </row>
    <row r="931" customFormat="false" ht="14.9" hidden="false" customHeight="false" outlineLevel="0" collapsed="false">
      <c r="A931" s="1" t="n">
        <v>927</v>
      </c>
      <c r="B931" s="1" t="n">
        <v>14</v>
      </c>
      <c r="C931" s="1" t="n">
        <v>0</v>
      </c>
      <c r="D931" s="1" t="n">
        <v>0</v>
      </c>
      <c r="E931" s="1" t="n">
        <v>1</v>
      </c>
      <c r="F931" s="1" t="n">
        <v>925</v>
      </c>
      <c r="H931" s="1" t="s">
        <v>1153</v>
      </c>
      <c r="I931" s="3" t="e">
        <f aca="false">-#NAME?</f>
        <v>#NAME?</v>
      </c>
      <c r="J931" s="3" t="s">
        <v>256</v>
      </c>
      <c r="K931" s="1" t="n">
        <v>5</v>
      </c>
      <c r="L931" s="1" t="n">
        <v>0</v>
      </c>
      <c r="M931" s="1" t="n">
        <v>9270</v>
      </c>
    </row>
    <row r="932" customFormat="false" ht="135.8" hidden="false" customHeight="false" outlineLevel="0" collapsed="false">
      <c r="A932" s="1" t="n">
        <v>928</v>
      </c>
      <c r="B932" s="1" t="n">
        <v>15</v>
      </c>
      <c r="C932" s="1" t="n">
        <v>0</v>
      </c>
      <c r="D932" s="1" t="n">
        <v>1</v>
      </c>
      <c r="E932" s="1" t="n">
        <v>0</v>
      </c>
      <c r="G932" s="1" t="n">
        <v>15.01</v>
      </c>
      <c r="I932" s="3" t="s">
        <v>1154</v>
      </c>
      <c r="L932" s="1" t="n">
        <v>0</v>
      </c>
      <c r="M932" s="1" t="n">
        <v>9280</v>
      </c>
    </row>
    <row r="933" customFormat="false" ht="14.9" hidden="false" customHeight="false" outlineLevel="0" collapsed="false">
      <c r="A933" s="1" t="n">
        <v>929</v>
      </c>
      <c r="B933" s="1" t="n">
        <v>15</v>
      </c>
      <c r="C933" s="1" t="n">
        <v>0</v>
      </c>
      <c r="D933" s="1" t="n">
        <v>0</v>
      </c>
      <c r="E933" s="1" t="n">
        <v>1</v>
      </c>
      <c r="F933" s="1" t="n">
        <v>928</v>
      </c>
      <c r="H933" s="1" t="s">
        <v>1155</v>
      </c>
      <c r="I933" s="3" t="e">
        <f aca="false">-#NAME?</f>
        <v>#NAME?</v>
      </c>
      <c r="J933" s="3" t="s">
        <v>256</v>
      </c>
      <c r="K933" s="1" t="n">
        <v>5</v>
      </c>
      <c r="L933" s="1" t="n">
        <v>0</v>
      </c>
      <c r="M933" s="1" t="n">
        <v>9290</v>
      </c>
    </row>
    <row r="934" customFormat="false" ht="14.9" hidden="false" customHeight="false" outlineLevel="0" collapsed="false">
      <c r="A934" s="1" t="n">
        <v>930</v>
      </c>
      <c r="B934" s="1" t="n">
        <v>15</v>
      </c>
      <c r="C934" s="1" t="n">
        <v>0</v>
      </c>
      <c r="D934" s="1" t="n">
        <v>0</v>
      </c>
      <c r="E934" s="1" t="n">
        <v>1</v>
      </c>
      <c r="F934" s="1" t="n">
        <v>928</v>
      </c>
      <c r="H934" s="1" t="s">
        <v>1156</v>
      </c>
      <c r="I934" s="3" t="e">
        <f aca="false">-#NAME? #NAME? #NAME?</f>
        <v>#VALUE!</v>
      </c>
      <c r="J934" s="3" t="s">
        <v>256</v>
      </c>
      <c r="K934" s="1" t="n">
        <v>5</v>
      </c>
      <c r="L934" s="1" t="n">
        <v>0</v>
      </c>
      <c r="M934" s="1" t="n">
        <v>9300</v>
      </c>
    </row>
    <row r="935" customFormat="false" ht="14.9" hidden="false" customHeight="false" outlineLevel="0" collapsed="false">
      <c r="A935" s="1" t="n">
        <v>931</v>
      </c>
      <c r="B935" s="1" t="n">
        <v>15</v>
      </c>
      <c r="C935" s="1" t="n">
        <v>0</v>
      </c>
      <c r="D935" s="1" t="n">
        <v>0</v>
      </c>
      <c r="E935" s="1" t="n">
        <v>1</v>
      </c>
      <c r="F935" s="1" t="n">
        <v>928</v>
      </c>
      <c r="H935" s="1" t="s">
        <v>1157</v>
      </c>
      <c r="I935" s="3" t="e">
        <f aca="false">-#NAME?</f>
        <v>#NAME?</v>
      </c>
      <c r="J935" s="3" t="s">
        <v>256</v>
      </c>
      <c r="K935" s="1" t="n">
        <v>5</v>
      </c>
      <c r="L935" s="1" t="n">
        <v>0</v>
      </c>
      <c r="M935" s="1" t="n">
        <v>9310</v>
      </c>
    </row>
    <row r="936" customFormat="false" ht="122.35" hidden="false" customHeight="false" outlineLevel="0" collapsed="false">
      <c r="A936" s="1" t="n">
        <v>932</v>
      </c>
      <c r="B936" s="1" t="n">
        <v>15</v>
      </c>
      <c r="C936" s="1" t="n">
        <v>0</v>
      </c>
      <c r="D936" s="1" t="n">
        <v>1</v>
      </c>
      <c r="E936" s="1" t="n">
        <v>0</v>
      </c>
      <c r="G936" s="1" t="n">
        <v>15.02</v>
      </c>
      <c r="I936" s="3" t="s">
        <v>1158</v>
      </c>
      <c r="L936" s="1" t="n">
        <v>0</v>
      </c>
      <c r="M936" s="1" t="n">
        <v>9320</v>
      </c>
    </row>
    <row r="937" customFormat="false" ht="14.9" hidden="false" customHeight="false" outlineLevel="0" collapsed="false">
      <c r="A937" s="1" t="n">
        <v>933</v>
      </c>
      <c r="B937" s="1" t="n">
        <v>15</v>
      </c>
      <c r="C937" s="1" t="n">
        <v>0</v>
      </c>
      <c r="D937" s="1" t="n">
        <v>0</v>
      </c>
      <c r="E937" s="1" t="n">
        <v>1</v>
      </c>
      <c r="F937" s="1" t="n">
        <v>932</v>
      </c>
      <c r="H937" s="1" t="s">
        <v>1159</v>
      </c>
      <c r="I937" s="3" t="e">
        <f aca="false">-#NAME?</f>
        <v>#NAME?</v>
      </c>
      <c r="J937" s="3" t="s">
        <v>256</v>
      </c>
      <c r="K937" s="1" t="n">
        <v>5</v>
      </c>
      <c r="L937" s="1" t="n">
        <v>0</v>
      </c>
      <c r="M937" s="1" t="n">
        <v>9330</v>
      </c>
    </row>
    <row r="938" customFormat="false" ht="14.9" hidden="false" customHeight="false" outlineLevel="0" collapsed="false">
      <c r="A938" s="1" t="n">
        <v>934</v>
      </c>
      <c r="B938" s="1" t="n">
        <v>15</v>
      </c>
      <c r="C938" s="1" t="n">
        <v>0</v>
      </c>
      <c r="D938" s="1" t="n">
        <v>0</v>
      </c>
      <c r="E938" s="1" t="n">
        <v>1</v>
      </c>
      <c r="F938" s="1" t="n">
        <v>932</v>
      </c>
      <c r="H938" s="1" t="s">
        <v>1160</v>
      </c>
      <c r="I938" s="3" t="e">
        <f aca="false">-#NAME?</f>
        <v>#NAME?</v>
      </c>
      <c r="J938" s="3" t="s">
        <v>256</v>
      </c>
      <c r="K938" s="1" t="n">
        <v>5</v>
      </c>
      <c r="L938" s="1" t="n">
        <v>0</v>
      </c>
      <c r="M938" s="1" t="n">
        <v>9340</v>
      </c>
    </row>
    <row r="939" customFormat="false" ht="176.1" hidden="false" customHeight="false" outlineLevel="0" collapsed="false">
      <c r="A939" s="1" t="n">
        <v>935</v>
      </c>
      <c r="B939" s="1" t="n">
        <v>15</v>
      </c>
      <c r="C939" s="1" t="n">
        <v>0</v>
      </c>
      <c r="D939" s="1" t="n">
        <v>1</v>
      </c>
      <c r="E939" s="1" t="n">
        <v>1</v>
      </c>
      <c r="G939" s="1" t="n">
        <v>15.03</v>
      </c>
      <c r="H939" s="1" t="s">
        <v>1161</v>
      </c>
      <c r="I939" s="3" t="s">
        <v>1162</v>
      </c>
      <c r="J939" s="3" t="s">
        <v>256</v>
      </c>
      <c r="K939" s="1" t="n">
        <v>5</v>
      </c>
      <c r="L939" s="1" t="n">
        <v>0</v>
      </c>
      <c r="M939" s="1" t="n">
        <v>9350</v>
      </c>
    </row>
    <row r="940" customFormat="false" ht="189.55" hidden="false" customHeight="false" outlineLevel="0" collapsed="false">
      <c r="A940" s="1" t="n">
        <v>936</v>
      </c>
      <c r="B940" s="1" t="n">
        <v>15</v>
      </c>
      <c r="C940" s="1" t="n">
        <v>0</v>
      </c>
      <c r="D940" s="1" t="n">
        <v>1</v>
      </c>
      <c r="E940" s="1" t="n">
        <v>0</v>
      </c>
      <c r="G940" s="1" t="n">
        <v>15.04</v>
      </c>
      <c r="I940" s="3" t="s">
        <v>1163</v>
      </c>
      <c r="L940" s="1" t="n">
        <v>0</v>
      </c>
      <c r="M940" s="1" t="n">
        <v>9360</v>
      </c>
    </row>
    <row r="941" customFormat="false" ht="14.9" hidden="false" customHeight="false" outlineLevel="0" collapsed="false">
      <c r="A941" s="1" t="n">
        <v>937</v>
      </c>
      <c r="B941" s="1" t="n">
        <v>15</v>
      </c>
      <c r="C941" s="1" t="n">
        <v>0</v>
      </c>
      <c r="D941" s="1" t="n">
        <v>0</v>
      </c>
      <c r="E941" s="1" t="n">
        <v>1</v>
      </c>
      <c r="F941" s="1" t="n">
        <v>936</v>
      </c>
      <c r="H941" s="1" t="s">
        <v>1164</v>
      </c>
      <c r="I941" s="3" t="e">
        <f aca="false">-#NAME?-#NAME? #NAME? #NAME? #NAME? #NAME?</f>
        <v>#VALUE!</v>
      </c>
      <c r="J941" s="3" t="s">
        <v>256</v>
      </c>
      <c r="K941" s="1" t="n">
        <v>5</v>
      </c>
      <c r="L941" s="1" t="n">
        <v>0</v>
      </c>
      <c r="M941" s="1" t="n">
        <v>9370</v>
      </c>
    </row>
    <row r="942" customFormat="false" ht="14.9" hidden="false" customHeight="false" outlineLevel="0" collapsed="false">
      <c r="A942" s="1" t="n">
        <v>938</v>
      </c>
      <c r="B942" s="1" t="n">
        <v>15</v>
      </c>
      <c r="C942" s="1" t="n">
        <v>0</v>
      </c>
      <c r="D942" s="1" t="n">
        <v>0</v>
      </c>
      <c r="E942" s="1" t="n">
        <v>1</v>
      </c>
      <c r="F942" s="1" t="n">
        <v>936</v>
      </c>
      <c r="H942" s="1" t="s">
        <v>1165</v>
      </c>
      <c r="I942" s="3" t="e">
        <f aca="false">-#NAME? #NAME? #NAME? #NAME? #NAME? #NAME?,#NAME? #NAME?,#NAME? #NAME? #NAME? #NAME?</f>
        <v>#VALUE!</v>
      </c>
      <c r="J942" s="3" t="s">
        <v>256</v>
      </c>
      <c r="K942" s="1" t="n">
        <v>5</v>
      </c>
      <c r="L942" s="1" t="n">
        <v>0</v>
      </c>
      <c r="M942" s="1" t="n">
        <v>9380</v>
      </c>
    </row>
    <row r="943" customFormat="false" ht="14.9" hidden="false" customHeight="false" outlineLevel="0" collapsed="false">
      <c r="A943" s="1" t="n">
        <v>939</v>
      </c>
      <c r="B943" s="1" t="n">
        <v>15</v>
      </c>
      <c r="C943" s="1" t="n">
        <v>0</v>
      </c>
      <c r="D943" s="1" t="n">
        <v>0</v>
      </c>
      <c r="E943" s="1" t="n">
        <v>1</v>
      </c>
      <c r="F943" s="1" t="n">
        <v>936</v>
      </c>
      <c r="H943" s="1" t="s">
        <v>1166</v>
      </c>
      <c r="I943" s="3" t="e">
        <f aca="false">-#NAME? #NAME? #NAME? #NAME? #NAME? #NAME?,#NAME? #NAME? #NAME?</f>
        <v>#VALUE!</v>
      </c>
      <c r="J943" s="3" t="s">
        <v>256</v>
      </c>
      <c r="K943" s="1" t="n">
        <v>5</v>
      </c>
      <c r="L943" s="1" t="n">
        <v>0</v>
      </c>
      <c r="M943" s="1" t="n">
        <v>9390</v>
      </c>
    </row>
    <row r="944" customFormat="false" ht="122.35" hidden="false" customHeight="false" outlineLevel="0" collapsed="false">
      <c r="A944" s="1" t="n">
        <v>940</v>
      </c>
      <c r="B944" s="1" t="n">
        <v>15</v>
      </c>
      <c r="C944" s="1" t="n">
        <v>0</v>
      </c>
      <c r="D944" s="1" t="n">
        <v>1</v>
      </c>
      <c r="E944" s="1" t="n">
        <v>1</v>
      </c>
      <c r="G944" s="1" t="n">
        <v>15.05</v>
      </c>
      <c r="H944" s="1" t="s">
        <v>1167</v>
      </c>
      <c r="I944" s="3" t="s">
        <v>1168</v>
      </c>
      <c r="J944" s="3" t="s">
        <v>256</v>
      </c>
      <c r="K944" s="1" t="n">
        <v>5</v>
      </c>
      <c r="L944" s="1" t="n">
        <v>0</v>
      </c>
      <c r="M944" s="1" t="n">
        <v>9400</v>
      </c>
    </row>
    <row r="945" customFormat="false" ht="176.1" hidden="false" customHeight="false" outlineLevel="0" collapsed="false">
      <c r="A945" s="1" t="n">
        <v>941</v>
      </c>
      <c r="B945" s="1" t="n">
        <v>15</v>
      </c>
      <c r="C945" s="1" t="n">
        <v>0</v>
      </c>
      <c r="D945" s="1" t="n">
        <v>1</v>
      </c>
      <c r="E945" s="1" t="n">
        <v>1</v>
      </c>
      <c r="G945" s="1" t="n">
        <v>15.06</v>
      </c>
      <c r="H945" s="1" t="s">
        <v>1169</v>
      </c>
      <c r="I945" s="3" t="s">
        <v>1170</v>
      </c>
      <c r="J945" s="3" t="s">
        <v>256</v>
      </c>
      <c r="K945" s="1" t="n">
        <v>5</v>
      </c>
      <c r="L945" s="1" t="n">
        <v>0</v>
      </c>
      <c r="M945" s="1" t="n">
        <v>9410</v>
      </c>
    </row>
    <row r="946" customFormat="false" ht="149.25" hidden="false" customHeight="false" outlineLevel="0" collapsed="false">
      <c r="A946" s="1" t="n">
        <v>942</v>
      </c>
      <c r="B946" s="1" t="n">
        <v>15</v>
      </c>
      <c r="C946" s="1" t="n">
        <v>0</v>
      </c>
      <c r="D946" s="1" t="n">
        <v>1</v>
      </c>
      <c r="E946" s="1" t="n">
        <v>0</v>
      </c>
      <c r="G946" s="1" t="n">
        <v>15.07</v>
      </c>
      <c r="I946" s="3" t="s">
        <v>1171</v>
      </c>
      <c r="L946" s="1" t="n">
        <v>0</v>
      </c>
      <c r="M946" s="1" t="n">
        <v>9420</v>
      </c>
    </row>
    <row r="947" customFormat="false" ht="14.9" hidden="false" customHeight="false" outlineLevel="0" collapsed="false">
      <c r="A947" s="1" t="n">
        <v>943</v>
      </c>
      <c r="B947" s="1" t="n">
        <v>15</v>
      </c>
      <c r="C947" s="1" t="n">
        <v>0</v>
      </c>
      <c r="D947" s="1" t="n">
        <v>0</v>
      </c>
      <c r="E947" s="1" t="n">
        <v>1</v>
      </c>
      <c r="F947" s="1" t="n">
        <v>942</v>
      </c>
      <c r="H947" s="1" t="s">
        <v>1172</v>
      </c>
      <c r="I947" s="3" t="e">
        <f aca="false">-#NAME? #NAME?,#NAME? #NAME? #NAME? #NAME?</f>
        <v>#VALUE!</v>
      </c>
      <c r="J947" s="3" t="s">
        <v>256</v>
      </c>
      <c r="K947" s="1" t="n">
        <v>5</v>
      </c>
      <c r="L947" s="1" t="n">
        <v>0</v>
      </c>
      <c r="M947" s="1" t="n">
        <v>9430</v>
      </c>
    </row>
    <row r="948" customFormat="false" ht="14.9" hidden="false" customHeight="false" outlineLevel="0" collapsed="false">
      <c r="A948" s="1" t="n">
        <v>944</v>
      </c>
      <c r="B948" s="1" t="n">
        <v>15</v>
      </c>
      <c r="C948" s="1" t="n">
        <v>0</v>
      </c>
      <c r="D948" s="1" t="n">
        <v>0</v>
      </c>
      <c r="E948" s="1" t="n">
        <v>1</v>
      </c>
      <c r="F948" s="1" t="n">
        <v>942</v>
      </c>
      <c r="H948" s="1" t="s">
        <v>1173</v>
      </c>
      <c r="I948" s="3" t="e">
        <f aca="false">-#NAME?</f>
        <v>#NAME?</v>
      </c>
      <c r="J948" s="3" t="s">
        <v>256</v>
      </c>
      <c r="K948" s="1" t="n">
        <v>5</v>
      </c>
      <c r="L948" s="1" t="n">
        <v>0</v>
      </c>
      <c r="M948" s="1" t="n">
        <v>9440</v>
      </c>
    </row>
    <row r="949" customFormat="false" ht="149.25" hidden="false" customHeight="false" outlineLevel="0" collapsed="false">
      <c r="A949" s="1" t="n">
        <v>945</v>
      </c>
      <c r="B949" s="1" t="n">
        <v>15</v>
      </c>
      <c r="C949" s="1" t="n">
        <v>0</v>
      </c>
      <c r="D949" s="1" t="n">
        <v>1</v>
      </c>
      <c r="E949" s="1" t="n">
        <v>0</v>
      </c>
      <c r="G949" s="1" t="n">
        <v>15.08</v>
      </c>
      <c r="I949" s="3" t="s">
        <v>1174</v>
      </c>
      <c r="L949" s="1" t="n">
        <v>0</v>
      </c>
      <c r="M949" s="1" t="n">
        <v>9450</v>
      </c>
    </row>
    <row r="950" customFormat="false" ht="14.9" hidden="false" customHeight="false" outlineLevel="0" collapsed="false">
      <c r="A950" s="1" t="n">
        <v>946</v>
      </c>
      <c r="B950" s="1" t="n">
        <v>15</v>
      </c>
      <c r="C950" s="1" t="n">
        <v>0</v>
      </c>
      <c r="D950" s="1" t="n">
        <v>0</v>
      </c>
      <c r="E950" s="1" t="n">
        <v>1</v>
      </c>
      <c r="F950" s="1" t="n">
        <v>945</v>
      </c>
      <c r="H950" s="1" t="s">
        <v>1175</v>
      </c>
      <c r="I950" s="3" t="e">
        <f aca="false">-#NAME? #NAME?</f>
        <v>#VALUE!</v>
      </c>
      <c r="J950" s="3" t="s">
        <v>256</v>
      </c>
      <c r="K950" s="1" t="n">
        <v>5</v>
      </c>
      <c r="L950" s="1" t="n">
        <v>0</v>
      </c>
      <c r="M950" s="1" t="n">
        <v>9460</v>
      </c>
    </row>
    <row r="951" customFormat="false" ht="14.9" hidden="false" customHeight="false" outlineLevel="0" collapsed="false">
      <c r="A951" s="1" t="n">
        <v>947</v>
      </c>
      <c r="B951" s="1" t="n">
        <v>15</v>
      </c>
      <c r="C951" s="1" t="n">
        <v>0</v>
      </c>
      <c r="D951" s="1" t="n">
        <v>0</v>
      </c>
      <c r="E951" s="1" t="n">
        <v>1</v>
      </c>
      <c r="F951" s="1" t="n">
        <v>945</v>
      </c>
      <c r="H951" s="1" t="s">
        <v>1176</v>
      </c>
      <c r="I951" s="3" t="e">
        <f aca="false">-#NAME?</f>
        <v>#NAME?</v>
      </c>
      <c r="J951" s="3" t="s">
        <v>256</v>
      </c>
      <c r="K951" s="1" t="n">
        <v>5</v>
      </c>
      <c r="L951" s="1" t="n">
        <v>0</v>
      </c>
      <c r="M951" s="1" t="n">
        <v>9470</v>
      </c>
    </row>
    <row r="952" customFormat="false" ht="135.8" hidden="false" customHeight="false" outlineLevel="0" collapsed="false">
      <c r="A952" s="1" t="n">
        <v>948</v>
      </c>
      <c r="B952" s="1" t="n">
        <v>15</v>
      </c>
      <c r="C952" s="1" t="n">
        <v>0</v>
      </c>
      <c r="D952" s="1" t="n">
        <v>1</v>
      </c>
      <c r="E952" s="1" t="n">
        <v>0</v>
      </c>
      <c r="G952" s="1" t="n">
        <v>15.09</v>
      </c>
      <c r="I952" s="3" t="s">
        <v>1177</v>
      </c>
      <c r="L952" s="1" t="n">
        <v>0</v>
      </c>
      <c r="M952" s="1" t="n">
        <v>9480</v>
      </c>
    </row>
    <row r="953" customFormat="false" ht="14.9" hidden="false" customHeight="false" outlineLevel="0" collapsed="false">
      <c r="A953" s="1" t="n">
        <v>949</v>
      </c>
      <c r="B953" s="1" t="n">
        <v>15</v>
      </c>
      <c r="C953" s="1" t="n">
        <v>0</v>
      </c>
      <c r="D953" s="1" t="n">
        <v>0</v>
      </c>
      <c r="E953" s="1" t="n">
        <v>1</v>
      </c>
      <c r="F953" s="1" t="n">
        <v>948</v>
      </c>
      <c r="H953" s="1" t="s">
        <v>1178</v>
      </c>
      <c r="I953" s="3" t="e">
        <f aca="false">-#NAME?</f>
        <v>#NAME?</v>
      </c>
      <c r="J953" s="3" t="s">
        <v>256</v>
      </c>
      <c r="K953" s="1" t="n">
        <v>5</v>
      </c>
      <c r="L953" s="1" t="n">
        <v>0</v>
      </c>
      <c r="M953" s="1" t="n">
        <v>9490</v>
      </c>
    </row>
    <row r="954" customFormat="false" ht="14.9" hidden="false" customHeight="false" outlineLevel="0" collapsed="false">
      <c r="A954" s="1" t="n">
        <v>950</v>
      </c>
      <c r="B954" s="1" t="n">
        <v>15</v>
      </c>
      <c r="C954" s="1" t="n">
        <v>0</v>
      </c>
      <c r="D954" s="1" t="n">
        <v>0</v>
      </c>
      <c r="E954" s="1" t="n">
        <v>1</v>
      </c>
      <c r="F954" s="1" t="n">
        <v>948</v>
      </c>
      <c r="H954" s="1" t="s">
        <v>1179</v>
      </c>
      <c r="I954" s="3" t="e">
        <f aca="false">-#NAME?</f>
        <v>#NAME?</v>
      </c>
      <c r="J954" s="3" t="s">
        <v>256</v>
      </c>
      <c r="K954" s="1" t="n">
        <v>5</v>
      </c>
      <c r="L954" s="1" t="n">
        <v>0</v>
      </c>
      <c r="M954" s="1" t="n">
        <v>9500</v>
      </c>
    </row>
    <row r="955" customFormat="false" ht="337.3" hidden="false" customHeight="false" outlineLevel="0" collapsed="false">
      <c r="A955" s="1" t="n">
        <v>951</v>
      </c>
      <c r="B955" s="1" t="n">
        <v>15</v>
      </c>
      <c r="C955" s="1" t="n">
        <v>0</v>
      </c>
      <c r="D955" s="1" t="n">
        <v>1</v>
      </c>
      <c r="E955" s="1" t="n">
        <v>1</v>
      </c>
      <c r="G955" s="1" t="n">
        <v>15.1</v>
      </c>
      <c r="H955" s="1" t="s">
        <v>1180</v>
      </c>
      <c r="I955" s="3" t="s">
        <v>1181</v>
      </c>
      <c r="J955" s="3" t="s">
        <v>256</v>
      </c>
      <c r="K955" s="1" t="n">
        <v>5</v>
      </c>
      <c r="L955" s="1" t="n">
        <v>0</v>
      </c>
      <c r="M955" s="1" t="n">
        <v>9510</v>
      </c>
    </row>
    <row r="956" customFormat="false" ht="135.8" hidden="false" customHeight="false" outlineLevel="0" collapsed="false">
      <c r="A956" s="1" t="n">
        <v>952</v>
      </c>
      <c r="B956" s="1" t="n">
        <v>15</v>
      </c>
      <c r="C956" s="1" t="n">
        <v>0</v>
      </c>
      <c r="D956" s="1" t="n">
        <v>1</v>
      </c>
      <c r="E956" s="1" t="n">
        <v>0</v>
      </c>
      <c r="G956" s="1" t="n">
        <v>15.11</v>
      </c>
      <c r="I956" s="3" t="s">
        <v>1182</v>
      </c>
      <c r="L956" s="1" t="n">
        <v>0</v>
      </c>
      <c r="M956" s="1" t="n">
        <v>9520</v>
      </c>
    </row>
    <row r="957" customFormat="false" ht="14.9" hidden="false" customHeight="false" outlineLevel="0" collapsed="false">
      <c r="A957" s="1" t="n">
        <v>953</v>
      </c>
      <c r="B957" s="1" t="n">
        <v>15</v>
      </c>
      <c r="C957" s="1" t="n">
        <v>0</v>
      </c>
      <c r="D957" s="1" t="n">
        <v>0</v>
      </c>
      <c r="E957" s="1" t="n">
        <v>1</v>
      </c>
      <c r="F957" s="1" t="n">
        <v>952</v>
      </c>
      <c r="H957" s="1" t="s">
        <v>1183</v>
      </c>
      <c r="I957" s="3" t="e">
        <f aca="false">-#NAME? #NAME?</f>
        <v>#VALUE!</v>
      </c>
      <c r="J957" s="3" t="s">
        <v>256</v>
      </c>
      <c r="K957" s="1" t="n">
        <v>5</v>
      </c>
      <c r="L957" s="1" t="n">
        <v>0</v>
      </c>
      <c r="M957" s="1" t="n">
        <v>9530</v>
      </c>
    </row>
    <row r="958" customFormat="false" ht="14.9" hidden="false" customHeight="false" outlineLevel="0" collapsed="false">
      <c r="A958" s="1" t="n">
        <v>954</v>
      </c>
      <c r="B958" s="1" t="n">
        <v>15</v>
      </c>
      <c r="C958" s="1" t="n">
        <v>0</v>
      </c>
      <c r="D958" s="1" t="n">
        <v>0</v>
      </c>
      <c r="E958" s="1" t="n">
        <v>0</v>
      </c>
      <c r="F958" s="1" t="n">
        <v>952</v>
      </c>
      <c r="I958" s="3" t="s">
        <v>199</v>
      </c>
      <c r="L958" s="1" t="n">
        <v>0</v>
      </c>
      <c r="M958" s="1" t="n">
        <v>9540</v>
      </c>
    </row>
    <row r="959" customFormat="false" ht="14.9" hidden="false" customHeight="false" outlineLevel="0" collapsed="false">
      <c r="A959" s="1" t="n">
        <v>955</v>
      </c>
      <c r="B959" s="1" t="n">
        <v>15</v>
      </c>
      <c r="C959" s="1" t="n">
        <v>0</v>
      </c>
      <c r="D959" s="1" t="n">
        <v>0</v>
      </c>
      <c r="E959" s="1" t="n">
        <v>1</v>
      </c>
      <c r="F959" s="1" t="n">
        <v>954</v>
      </c>
      <c r="H959" s="1" t="s">
        <v>1184</v>
      </c>
      <c r="I959" s="3" t="e">
        <f aca="false">---#NAME? #NAME?,#NAME?</f>
        <v>#VALUE!</v>
      </c>
      <c r="J959" s="3" t="s">
        <v>256</v>
      </c>
      <c r="K959" s="1" t="n">
        <v>5</v>
      </c>
      <c r="L959" s="1" t="n">
        <v>0</v>
      </c>
      <c r="M959" s="1" t="n">
        <v>9550</v>
      </c>
    </row>
    <row r="960" customFormat="false" ht="14.9" hidden="false" customHeight="false" outlineLevel="0" collapsed="false">
      <c r="A960" s="1" t="n">
        <v>956</v>
      </c>
      <c r="B960" s="1" t="n">
        <v>15</v>
      </c>
      <c r="C960" s="1" t="n">
        <v>0</v>
      </c>
      <c r="D960" s="1" t="n">
        <v>0</v>
      </c>
      <c r="E960" s="1" t="n">
        <v>1</v>
      </c>
      <c r="F960" s="1" t="n">
        <v>954</v>
      </c>
      <c r="H960" s="1" t="s">
        <v>1185</v>
      </c>
      <c r="I960" s="3" t="e">
        <f aca="false">---#NAME? #NAME?,#NAME?</f>
        <v>#VALUE!</v>
      </c>
      <c r="J960" s="3" t="s">
        <v>256</v>
      </c>
      <c r="K960" s="1" t="n">
        <v>5</v>
      </c>
      <c r="L960" s="1" t="n">
        <v>0</v>
      </c>
      <c r="M960" s="1" t="n">
        <v>9560</v>
      </c>
    </row>
    <row r="961" customFormat="false" ht="14.9" hidden="false" customHeight="false" outlineLevel="0" collapsed="false">
      <c r="A961" s="1" t="n">
        <v>957</v>
      </c>
      <c r="B961" s="1" t="n">
        <v>15</v>
      </c>
      <c r="C961" s="1" t="n">
        <v>0</v>
      </c>
      <c r="D961" s="1" t="n">
        <v>0</v>
      </c>
      <c r="E961" s="1" t="n">
        <v>1</v>
      </c>
      <c r="F961" s="1" t="n">
        <v>954</v>
      </c>
      <c r="H961" s="1" t="s">
        <v>1186</v>
      </c>
      <c r="I961" s="3" t="e">
        <f aca="false">---#NAME? #NAME?,#NAME?</f>
        <v>#VALUE!</v>
      </c>
      <c r="J961" s="3" t="s">
        <v>256</v>
      </c>
      <c r="K961" s="1" t="n">
        <v>5</v>
      </c>
      <c r="L961" s="1" t="n">
        <v>0</v>
      </c>
      <c r="M961" s="1" t="n">
        <v>9570</v>
      </c>
    </row>
    <row r="962" customFormat="false" ht="14.9" hidden="false" customHeight="false" outlineLevel="0" collapsed="false">
      <c r="A962" s="1" t="n">
        <v>958</v>
      </c>
      <c r="B962" s="1" t="n">
        <v>15</v>
      </c>
      <c r="C962" s="1" t="n">
        <v>0</v>
      </c>
      <c r="D962" s="1" t="n">
        <v>0</v>
      </c>
      <c r="E962" s="1" t="n">
        <v>1</v>
      </c>
      <c r="F962" s="1" t="n">
        <v>954</v>
      </c>
      <c r="H962" s="1" t="s">
        <v>1187</v>
      </c>
      <c r="I962" s="3" t="e">
        <f aca="false">---#NAME? #NAME?,#NAME?</f>
        <v>#VALUE!</v>
      </c>
      <c r="J962" s="3" t="s">
        <v>256</v>
      </c>
      <c r="K962" s="1" t="n">
        <v>5</v>
      </c>
      <c r="L962" s="1" t="n">
        <v>0</v>
      </c>
      <c r="M962" s="1" t="n">
        <v>9580</v>
      </c>
    </row>
    <row r="963" customFormat="false" ht="14.9" hidden="false" customHeight="false" outlineLevel="0" collapsed="false">
      <c r="A963" s="1" t="n">
        <v>959</v>
      </c>
      <c r="B963" s="1" t="n">
        <v>15</v>
      </c>
      <c r="C963" s="1" t="n">
        <v>0</v>
      </c>
      <c r="D963" s="1" t="n">
        <v>0</v>
      </c>
      <c r="E963" s="1" t="n">
        <v>1</v>
      </c>
      <c r="F963" s="1" t="n">
        <v>954</v>
      </c>
      <c r="H963" s="1" t="s">
        <v>1188</v>
      </c>
      <c r="I963" s="3" t="e">
        <f aca="false">---#NAME?</f>
        <v>#NAME?</v>
      </c>
      <c r="J963" s="3" t="s">
        <v>256</v>
      </c>
      <c r="K963" s="1" t="n">
        <v>5</v>
      </c>
      <c r="L963" s="1" t="n">
        <v>0</v>
      </c>
      <c r="M963" s="1" t="n">
        <v>9590</v>
      </c>
    </row>
    <row r="964" customFormat="false" ht="202.95" hidden="false" customHeight="false" outlineLevel="0" collapsed="false">
      <c r="A964" s="1" t="n">
        <v>960</v>
      </c>
      <c r="B964" s="1" t="n">
        <v>15</v>
      </c>
      <c r="C964" s="1" t="n">
        <v>0</v>
      </c>
      <c r="D964" s="1" t="n">
        <v>1</v>
      </c>
      <c r="E964" s="1" t="n">
        <v>0</v>
      </c>
      <c r="G964" s="1" t="n">
        <v>15.12</v>
      </c>
      <c r="I964" s="3" t="s">
        <v>1189</v>
      </c>
      <c r="L964" s="1" t="n">
        <v>0</v>
      </c>
      <c r="M964" s="1" t="n">
        <v>9600</v>
      </c>
    </row>
    <row r="965" customFormat="false" ht="95.5" hidden="false" customHeight="false" outlineLevel="0" collapsed="false">
      <c r="A965" s="1" t="n">
        <v>961</v>
      </c>
      <c r="B965" s="1" t="n">
        <v>15</v>
      </c>
      <c r="C965" s="1" t="n">
        <v>0</v>
      </c>
      <c r="D965" s="1" t="n">
        <v>0</v>
      </c>
      <c r="E965" s="1" t="n">
        <v>0</v>
      </c>
      <c r="F965" s="1" t="n">
        <v>960</v>
      </c>
      <c r="I965" s="3" t="s">
        <v>1190</v>
      </c>
      <c r="L965" s="1" t="n">
        <v>0</v>
      </c>
      <c r="M965" s="1" t="n">
        <v>9610</v>
      </c>
    </row>
    <row r="966" customFormat="false" ht="14.9" hidden="false" customHeight="false" outlineLevel="0" collapsed="false">
      <c r="A966" s="1" t="n">
        <v>962</v>
      </c>
      <c r="B966" s="1" t="n">
        <v>15</v>
      </c>
      <c r="C966" s="1" t="n">
        <v>0</v>
      </c>
      <c r="D966" s="1" t="n">
        <v>0</v>
      </c>
      <c r="E966" s="1" t="n">
        <v>1</v>
      </c>
      <c r="F966" s="1" t="n">
        <v>961</v>
      </c>
      <c r="H966" s="1" t="s">
        <v>1191</v>
      </c>
      <c r="I966" s="3" t="e">
        <f aca="false">--#NAME? #NAME?</f>
        <v>#VALUE!</v>
      </c>
      <c r="J966" s="3" t="s">
        <v>256</v>
      </c>
      <c r="K966" s="1" t="n">
        <v>5</v>
      </c>
      <c r="L966" s="1" t="n">
        <v>0</v>
      </c>
      <c r="M966" s="1" t="n">
        <v>9620</v>
      </c>
    </row>
    <row r="967" customFormat="false" ht="14.9" hidden="false" customHeight="false" outlineLevel="0" collapsed="false">
      <c r="A967" s="1" t="n">
        <v>963</v>
      </c>
      <c r="B967" s="1" t="n">
        <v>15</v>
      </c>
      <c r="C967" s="1" t="n">
        <v>0</v>
      </c>
      <c r="D967" s="1" t="n">
        <v>0</v>
      </c>
      <c r="E967" s="1" t="n">
        <v>1</v>
      </c>
      <c r="F967" s="1" t="n">
        <v>961</v>
      </c>
      <c r="H967" s="1" t="s">
        <v>1192</v>
      </c>
      <c r="I967" s="3" t="e">
        <f aca="false">--#NAME?</f>
        <v>#NAME?</v>
      </c>
      <c r="J967" s="3" t="s">
        <v>256</v>
      </c>
      <c r="K967" s="1" t="n">
        <v>5</v>
      </c>
      <c r="L967" s="1" t="n">
        <v>0</v>
      </c>
      <c r="M967" s="1" t="n">
        <v>9630</v>
      </c>
    </row>
    <row r="968" customFormat="false" ht="55.2" hidden="false" customHeight="false" outlineLevel="0" collapsed="false">
      <c r="A968" s="1" t="n">
        <v>964</v>
      </c>
      <c r="B968" s="1" t="n">
        <v>15</v>
      </c>
      <c r="C968" s="1" t="n">
        <v>0</v>
      </c>
      <c r="D968" s="1" t="n">
        <v>0</v>
      </c>
      <c r="E968" s="1" t="n">
        <v>0</v>
      </c>
      <c r="F968" s="1" t="n">
        <v>960</v>
      </c>
      <c r="I968" s="3" t="s">
        <v>1193</v>
      </c>
      <c r="L968" s="1" t="n">
        <v>0</v>
      </c>
      <c r="M968" s="1" t="n">
        <v>9640</v>
      </c>
    </row>
    <row r="969" customFormat="false" ht="95.5" hidden="false" customHeight="false" outlineLevel="0" collapsed="false">
      <c r="A969" s="1" t="n">
        <v>965</v>
      </c>
      <c r="B969" s="1" t="n">
        <v>15</v>
      </c>
      <c r="C969" s="1" t="n">
        <v>0</v>
      </c>
      <c r="D969" s="1" t="n">
        <v>0</v>
      </c>
      <c r="E969" s="1" t="n">
        <v>1</v>
      </c>
      <c r="F969" s="1" t="n">
        <v>964</v>
      </c>
      <c r="H969" s="1" t="s">
        <v>1194</v>
      </c>
      <c r="I969" s="3" t="s">
        <v>1195</v>
      </c>
      <c r="J969" s="3" t="s">
        <v>256</v>
      </c>
      <c r="K969" s="1" t="n">
        <v>5</v>
      </c>
      <c r="L969" s="1" t="n">
        <v>0</v>
      </c>
      <c r="M969" s="1" t="n">
        <v>9650</v>
      </c>
    </row>
    <row r="970" customFormat="false" ht="14.9" hidden="false" customHeight="false" outlineLevel="0" collapsed="false">
      <c r="A970" s="1" t="n">
        <v>966</v>
      </c>
      <c r="B970" s="1" t="n">
        <v>15</v>
      </c>
      <c r="C970" s="1" t="n">
        <v>0</v>
      </c>
      <c r="D970" s="1" t="n">
        <v>0</v>
      </c>
      <c r="E970" s="1" t="n">
        <v>1</v>
      </c>
      <c r="F970" s="1" t="n">
        <v>964</v>
      </c>
      <c r="H970" s="1" t="s">
        <v>1196</v>
      </c>
      <c r="I970" s="3" t="e">
        <f aca="false">--#NAME?</f>
        <v>#NAME?</v>
      </c>
      <c r="J970" s="3" t="s">
        <v>256</v>
      </c>
      <c r="K970" s="1" t="n">
        <v>5</v>
      </c>
      <c r="L970" s="1" t="n">
        <v>0</v>
      </c>
      <c r="M970" s="1" t="n">
        <v>9660</v>
      </c>
    </row>
    <row r="971" customFormat="false" ht="202.95" hidden="false" customHeight="false" outlineLevel="0" collapsed="false">
      <c r="A971" s="1" t="n">
        <v>967</v>
      </c>
      <c r="B971" s="1" t="n">
        <v>15</v>
      </c>
      <c r="C971" s="1" t="n">
        <v>0</v>
      </c>
      <c r="D971" s="1" t="n">
        <v>1</v>
      </c>
      <c r="E971" s="1" t="n">
        <v>0</v>
      </c>
      <c r="G971" s="1" t="n">
        <v>15.13</v>
      </c>
      <c r="I971" s="3" t="s">
        <v>1197</v>
      </c>
      <c r="L971" s="1" t="n">
        <v>0</v>
      </c>
      <c r="M971" s="1" t="n">
        <v>9670</v>
      </c>
    </row>
    <row r="972" customFormat="false" ht="55.2" hidden="false" customHeight="false" outlineLevel="0" collapsed="false">
      <c r="A972" s="1" t="n">
        <v>968</v>
      </c>
      <c r="B972" s="1" t="n">
        <v>15</v>
      </c>
      <c r="C972" s="1" t="n">
        <v>0</v>
      </c>
      <c r="D972" s="1" t="n">
        <v>0</v>
      </c>
      <c r="E972" s="1" t="n">
        <v>0</v>
      </c>
      <c r="F972" s="1" t="n">
        <v>967</v>
      </c>
      <c r="I972" s="3" t="s">
        <v>1198</v>
      </c>
      <c r="L972" s="1" t="n">
        <v>0</v>
      </c>
      <c r="M972" s="1" t="n">
        <v>9680</v>
      </c>
    </row>
    <row r="973" customFormat="false" ht="14.9" hidden="false" customHeight="false" outlineLevel="0" collapsed="false">
      <c r="A973" s="1" t="n">
        <v>969</v>
      </c>
      <c r="B973" s="1" t="n">
        <v>15</v>
      </c>
      <c r="C973" s="1" t="n">
        <v>0</v>
      </c>
      <c r="D973" s="1" t="n">
        <v>0</v>
      </c>
      <c r="E973" s="1" t="n">
        <v>1</v>
      </c>
      <c r="F973" s="1" t="n">
        <v>968</v>
      </c>
      <c r="H973" s="1" t="s">
        <v>1199</v>
      </c>
      <c r="I973" s="3" t="e">
        <f aca="false">--#NAME? #NAME?</f>
        <v>#VALUE!</v>
      </c>
      <c r="J973" s="3" t="s">
        <v>256</v>
      </c>
      <c r="K973" s="1" t="n">
        <v>5</v>
      </c>
      <c r="L973" s="1" t="n">
        <v>0</v>
      </c>
      <c r="M973" s="1" t="n">
        <v>9690</v>
      </c>
    </row>
    <row r="974" customFormat="false" ht="14.9" hidden="false" customHeight="false" outlineLevel="0" collapsed="false">
      <c r="A974" s="1" t="n">
        <v>970</v>
      </c>
      <c r="B974" s="1" t="n">
        <v>15</v>
      </c>
      <c r="C974" s="1" t="n">
        <v>0</v>
      </c>
      <c r="D974" s="1" t="n">
        <v>0</v>
      </c>
      <c r="E974" s="1" t="n">
        <v>1</v>
      </c>
      <c r="F974" s="1" t="n">
        <v>968</v>
      </c>
      <c r="H974" s="1" t="s">
        <v>1200</v>
      </c>
      <c r="I974" s="3" t="e">
        <f aca="false">--#NAME?</f>
        <v>#NAME?</v>
      </c>
      <c r="J974" s="3" t="s">
        <v>256</v>
      </c>
      <c r="K974" s="1" t="n">
        <v>5</v>
      </c>
      <c r="L974" s="1" t="n">
        <v>0</v>
      </c>
      <c r="M974" s="1" t="n">
        <v>9700</v>
      </c>
    </row>
    <row r="975" customFormat="false" ht="82.05" hidden="false" customHeight="false" outlineLevel="0" collapsed="false">
      <c r="A975" s="1" t="n">
        <v>971</v>
      </c>
      <c r="B975" s="1" t="n">
        <v>15</v>
      </c>
      <c r="C975" s="1" t="n">
        <v>0</v>
      </c>
      <c r="D975" s="1" t="n">
        <v>0</v>
      </c>
      <c r="E975" s="1" t="n">
        <v>1</v>
      </c>
      <c r="F975" s="1" t="n">
        <v>967</v>
      </c>
      <c r="H975" s="1" t="s">
        <v>1201</v>
      </c>
      <c r="I975" s="3" t="s">
        <v>1202</v>
      </c>
      <c r="J975" s="3" t="s">
        <v>256</v>
      </c>
      <c r="K975" s="1" t="n">
        <v>5</v>
      </c>
      <c r="L975" s="1" t="n">
        <v>0</v>
      </c>
      <c r="M975" s="1" t="n">
        <v>9710</v>
      </c>
    </row>
    <row r="976" customFormat="false" ht="14.9" hidden="false" customHeight="false" outlineLevel="0" collapsed="false">
      <c r="A976" s="1" t="n">
        <v>972</v>
      </c>
      <c r="B976" s="1" t="n">
        <v>15</v>
      </c>
      <c r="C976" s="1" t="n">
        <v>0</v>
      </c>
      <c r="D976" s="1" t="n">
        <v>0</v>
      </c>
      <c r="E976" s="1" t="n">
        <v>1</v>
      </c>
      <c r="F976" s="1" t="n">
        <v>971</v>
      </c>
      <c r="H976" s="1" t="s">
        <v>1203</v>
      </c>
      <c r="I976" s="3" t="e">
        <f aca="false">--#NAME? #NAME?</f>
        <v>#VALUE!</v>
      </c>
      <c r="J976" s="3" t="s">
        <v>256</v>
      </c>
      <c r="K976" s="1" t="n">
        <v>5</v>
      </c>
      <c r="L976" s="1" t="n">
        <v>0</v>
      </c>
      <c r="M976" s="1" t="n">
        <v>9720</v>
      </c>
    </row>
    <row r="977" customFormat="false" ht="176.1" hidden="false" customHeight="false" outlineLevel="0" collapsed="false">
      <c r="A977" s="1" t="n">
        <v>973</v>
      </c>
      <c r="B977" s="1" t="n">
        <v>15</v>
      </c>
      <c r="C977" s="1" t="n">
        <v>0</v>
      </c>
      <c r="D977" s="1" t="n">
        <v>1</v>
      </c>
      <c r="E977" s="1" t="n">
        <v>0</v>
      </c>
      <c r="G977" s="1" t="n">
        <v>15.14</v>
      </c>
      <c r="I977" s="3" t="s">
        <v>1204</v>
      </c>
      <c r="L977" s="1" t="n">
        <v>0</v>
      </c>
      <c r="M977" s="1" t="n">
        <v>9730</v>
      </c>
    </row>
    <row r="978" customFormat="false" ht="82.05" hidden="false" customHeight="false" outlineLevel="0" collapsed="false">
      <c r="A978" s="1" t="n">
        <v>974</v>
      </c>
      <c r="B978" s="1" t="n">
        <v>15</v>
      </c>
      <c r="C978" s="1" t="n">
        <v>0</v>
      </c>
      <c r="D978" s="1" t="n">
        <v>0</v>
      </c>
      <c r="E978" s="1" t="n">
        <v>0</v>
      </c>
      <c r="F978" s="1" t="n">
        <v>973</v>
      </c>
      <c r="I978" s="3" t="s">
        <v>1205</v>
      </c>
      <c r="L978" s="1" t="n">
        <v>0</v>
      </c>
      <c r="M978" s="1" t="n">
        <v>9740</v>
      </c>
    </row>
    <row r="979" customFormat="false" ht="14.9" hidden="false" customHeight="false" outlineLevel="0" collapsed="false">
      <c r="A979" s="1" t="n">
        <v>975</v>
      </c>
      <c r="B979" s="1" t="n">
        <v>15</v>
      </c>
      <c r="C979" s="1" t="n">
        <v>0</v>
      </c>
      <c r="D979" s="1" t="n">
        <v>0</v>
      </c>
      <c r="E979" s="1" t="n">
        <v>1</v>
      </c>
      <c r="F979" s="1" t="n">
        <v>974</v>
      </c>
      <c r="H979" s="1" t="s">
        <v>1206</v>
      </c>
      <c r="I979" s="3" t="e">
        <f aca="false">--#NAME? #NAME?</f>
        <v>#VALUE!</v>
      </c>
      <c r="J979" s="3" t="s">
        <v>256</v>
      </c>
      <c r="K979" s="1" t="n">
        <v>5</v>
      </c>
      <c r="L979" s="1" t="n">
        <v>0</v>
      </c>
      <c r="M979" s="1" t="n">
        <v>9750</v>
      </c>
    </row>
    <row r="980" customFormat="false" ht="14.9" hidden="false" customHeight="false" outlineLevel="0" collapsed="false">
      <c r="A980" s="1" t="n">
        <v>976</v>
      </c>
      <c r="B980" s="1" t="n">
        <v>15</v>
      </c>
      <c r="C980" s="1" t="n">
        <v>0</v>
      </c>
      <c r="D980" s="1" t="n">
        <v>0</v>
      </c>
      <c r="E980" s="1" t="n">
        <v>1</v>
      </c>
      <c r="F980" s="1" t="n">
        <v>974</v>
      </c>
      <c r="H980" s="1" t="s">
        <v>1207</v>
      </c>
      <c r="I980" s="3" t="e">
        <f aca="false">--#NAME?</f>
        <v>#NAME?</v>
      </c>
      <c r="J980" s="3" t="s">
        <v>256</v>
      </c>
      <c r="K980" s="1" t="n">
        <v>5</v>
      </c>
      <c r="L980" s="1" t="n">
        <v>0</v>
      </c>
      <c r="M980" s="1" t="n">
        <v>9760</v>
      </c>
    </row>
    <row r="981" customFormat="false" ht="14.9" hidden="false" customHeight="false" outlineLevel="0" collapsed="false">
      <c r="A981" s="1" t="n">
        <v>977</v>
      </c>
      <c r="B981" s="1" t="n">
        <v>15</v>
      </c>
      <c r="C981" s="1" t="n">
        <v>0</v>
      </c>
      <c r="D981" s="1" t="n">
        <v>0</v>
      </c>
      <c r="E981" s="1" t="n">
        <v>0</v>
      </c>
      <c r="F981" s="1" t="n">
        <v>973</v>
      </c>
      <c r="I981" s="3" t="s">
        <v>199</v>
      </c>
      <c r="L981" s="0" t="s">
        <v>644</v>
      </c>
      <c r="M981" s="1" t="n">
        <v>9770</v>
      </c>
    </row>
    <row r="982" customFormat="false" ht="14.9" hidden="false" customHeight="false" outlineLevel="0" collapsed="false">
      <c r="A982" s="1" t="n">
        <v>978</v>
      </c>
      <c r="B982" s="1" t="n">
        <v>15</v>
      </c>
      <c r="C982" s="1" t="n">
        <v>0</v>
      </c>
      <c r="D982" s="1" t="n">
        <v>0</v>
      </c>
      <c r="E982" s="1" t="n">
        <v>1</v>
      </c>
      <c r="F982" s="1" t="n">
        <v>977</v>
      </c>
      <c r="H982" s="1" t="s">
        <v>1208</v>
      </c>
      <c r="I982" s="3" t="e">
        <f aca="false">--#NAME? #NAME?</f>
        <v>#VALUE!</v>
      </c>
      <c r="J982" s="3" t="s">
        <v>256</v>
      </c>
      <c r="K982" s="1" t="n">
        <v>5</v>
      </c>
      <c r="L982" s="1" t="n">
        <v>0</v>
      </c>
      <c r="M982" s="1" t="n">
        <v>9780</v>
      </c>
    </row>
    <row r="983" customFormat="false" ht="14.9" hidden="false" customHeight="false" outlineLevel="0" collapsed="false">
      <c r="A983" s="1" t="n">
        <v>979</v>
      </c>
      <c r="B983" s="1" t="n">
        <v>15</v>
      </c>
      <c r="C983" s="1" t="n">
        <v>0</v>
      </c>
      <c r="D983" s="1" t="n">
        <v>0</v>
      </c>
      <c r="E983" s="1" t="n">
        <v>1</v>
      </c>
      <c r="F983" s="1" t="n">
        <v>977</v>
      </c>
      <c r="H983" s="1" t="s">
        <v>1209</v>
      </c>
      <c r="I983" s="3" t="e">
        <f aca="false">--#NAME?</f>
        <v>#NAME?</v>
      </c>
      <c r="J983" s="3" t="s">
        <v>256</v>
      </c>
      <c r="K983" s="1" t="n">
        <v>5</v>
      </c>
      <c r="L983" s="1" t="n">
        <v>0</v>
      </c>
      <c r="M983" s="1" t="n">
        <v>9790</v>
      </c>
    </row>
    <row r="984" customFormat="false" ht="216.4" hidden="false" customHeight="false" outlineLevel="0" collapsed="false">
      <c r="A984" s="1" t="n">
        <v>980</v>
      </c>
      <c r="B984" s="1" t="n">
        <v>15</v>
      </c>
      <c r="C984" s="1" t="n">
        <v>0</v>
      </c>
      <c r="D984" s="1" t="n">
        <v>1</v>
      </c>
      <c r="E984" s="1" t="n">
        <v>0</v>
      </c>
      <c r="G984" s="1" t="n">
        <v>15.15</v>
      </c>
      <c r="I984" s="3" t="s">
        <v>1210</v>
      </c>
      <c r="L984" s="1" t="n">
        <v>0</v>
      </c>
      <c r="M984" s="1" t="n">
        <v>9800</v>
      </c>
    </row>
    <row r="985" customFormat="false" ht="41.75" hidden="false" customHeight="false" outlineLevel="0" collapsed="false">
      <c r="A985" s="1" t="n">
        <v>981</v>
      </c>
      <c r="B985" s="1" t="n">
        <v>15</v>
      </c>
      <c r="C985" s="1" t="n">
        <v>0</v>
      </c>
      <c r="D985" s="1" t="n">
        <v>0</v>
      </c>
      <c r="E985" s="1" t="n">
        <v>0</v>
      </c>
      <c r="F985" s="1" t="n">
        <v>980</v>
      </c>
      <c r="I985" s="3" t="s">
        <v>1211</v>
      </c>
      <c r="L985" s="1" t="n">
        <v>0</v>
      </c>
      <c r="M985" s="1" t="n">
        <v>9810</v>
      </c>
    </row>
    <row r="986" customFormat="false" ht="14.9" hidden="false" customHeight="false" outlineLevel="0" collapsed="false">
      <c r="A986" s="1" t="n">
        <v>982</v>
      </c>
      <c r="B986" s="1" t="n">
        <v>15</v>
      </c>
      <c r="C986" s="1" t="n">
        <v>0</v>
      </c>
      <c r="D986" s="1" t="n">
        <v>0</v>
      </c>
      <c r="E986" s="1" t="n">
        <v>1</v>
      </c>
      <c r="F986" s="1" t="n">
        <v>981</v>
      </c>
      <c r="H986" s="1" t="s">
        <v>1212</v>
      </c>
      <c r="I986" s="3" t="e">
        <f aca="false">--#NAME? #NAME?</f>
        <v>#VALUE!</v>
      </c>
      <c r="J986" s="3" t="s">
        <v>256</v>
      </c>
      <c r="K986" s="1" t="n">
        <v>5</v>
      </c>
      <c r="L986" s="1" t="n">
        <v>0</v>
      </c>
      <c r="M986" s="1" t="n">
        <v>9820</v>
      </c>
    </row>
    <row r="987" customFormat="false" ht="14.9" hidden="false" customHeight="false" outlineLevel="0" collapsed="false">
      <c r="A987" s="1" t="n">
        <v>983</v>
      </c>
      <c r="B987" s="1" t="n">
        <v>15</v>
      </c>
      <c r="C987" s="1" t="n">
        <v>0</v>
      </c>
      <c r="D987" s="1" t="n">
        <v>0</v>
      </c>
      <c r="E987" s="1" t="n">
        <v>1</v>
      </c>
      <c r="F987" s="1" t="n">
        <v>981</v>
      </c>
      <c r="H987" s="1" t="s">
        <v>1213</v>
      </c>
      <c r="I987" s="3" t="e">
        <f aca="false">--#NAME?</f>
        <v>#NAME?</v>
      </c>
      <c r="J987" s="3" t="s">
        <v>256</v>
      </c>
      <c r="K987" s="1" t="n">
        <v>5</v>
      </c>
      <c r="L987" s="1" t="n">
        <v>0</v>
      </c>
      <c r="M987" s="1" t="n">
        <v>9830</v>
      </c>
    </row>
    <row r="988" customFormat="false" ht="55.2" hidden="false" customHeight="false" outlineLevel="0" collapsed="false">
      <c r="A988" s="1" t="n">
        <v>984</v>
      </c>
      <c r="B988" s="1" t="n">
        <v>15</v>
      </c>
      <c r="C988" s="1" t="n">
        <v>0</v>
      </c>
      <c r="D988" s="1" t="n">
        <v>0</v>
      </c>
      <c r="E988" s="1" t="n">
        <v>0</v>
      </c>
      <c r="F988" s="1" t="n">
        <v>980</v>
      </c>
      <c r="I988" s="3" t="s">
        <v>1214</v>
      </c>
      <c r="L988" s="1" t="n">
        <v>0</v>
      </c>
      <c r="M988" s="1" t="n">
        <v>9840</v>
      </c>
    </row>
    <row r="989" customFormat="false" ht="14.9" hidden="false" customHeight="false" outlineLevel="0" collapsed="false">
      <c r="A989" s="1" t="n">
        <v>985</v>
      </c>
      <c r="B989" s="1" t="n">
        <v>15</v>
      </c>
      <c r="C989" s="1" t="n">
        <v>0</v>
      </c>
      <c r="D989" s="1" t="n">
        <v>0</v>
      </c>
      <c r="E989" s="1" t="n">
        <v>1</v>
      </c>
      <c r="F989" s="1" t="n">
        <v>984</v>
      </c>
      <c r="H989" s="1" t="s">
        <v>1215</v>
      </c>
      <c r="I989" s="3" t="e">
        <f aca="false">--#NAME? #NAME?</f>
        <v>#VALUE!</v>
      </c>
      <c r="J989" s="3" t="s">
        <v>256</v>
      </c>
      <c r="K989" s="1" t="n">
        <v>5</v>
      </c>
      <c r="L989" s="1" t="n">
        <v>0</v>
      </c>
      <c r="M989" s="1" t="n">
        <v>9850</v>
      </c>
    </row>
    <row r="990" customFormat="false" ht="14.9" hidden="false" customHeight="false" outlineLevel="0" collapsed="false">
      <c r="A990" s="1" t="n">
        <v>986</v>
      </c>
      <c r="B990" s="1" t="n">
        <v>15</v>
      </c>
      <c r="C990" s="1" t="n">
        <v>0</v>
      </c>
      <c r="D990" s="1" t="n">
        <v>0</v>
      </c>
      <c r="E990" s="1" t="n">
        <v>1</v>
      </c>
      <c r="F990" s="1" t="n">
        <v>984</v>
      </c>
      <c r="H990" s="1" t="s">
        <v>1216</v>
      </c>
      <c r="I990" s="3" t="e">
        <f aca="false">--#NAME?</f>
        <v>#NAME?</v>
      </c>
      <c r="J990" s="3" t="s">
        <v>256</v>
      </c>
      <c r="K990" s="1" t="n">
        <v>5</v>
      </c>
      <c r="L990" s="1" t="n">
        <v>0</v>
      </c>
      <c r="M990" s="1" t="n">
        <v>9860</v>
      </c>
    </row>
    <row r="991" customFormat="false" ht="14.9" hidden="false" customHeight="false" outlineLevel="0" collapsed="false">
      <c r="A991" s="1" t="n">
        <v>987</v>
      </c>
      <c r="B991" s="1" t="n">
        <v>15</v>
      </c>
      <c r="C991" s="1" t="n">
        <v>0</v>
      </c>
      <c r="D991" s="1" t="n">
        <v>0</v>
      </c>
      <c r="E991" s="1" t="n">
        <v>1</v>
      </c>
      <c r="F991" s="1" t="n">
        <v>980</v>
      </c>
      <c r="H991" s="1" t="s">
        <v>1217</v>
      </c>
      <c r="I991" s="3" t="e">
        <f aca="false">-#NAME? #NAME? #NAME? #NAME? #NAME?</f>
        <v>#VALUE!</v>
      </c>
      <c r="J991" s="3" t="s">
        <v>256</v>
      </c>
      <c r="K991" s="1" t="n">
        <v>5</v>
      </c>
      <c r="L991" s="1" t="n">
        <v>0</v>
      </c>
      <c r="M991" s="1" t="n">
        <v>9870</v>
      </c>
    </row>
    <row r="992" customFormat="false" ht="14.9" hidden="false" customHeight="false" outlineLevel="0" collapsed="false">
      <c r="A992" s="1" t="n">
        <v>988</v>
      </c>
      <c r="B992" s="1" t="n">
        <v>15</v>
      </c>
      <c r="C992" s="1" t="n">
        <v>0</v>
      </c>
      <c r="D992" s="1" t="n">
        <v>0</v>
      </c>
      <c r="E992" s="1" t="n">
        <v>1</v>
      </c>
      <c r="F992" s="1" t="n">
        <v>980</v>
      </c>
      <c r="H992" s="1" t="s">
        <v>1218</v>
      </c>
      <c r="I992" s="3" t="e">
        <f aca="false">-#NAME? #NAME? #NAME? #NAME? #NAME?</f>
        <v>#VALUE!</v>
      </c>
      <c r="J992" s="3" t="s">
        <v>256</v>
      </c>
      <c r="K992" s="1" t="n">
        <v>5</v>
      </c>
      <c r="L992" s="1" t="n">
        <v>0</v>
      </c>
      <c r="M992" s="1" t="n">
        <v>9880</v>
      </c>
    </row>
    <row r="993" customFormat="false" ht="14.9" hidden="false" customHeight="false" outlineLevel="0" collapsed="false">
      <c r="A993" s="1" t="n">
        <v>989</v>
      </c>
      <c r="B993" s="1" t="n">
        <v>15</v>
      </c>
      <c r="C993" s="1" t="n">
        <v>0</v>
      </c>
      <c r="D993" s="1" t="n">
        <v>0</v>
      </c>
      <c r="E993" s="1" t="n">
        <v>1</v>
      </c>
      <c r="F993" s="1" t="n">
        <v>980</v>
      </c>
      <c r="H993" s="1" t="s">
        <v>1219</v>
      </c>
      <c r="I993" s="3" t="e">
        <f aca="false">-#NAME?</f>
        <v>#NAME?</v>
      </c>
      <c r="J993" s="3" t="s">
        <v>256</v>
      </c>
      <c r="K993" s="1" t="n">
        <v>5</v>
      </c>
      <c r="L993" s="1" t="n">
        <v>0</v>
      </c>
      <c r="M993" s="1" t="n">
        <v>9890</v>
      </c>
    </row>
    <row r="994" customFormat="false" ht="310.4" hidden="false" customHeight="false" outlineLevel="0" collapsed="false">
      <c r="A994" s="1" t="n">
        <v>990</v>
      </c>
      <c r="B994" s="1" t="n">
        <v>15</v>
      </c>
      <c r="C994" s="1" t="n">
        <v>0</v>
      </c>
      <c r="D994" s="1" t="n">
        <v>1</v>
      </c>
      <c r="E994" s="1" t="n">
        <v>0</v>
      </c>
      <c r="G994" s="1" t="n">
        <v>15.16</v>
      </c>
      <c r="I994" s="3" t="s">
        <v>1220</v>
      </c>
      <c r="L994" s="1" t="n">
        <v>0</v>
      </c>
      <c r="M994" s="1" t="n">
        <v>9900</v>
      </c>
    </row>
    <row r="995" customFormat="false" ht="14.9" hidden="false" customHeight="false" outlineLevel="0" collapsed="false">
      <c r="A995" s="1" t="n">
        <v>991</v>
      </c>
      <c r="B995" s="1" t="n">
        <v>15</v>
      </c>
      <c r="C995" s="1" t="n">
        <v>0</v>
      </c>
      <c r="D995" s="1" t="n">
        <v>0</v>
      </c>
      <c r="E995" s="1" t="n">
        <v>1</v>
      </c>
      <c r="F995" s="1" t="n">
        <v>990</v>
      </c>
      <c r="H995" s="1" t="s">
        <v>1221</v>
      </c>
      <c r="I995" s="3" t="e">
        <f aca="false">-#NAME? #NAME? #NAME? #NAME? #NAME? #NAME? #NAME?</f>
        <v>#VALUE!</v>
      </c>
      <c r="J995" s="3" t="s">
        <v>256</v>
      </c>
      <c r="K995" s="1" t="n">
        <v>5</v>
      </c>
      <c r="L995" s="1" t="n">
        <v>0</v>
      </c>
      <c r="M995" s="1" t="n">
        <v>9910</v>
      </c>
    </row>
    <row r="996" customFormat="false" ht="14.9" hidden="false" customHeight="false" outlineLevel="0" collapsed="false">
      <c r="A996" s="1" t="n">
        <v>992</v>
      </c>
      <c r="B996" s="1" t="n">
        <v>15</v>
      </c>
      <c r="C996" s="1" t="n">
        <v>0</v>
      </c>
      <c r="D996" s="1" t="n">
        <v>0</v>
      </c>
      <c r="E996" s="1" t="n">
        <v>1</v>
      </c>
      <c r="F996" s="1" t="n">
        <v>990</v>
      </c>
      <c r="H996" s="1" t="s">
        <v>1222</v>
      </c>
      <c r="I996" s="3" t="e">
        <f aca="false">-#NAME? #NAME? #NAME? #NAME? #NAME? #NAME? #NAME?</f>
        <v>#VALUE!</v>
      </c>
      <c r="J996" s="3" t="s">
        <v>256</v>
      </c>
      <c r="K996" s="1" t="n">
        <v>5</v>
      </c>
      <c r="L996" s="1" t="n">
        <v>0</v>
      </c>
      <c r="M996" s="1" t="n">
        <v>9920</v>
      </c>
    </row>
    <row r="997" customFormat="false" ht="350.7" hidden="false" customHeight="false" outlineLevel="0" collapsed="false">
      <c r="A997" s="1" t="n">
        <v>993</v>
      </c>
      <c r="B997" s="1" t="n">
        <v>15</v>
      </c>
      <c r="C997" s="1" t="n">
        <v>0</v>
      </c>
      <c r="D997" s="1" t="n">
        <v>1</v>
      </c>
      <c r="E997" s="1" t="n">
        <v>0</v>
      </c>
      <c r="G997" s="1" t="n">
        <v>15.17</v>
      </c>
      <c r="I997" s="3" t="s">
        <v>1223</v>
      </c>
      <c r="L997" s="1" t="n">
        <v>0</v>
      </c>
      <c r="M997" s="1" t="n">
        <v>9930</v>
      </c>
    </row>
    <row r="998" customFormat="false" ht="14.9" hidden="false" customHeight="false" outlineLevel="0" collapsed="false">
      <c r="A998" s="1" t="n">
        <v>994</v>
      </c>
      <c r="B998" s="1" t="n">
        <v>15</v>
      </c>
      <c r="C998" s="1" t="n">
        <v>0</v>
      </c>
      <c r="D998" s="1" t="n">
        <v>0</v>
      </c>
      <c r="E998" s="1" t="n">
        <v>1</v>
      </c>
      <c r="F998" s="1" t="n">
        <v>993</v>
      </c>
      <c r="H998" s="1" t="s">
        <v>1224</v>
      </c>
      <c r="I998" s="3" t="e">
        <f aca="false">-#NAME?,#NAME? #NAME? #NAME?</f>
        <v>#VALUE!</v>
      </c>
      <c r="J998" s="3" t="s">
        <v>256</v>
      </c>
      <c r="K998" s="1" t="n">
        <v>5</v>
      </c>
      <c r="L998" s="1" t="n">
        <v>0</v>
      </c>
      <c r="M998" s="1" t="n">
        <v>9940</v>
      </c>
    </row>
    <row r="999" customFormat="false" ht="14.9" hidden="false" customHeight="false" outlineLevel="0" collapsed="false">
      <c r="A999" s="1" t="n">
        <v>995</v>
      </c>
      <c r="B999" s="1" t="n">
        <v>15</v>
      </c>
      <c r="C999" s="1" t="n">
        <v>0</v>
      </c>
      <c r="D999" s="1" t="n">
        <v>0</v>
      </c>
      <c r="E999" s="1" t="n">
        <v>1</v>
      </c>
      <c r="F999" s="1" t="n">
        <v>993</v>
      </c>
      <c r="H999" s="1" t="s">
        <v>1225</v>
      </c>
      <c r="I999" s="3" t="e">
        <f aca="false">-#NAME?</f>
        <v>#NAME?</v>
      </c>
      <c r="J999" s="3" t="s">
        <v>256</v>
      </c>
      <c r="K999" s="1" t="n">
        <v>5</v>
      </c>
      <c r="L999" s="1" t="n">
        <v>0</v>
      </c>
      <c r="M999" s="1" t="n">
        <v>9950</v>
      </c>
    </row>
    <row r="1000" customFormat="false" ht="632.8" hidden="false" customHeight="false" outlineLevel="0" collapsed="false">
      <c r="A1000" s="1" t="n">
        <v>996</v>
      </c>
      <c r="B1000" s="1" t="n">
        <v>15</v>
      </c>
      <c r="C1000" s="1" t="n">
        <v>0</v>
      </c>
      <c r="D1000" s="1" t="n">
        <v>1</v>
      </c>
      <c r="E1000" s="1" t="n">
        <v>1</v>
      </c>
      <c r="G1000" s="1" t="n">
        <v>15.18</v>
      </c>
      <c r="H1000" s="1" t="s">
        <v>1226</v>
      </c>
      <c r="I1000" s="3" t="s">
        <v>1227</v>
      </c>
      <c r="J1000" s="3" t="s">
        <v>256</v>
      </c>
      <c r="K1000" s="1" t="n">
        <v>5</v>
      </c>
      <c r="L1000" s="1" t="n">
        <v>0</v>
      </c>
      <c r="M1000" s="1" t="n">
        <v>9960</v>
      </c>
    </row>
    <row r="1001" customFormat="false" ht="13.8" hidden="false" customHeight="false" outlineLevel="0" collapsed="false">
      <c r="A1001" s="1" t="n">
        <v>997</v>
      </c>
      <c r="B1001" s="1" t="n">
        <v>15</v>
      </c>
      <c r="C1001" s="1" t="n">
        <v>0</v>
      </c>
      <c r="D1001" s="1" t="n">
        <v>1</v>
      </c>
      <c r="E1001" s="1" t="n">
        <v>0</v>
      </c>
      <c r="G1001" s="1" t="s">
        <v>1228</v>
      </c>
      <c r="L1001" s="1" t="n">
        <v>0</v>
      </c>
      <c r="M1001" s="1" t="n">
        <v>9970</v>
      </c>
    </row>
    <row r="1002" customFormat="false" ht="95.5" hidden="false" customHeight="false" outlineLevel="0" collapsed="false">
      <c r="A1002" s="1" t="n">
        <v>998</v>
      </c>
      <c r="B1002" s="1" t="n">
        <v>15</v>
      </c>
      <c r="C1002" s="1" t="n">
        <v>0</v>
      </c>
      <c r="D1002" s="1" t="n">
        <v>1</v>
      </c>
      <c r="E1002" s="1" t="n">
        <v>1</v>
      </c>
      <c r="G1002" s="1" t="n">
        <v>15.2</v>
      </c>
      <c r="H1002" s="1" t="s">
        <v>1229</v>
      </c>
      <c r="I1002" s="3" t="s">
        <v>1230</v>
      </c>
      <c r="J1002" s="3" t="s">
        <v>256</v>
      </c>
      <c r="K1002" s="1" t="n">
        <v>5</v>
      </c>
      <c r="L1002" s="1" t="n">
        <v>0</v>
      </c>
      <c r="M1002" s="1" t="n">
        <v>9980</v>
      </c>
    </row>
    <row r="1003" customFormat="false" ht="229.85" hidden="false" customHeight="false" outlineLevel="0" collapsed="false">
      <c r="A1003" s="1" t="n">
        <v>999</v>
      </c>
      <c r="B1003" s="1" t="n">
        <v>15</v>
      </c>
      <c r="C1003" s="1" t="n">
        <v>0</v>
      </c>
      <c r="D1003" s="1" t="n">
        <v>1</v>
      </c>
      <c r="E1003" s="1" t="n">
        <v>0</v>
      </c>
      <c r="G1003" s="1" t="n">
        <v>15.21</v>
      </c>
      <c r="I1003" s="3" t="s">
        <v>1231</v>
      </c>
      <c r="J1003" s="3" t="s">
        <v>256</v>
      </c>
      <c r="K1003" s="1" t="n">
        <v>5</v>
      </c>
      <c r="L1003" s="1" t="n">
        <v>0</v>
      </c>
      <c r="M1003" s="1" t="n">
        <v>9990</v>
      </c>
    </row>
    <row r="1004" customFormat="false" ht="14.9" hidden="false" customHeight="false" outlineLevel="0" collapsed="false">
      <c r="A1004" s="1" t="n">
        <v>1000</v>
      </c>
      <c r="B1004" s="1" t="n">
        <v>15</v>
      </c>
      <c r="C1004" s="1" t="n">
        <v>0</v>
      </c>
      <c r="D1004" s="1" t="n">
        <v>0</v>
      </c>
      <c r="E1004" s="1" t="n">
        <v>1</v>
      </c>
      <c r="F1004" s="1" t="n">
        <v>999</v>
      </c>
      <c r="H1004" s="1" t="s">
        <v>1232</v>
      </c>
      <c r="I1004" s="3" t="e">
        <f aca="false">-#NAME? #NAME?</f>
        <v>#VALUE!</v>
      </c>
      <c r="J1004" s="3" t="s">
        <v>256</v>
      </c>
      <c r="K1004" s="1" t="n">
        <v>5</v>
      </c>
      <c r="L1004" s="1" t="n">
        <v>0</v>
      </c>
      <c r="M1004" s="1" t="n">
        <v>10000</v>
      </c>
    </row>
    <row r="1005" customFormat="false" ht="14.9" hidden="false" customHeight="false" outlineLevel="0" collapsed="false">
      <c r="A1005" s="1" t="n">
        <v>1001</v>
      </c>
      <c r="B1005" s="1" t="n">
        <v>15</v>
      </c>
      <c r="C1005" s="1" t="n">
        <v>0</v>
      </c>
      <c r="D1005" s="1" t="n">
        <v>0</v>
      </c>
      <c r="E1005" s="1" t="n">
        <v>1</v>
      </c>
      <c r="F1005" s="1" t="n">
        <v>999</v>
      </c>
      <c r="H1005" s="1" t="s">
        <v>1233</v>
      </c>
      <c r="I1005" s="3" t="e">
        <f aca="false">-#NAME?</f>
        <v>#NAME?</v>
      </c>
      <c r="J1005" s="3" t="s">
        <v>256</v>
      </c>
      <c r="K1005" s="1" t="n">
        <v>5</v>
      </c>
      <c r="L1005" s="1" t="n">
        <v>0</v>
      </c>
      <c r="M1005" s="1" t="n">
        <v>10010</v>
      </c>
    </row>
    <row r="1006" customFormat="false" ht="68.65" hidden="false" customHeight="false" outlineLevel="0" collapsed="false">
      <c r="A1006" s="1" t="n">
        <v>1002</v>
      </c>
      <c r="B1006" s="1" t="n">
        <v>15</v>
      </c>
      <c r="C1006" s="1" t="n">
        <v>0</v>
      </c>
      <c r="D1006" s="1" t="n">
        <v>1</v>
      </c>
      <c r="E1006" s="1" t="n">
        <v>1</v>
      </c>
      <c r="G1006" s="1" t="n">
        <v>15.22</v>
      </c>
      <c r="H1006" s="1" t="s">
        <v>1234</v>
      </c>
      <c r="I1006" s="3" t="s">
        <v>1235</v>
      </c>
      <c r="J1006" s="3" t="s">
        <v>1236</v>
      </c>
      <c r="K1006" s="1" t="n">
        <v>5</v>
      </c>
      <c r="L1006" s="1" t="n">
        <v>0</v>
      </c>
      <c r="M1006" s="1" t="n">
        <v>0</v>
      </c>
      <c r="N1006" s="1" t="n">
        <v>10020</v>
      </c>
    </row>
    <row r="1007" customFormat="false" ht="176.1" hidden="false" customHeight="false" outlineLevel="0" collapsed="false">
      <c r="A1007" s="1" t="n">
        <v>1003</v>
      </c>
      <c r="B1007" s="1" t="n">
        <v>16</v>
      </c>
      <c r="C1007" s="1" t="n">
        <v>0</v>
      </c>
      <c r="D1007" s="1" t="n">
        <v>1</v>
      </c>
      <c r="E1007" s="1" t="n">
        <v>1</v>
      </c>
      <c r="G1007" s="1" t="n">
        <v>16.01</v>
      </c>
      <c r="H1007" s="1" t="s">
        <v>1237</v>
      </c>
      <c r="I1007" s="3" t="s">
        <v>1238</v>
      </c>
      <c r="J1007" s="3" t="s">
        <v>256</v>
      </c>
      <c r="K1007" s="1" t="n">
        <v>5</v>
      </c>
      <c r="L1007" s="1" t="n">
        <v>0</v>
      </c>
      <c r="M1007" s="1" t="n">
        <v>10030</v>
      </c>
    </row>
    <row r="1008" customFormat="false" ht="95.5" hidden="false" customHeight="false" outlineLevel="0" collapsed="false">
      <c r="A1008" s="1" t="n">
        <v>1004</v>
      </c>
      <c r="B1008" s="1" t="n">
        <v>16</v>
      </c>
      <c r="C1008" s="1" t="n">
        <v>0</v>
      </c>
      <c r="D1008" s="1" t="n">
        <v>1</v>
      </c>
      <c r="E1008" s="1" t="n">
        <v>0</v>
      </c>
      <c r="G1008" s="1" t="n">
        <v>16.02</v>
      </c>
      <c r="I1008" s="3" t="s">
        <v>1239</v>
      </c>
      <c r="L1008" s="1" t="n">
        <v>0</v>
      </c>
      <c r="M1008" s="1" t="n">
        <v>10040</v>
      </c>
    </row>
    <row r="1009" customFormat="false" ht="14.9" hidden="false" customHeight="false" outlineLevel="0" collapsed="false">
      <c r="A1009" s="1" t="n">
        <v>1005</v>
      </c>
      <c r="B1009" s="1" t="n">
        <v>16</v>
      </c>
      <c r="C1009" s="1" t="n">
        <v>0</v>
      </c>
      <c r="D1009" s="1" t="n">
        <v>0</v>
      </c>
      <c r="E1009" s="1" t="n">
        <v>1</v>
      </c>
      <c r="F1009" s="1" t="n">
        <v>1004</v>
      </c>
      <c r="H1009" s="1" t="s">
        <v>1240</v>
      </c>
      <c r="I1009" s="3" t="e">
        <f aca="false">-#NAME? #NAME?</f>
        <v>#VALUE!</v>
      </c>
      <c r="J1009" s="3" t="s">
        <v>256</v>
      </c>
      <c r="K1009" s="1" t="n">
        <v>5</v>
      </c>
      <c r="L1009" s="1" t="n">
        <v>0</v>
      </c>
      <c r="M1009" s="1" t="n">
        <v>10050</v>
      </c>
    </row>
    <row r="1010" customFormat="false" ht="14.9" hidden="false" customHeight="false" outlineLevel="0" collapsed="false">
      <c r="A1010" s="1" t="n">
        <v>1006</v>
      </c>
      <c r="B1010" s="1" t="n">
        <v>16</v>
      </c>
      <c r="C1010" s="1" t="n">
        <v>0</v>
      </c>
      <c r="D1010" s="1" t="n">
        <v>0</v>
      </c>
      <c r="E1010" s="1" t="n">
        <v>1</v>
      </c>
      <c r="F1010" s="1" t="n">
        <v>1004</v>
      </c>
      <c r="H1010" s="1" t="s">
        <v>1241</v>
      </c>
      <c r="I1010" s="3" t="e">
        <f aca="false">-#NAME? #NAME? #NAME? #NAME? #NAME?</f>
        <v>#VALUE!</v>
      </c>
      <c r="J1010" s="3" t="s">
        <v>256</v>
      </c>
      <c r="K1010" s="1" t="n">
        <v>5</v>
      </c>
      <c r="L1010" s="1" t="n">
        <v>0</v>
      </c>
      <c r="M1010" s="1" t="n">
        <v>10060</v>
      </c>
    </row>
    <row r="1011" customFormat="false" ht="55.2" hidden="false" customHeight="false" outlineLevel="0" collapsed="false">
      <c r="A1011" s="1" t="n">
        <v>1007</v>
      </c>
      <c r="B1011" s="1" t="n">
        <v>16</v>
      </c>
      <c r="C1011" s="1" t="n">
        <v>0</v>
      </c>
      <c r="D1011" s="1" t="n">
        <v>0</v>
      </c>
      <c r="E1011" s="1" t="n">
        <v>0</v>
      </c>
      <c r="F1011" s="1" t="n">
        <v>1004</v>
      </c>
      <c r="I1011" s="3" t="s">
        <v>1242</v>
      </c>
      <c r="L1011" s="1" t="n">
        <v>0</v>
      </c>
      <c r="M1011" s="1" t="n">
        <v>10070</v>
      </c>
    </row>
    <row r="1012" customFormat="false" ht="14.9" hidden="false" customHeight="false" outlineLevel="0" collapsed="false">
      <c r="A1012" s="1" t="n">
        <v>1008</v>
      </c>
      <c r="B1012" s="1" t="n">
        <v>16</v>
      </c>
      <c r="C1012" s="1" t="n">
        <v>0</v>
      </c>
      <c r="D1012" s="1" t="n">
        <v>0</v>
      </c>
      <c r="E1012" s="1" t="n">
        <v>1</v>
      </c>
      <c r="F1012" s="1" t="n">
        <v>1007</v>
      </c>
      <c r="H1012" s="1" t="s">
        <v>1243</v>
      </c>
      <c r="I1012" s="3" t="e">
        <f aca="false">--#NAME? #NAME?</f>
        <v>#VALUE!</v>
      </c>
      <c r="J1012" s="3" t="s">
        <v>256</v>
      </c>
      <c r="K1012" s="1" t="n">
        <v>5</v>
      </c>
      <c r="L1012" s="1" t="n">
        <v>0</v>
      </c>
      <c r="M1012" s="1" t="n">
        <v>10080</v>
      </c>
    </row>
    <row r="1013" customFormat="false" ht="14.9" hidden="false" customHeight="false" outlineLevel="0" collapsed="false">
      <c r="A1013" s="1" t="n">
        <v>1009</v>
      </c>
      <c r="B1013" s="1" t="n">
        <v>16</v>
      </c>
      <c r="C1013" s="1" t="n">
        <v>0</v>
      </c>
      <c r="D1013" s="1" t="n">
        <v>0</v>
      </c>
      <c r="E1013" s="1" t="n">
        <v>1</v>
      </c>
      <c r="F1013" s="1" t="n">
        <v>1007</v>
      </c>
      <c r="H1013" s="1" t="s">
        <v>1244</v>
      </c>
      <c r="I1013" s="3" t="e">
        <f aca="false">--#NAME? #NAME? #NAME? #NAME? #NAME? #NAME? #NAME?</f>
        <v>#VALUE!</v>
      </c>
      <c r="J1013" s="3" t="s">
        <v>256</v>
      </c>
      <c r="K1013" s="1" t="n">
        <v>5</v>
      </c>
      <c r="L1013" s="1" t="n">
        <v>0</v>
      </c>
      <c r="M1013" s="1" t="n">
        <v>10090</v>
      </c>
    </row>
    <row r="1014" customFormat="false" ht="14.9" hidden="false" customHeight="false" outlineLevel="0" collapsed="false">
      <c r="A1014" s="1" t="n">
        <v>1010</v>
      </c>
      <c r="B1014" s="1" t="n">
        <v>16</v>
      </c>
      <c r="C1014" s="1" t="n">
        <v>0</v>
      </c>
      <c r="D1014" s="1" t="n">
        <v>0</v>
      </c>
      <c r="E1014" s="1" t="n">
        <v>1</v>
      </c>
      <c r="F1014" s="1" t="n">
        <v>1007</v>
      </c>
      <c r="H1014" s="1" t="s">
        <v>1245</v>
      </c>
      <c r="I1014" s="3" t="e">
        <f aca="false">--#NAME?</f>
        <v>#NAME?</v>
      </c>
      <c r="J1014" s="3" t="s">
        <v>256</v>
      </c>
      <c r="K1014" s="1" t="n">
        <v>5</v>
      </c>
      <c r="L1014" s="1" t="n">
        <v>0</v>
      </c>
      <c r="M1014" s="1" t="n">
        <v>10100</v>
      </c>
    </row>
    <row r="1015" customFormat="false" ht="28.35" hidden="false" customHeight="false" outlineLevel="0" collapsed="false">
      <c r="A1015" s="1" t="n">
        <v>1011</v>
      </c>
      <c r="B1015" s="1" t="n">
        <v>16</v>
      </c>
      <c r="C1015" s="1" t="n">
        <v>0</v>
      </c>
      <c r="D1015" s="1" t="n">
        <v>0</v>
      </c>
      <c r="E1015" s="1" t="n">
        <v>0</v>
      </c>
      <c r="F1015" s="1" t="n">
        <v>1004</v>
      </c>
      <c r="I1015" s="3" t="s">
        <v>1246</v>
      </c>
      <c r="L1015" s="1" t="n">
        <v>0</v>
      </c>
      <c r="M1015" s="1" t="n">
        <v>10110</v>
      </c>
    </row>
    <row r="1016" customFormat="false" ht="14.9" hidden="false" customHeight="false" outlineLevel="0" collapsed="false">
      <c r="A1016" s="1" t="n">
        <v>1012</v>
      </c>
      <c r="B1016" s="1" t="n">
        <v>16</v>
      </c>
      <c r="C1016" s="1" t="n">
        <v>0</v>
      </c>
      <c r="D1016" s="1" t="n">
        <v>0</v>
      </c>
      <c r="E1016" s="1" t="n">
        <v>1</v>
      </c>
      <c r="F1016" s="1" t="n">
        <v>1011</v>
      </c>
      <c r="H1016" s="1" t="s">
        <v>1247</v>
      </c>
      <c r="I1016" s="3" t="e">
        <f aca="false">--#NAME? #NAME? #NAME? #NAME?</f>
        <v>#VALUE!</v>
      </c>
      <c r="J1016" s="3" t="s">
        <v>256</v>
      </c>
      <c r="K1016" s="1" t="n">
        <v>5</v>
      </c>
      <c r="L1016" s="1" t="n">
        <v>0</v>
      </c>
      <c r="M1016" s="1" t="n">
        <v>10120</v>
      </c>
    </row>
    <row r="1017" customFormat="false" ht="14.9" hidden="false" customHeight="false" outlineLevel="0" collapsed="false">
      <c r="A1017" s="1" t="n">
        <v>1013</v>
      </c>
      <c r="B1017" s="1" t="n">
        <v>16</v>
      </c>
      <c r="C1017" s="1" t="n">
        <v>0</v>
      </c>
      <c r="D1017" s="1" t="n">
        <v>0</v>
      </c>
      <c r="E1017" s="1" t="n">
        <v>1</v>
      </c>
      <c r="F1017" s="1" t="n">
        <v>1011</v>
      </c>
      <c r="H1017" s="1" t="s">
        <v>1248</v>
      </c>
      <c r="I1017" s="3" t="e">
        <f aca="false">--#NAME? #NAME? #NAME? #NAME?</f>
        <v>#VALUE!</v>
      </c>
      <c r="J1017" s="3" t="s">
        <v>256</v>
      </c>
      <c r="K1017" s="1" t="n">
        <v>5</v>
      </c>
      <c r="L1017" s="1" t="n">
        <v>0</v>
      </c>
      <c r="M1017" s="1" t="n">
        <v>10130</v>
      </c>
    </row>
    <row r="1018" customFormat="false" ht="14.9" hidden="false" customHeight="false" outlineLevel="0" collapsed="false">
      <c r="A1018" s="1" t="n">
        <v>1014</v>
      </c>
      <c r="B1018" s="1" t="n">
        <v>16</v>
      </c>
      <c r="C1018" s="1" t="n">
        <v>0</v>
      </c>
      <c r="D1018" s="1" t="n">
        <v>0</v>
      </c>
      <c r="E1018" s="1" t="n">
        <v>1</v>
      </c>
      <c r="F1018" s="1" t="n">
        <v>1011</v>
      </c>
      <c r="H1018" s="1" t="s">
        <v>1249</v>
      </c>
      <c r="I1018" s="3" t="e">
        <f aca="false">--#NAME?,#NAME? #NAME?</f>
        <v>#VALUE!</v>
      </c>
      <c r="J1018" s="3" t="s">
        <v>256</v>
      </c>
      <c r="K1018" s="1" t="n">
        <v>5</v>
      </c>
      <c r="L1018" s="1" t="n">
        <v>0</v>
      </c>
      <c r="M1018" s="1" t="n">
        <v>10140</v>
      </c>
    </row>
    <row r="1019" customFormat="false" ht="14.9" hidden="false" customHeight="false" outlineLevel="0" collapsed="false">
      <c r="A1019" s="1" t="n">
        <v>1015</v>
      </c>
      <c r="B1019" s="1" t="n">
        <v>16</v>
      </c>
      <c r="C1019" s="1" t="n">
        <v>0</v>
      </c>
      <c r="D1019" s="1" t="n">
        <v>0</v>
      </c>
      <c r="E1019" s="1" t="n">
        <v>1</v>
      </c>
      <c r="F1019" s="1" t="n">
        <v>1004</v>
      </c>
      <c r="H1019" s="1" t="s">
        <v>1250</v>
      </c>
      <c r="I1019" s="3" t="e">
        <f aca="false">-#NAME? #NAME? #NAME?</f>
        <v>#VALUE!</v>
      </c>
      <c r="J1019" s="3" t="s">
        <v>256</v>
      </c>
      <c r="K1019" s="1" t="n">
        <v>5</v>
      </c>
      <c r="L1019" s="1" t="n">
        <v>0</v>
      </c>
      <c r="M1019" s="1" t="n">
        <v>10150</v>
      </c>
    </row>
    <row r="1020" customFormat="false" ht="14.9" hidden="false" customHeight="false" outlineLevel="0" collapsed="false">
      <c r="A1020" s="1" t="n">
        <v>1016</v>
      </c>
      <c r="B1020" s="1" t="n">
        <v>16</v>
      </c>
      <c r="C1020" s="1" t="n">
        <v>0</v>
      </c>
      <c r="D1020" s="1" t="n">
        <v>0</v>
      </c>
      <c r="E1020" s="1" t="n">
        <v>1</v>
      </c>
      <c r="F1020" s="1" t="n">
        <v>1004</v>
      </c>
      <c r="H1020" s="1" t="s">
        <v>1251</v>
      </c>
      <c r="I1020" s="3" t="e">
        <f aca="false">-#NAME?,#NAME? #NAME? #NAME? #NAME? #NAME? #NAME? #NAME?</f>
        <v>#VALUE!</v>
      </c>
      <c r="J1020" s="3" t="s">
        <v>256</v>
      </c>
      <c r="K1020" s="1" t="n">
        <v>5</v>
      </c>
      <c r="L1020" s="1" t="n">
        <v>0</v>
      </c>
      <c r="M1020" s="1" t="n">
        <v>10160</v>
      </c>
    </row>
    <row r="1021" customFormat="false" ht="149.25" hidden="false" customHeight="false" outlineLevel="0" collapsed="false">
      <c r="A1021" s="1" t="n">
        <v>1017</v>
      </c>
      <c r="B1021" s="1" t="n">
        <v>16</v>
      </c>
      <c r="C1021" s="1" t="n">
        <v>0</v>
      </c>
      <c r="D1021" s="1" t="n">
        <v>1</v>
      </c>
      <c r="E1021" s="1" t="n">
        <v>1</v>
      </c>
      <c r="G1021" s="1" t="n">
        <v>16.03</v>
      </c>
      <c r="H1021" s="1" t="s">
        <v>1252</v>
      </c>
      <c r="I1021" s="3" t="s">
        <v>1253</v>
      </c>
      <c r="J1021" s="3" t="s">
        <v>256</v>
      </c>
      <c r="K1021" s="1" t="n">
        <v>5</v>
      </c>
      <c r="L1021" s="1" t="n">
        <v>0</v>
      </c>
      <c r="M1021" s="1" t="n">
        <v>10170</v>
      </c>
    </row>
    <row r="1022" customFormat="false" ht="55.2" hidden="false" customHeight="false" outlineLevel="0" collapsed="false">
      <c r="A1022" s="1" t="n">
        <v>1018</v>
      </c>
      <c r="B1022" s="1" t="n">
        <v>16</v>
      </c>
      <c r="C1022" s="1" t="n">
        <v>0</v>
      </c>
      <c r="D1022" s="1" t="n">
        <v>1</v>
      </c>
      <c r="E1022" s="1" t="n">
        <v>0</v>
      </c>
      <c r="G1022" s="1" t="n">
        <v>16.04</v>
      </c>
      <c r="I1022" s="3" t="s">
        <v>1254</v>
      </c>
      <c r="J1022" s="3" t="s">
        <v>1255</v>
      </c>
      <c r="L1022" s="0" t="s">
        <v>644</v>
      </c>
      <c r="M1022" s="1" t="n">
        <v>0</v>
      </c>
      <c r="N1022" s="1" t="n">
        <v>10180</v>
      </c>
    </row>
    <row r="1023" customFormat="false" ht="68.65" hidden="false" customHeight="false" outlineLevel="0" collapsed="false">
      <c r="A1023" s="1" t="n">
        <v>1019</v>
      </c>
      <c r="B1023" s="1" t="n">
        <v>16</v>
      </c>
      <c r="C1023" s="1" t="n">
        <v>0</v>
      </c>
      <c r="D1023" s="1" t="n">
        <v>0</v>
      </c>
      <c r="E1023" s="1" t="n">
        <v>0</v>
      </c>
      <c r="F1023" s="1" t="n">
        <v>1018</v>
      </c>
      <c r="I1023" s="3" t="s">
        <v>1256</v>
      </c>
      <c r="L1023" s="1" t="n">
        <v>0</v>
      </c>
      <c r="M1023" s="1" t="n">
        <v>10190</v>
      </c>
    </row>
    <row r="1024" customFormat="false" ht="14.9" hidden="false" customHeight="false" outlineLevel="0" collapsed="false">
      <c r="A1024" s="1" t="n">
        <v>1020</v>
      </c>
      <c r="B1024" s="1" t="n">
        <v>16</v>
      </c>
      <c r="C1024" s="1" t="n">
        <v>0</v>
      </c>
      <c r="D1024" s="1" t="n">
        <v>0</v>
      </c>
      <c r="E1024" s="1" t="n">
        <v>1</v>
      </c>
      <c r="F1024" s="1" t="n">
        <v>1019</v>
      </c>
      <c r="H1024" s="1" t="s">
        <v>1257</v>
      </c>
      <c r="I1024" s="3" t="e">
        <f aca="false">--#NAME?</f>
        <v>#NAME?</v>
      </c>
      <c r="J1024" s="3" t="s">
        <v>256</v>
      </c>
      <c r="K1024" s="1" t="n">
        <v>5</v>
      </c>
      <c r="L1024" s="1" t="n">
        <v>0</v>
      </c>
      <c r="M1024" s="1" t="n">
        <v>10200</v>
      </c>
    </row>
    <row r="1025" customFormat="false" ht="14.9" hidden="false" customHeight="false" outlineLevel="0" collapsed="false">
      <c r="A1025" s="1" t="n">
        <v>1021</v>
      </c>
      <c r="B1025" s="1" t="n">
        <v>16</v>
      </c>
      <c r="C1025" s="1" t="n">
        <v>0</v>
      </c>
      <c r="D1025" s="1" t="n">
        <v>0</v>
      </c>
      <c r="E1025" s="1" t="n">
        <v>1</v>
      </c>
      <c r="F1025" s="1" t="n">
        <v>1019</v>
      </c>
      <c r="H1025" s="1" t="s">
        <v>1258</v>
      </c>
      <c r="I1025" s="3" t="e">
        <f aca="false">--#NAME?</f>
        <v>#NAME?</v>
      </c>
      <c r="J1025" s="3" t="s">
        <v>256</v>
      </c>
      <c r="K1025" s="1" t="n">
        <v>5</v>
      </c>
      <c r="L1025" s="1" t="n">
        <v>0</v>
      </c>
      <c r="M1025" s="1" t="n">
        <v>10210</v>
      </c>
    </row>
    <row r="1026" customFormat="false" ht="14.9" hidden="false" customHeight="false" outlineLevel="0" collapsed="false">
      <c r="A1026" s="1" t="n">
        <v>1022</v>
      </c>
      <c r="B1026" s="1" t="n">
        <v>16</v>
      </c>
      <c r="C1026" s="1" t="n">
        <v>0</v>
      </c>
      <c r="D1026" s="1" t="n">
        <v>0</v>
      </c>
      <c r="E1026" s="1" t="n">
        <v>1</v>
      </c>
      <c r="F1026" s="1" t="n">
        <v>1019</v>
      </c>
      <c r="H1026" s="1" t="s">
        <v>1259</v>
      </c>
      <c r="I1026" s="3" t="e">
        <f aca="false">--#NAME?,#NAME? #NAME? #NAME? #NAME? #NAME?</f>
        <v>#VALUE!</v>
      </c>
      <c r="J1026" s="3" t="s">
        <v>256</v>
      </c>
      <c r="K1026" s="1" t="n">
        <v>5</v>
      </c>
      <c r="L1026" s="1" t="n">
        <v>0</v>
      </c>
      <c r="M1026" s="1" t="n">
        <v>10220</v>
      </c>
    </row>
    <row r="1027" customFormat="false" ht="14.9" hidden="false" customHeight="false" outlineLevel="0" collapsed="false">
      <c r="A1027" s="1" t="n">
        <v>1023</v>
      </c>
      <c r="B1027" s="1" t="n">
        <v>16</v>
      </c>
      <c r="C1027" s="1" t="n">
        <v>0</v>
      </c>
      <c r="D1027" s="1" t="n">
        <v>0</v>
      </c>
      <c r="E1027" s="1" t="n">
        <v>1</v>
      </c>
      <c r="F1027" s="1" t="n">
        <v>1019</v>
      </c>
      <c r="H1027" s="1" t="s">
        <v>1260</v>
      </c>
      <c r="I1027" s="3" t="e">
        <f aca="false">--#NAME?,#NAME? #NAME? #NAME? (#NAME? #NAME?)</f>
        <v>#VALUE!</v>
      </c>
      <c r="J1027" s="3" t="s">
        <v>256</v>
      </c>
      <c r="K1027" s="1" t="n">
        <v>5</v>
      </c>
      <c r="L1027" s="1" t="n">
        <v>0</v>
      </c>
      <c r="M1027" s="1" t="n">
        <v>10230</v>
      </c>
    </row>
    <row r="1028" customFormat="false" ht="14.9" hidden="false" customHeight="false" outlineLevel="0" collapsed="false">
      <c r="A1028" s="1" t="n">
        <v>1024</v>
      </c>
      <c r="B1028" s="1" t="n">
        <v>16</v>
      </c>
      <c r="C1028" s="1" t="n">
        <v>0</v>
      </c>
      <c r="D1028" s="1" t="n">
        <v>0</v>
      </c>
      <c r="E1028" s="1" t="n">
        <v>1</v>
      </c>
      <c r="F1028" s="1" t="n">
        <v>1019</v>
      </c>
      <c r="H1028" s="1" t="s">
        <v>1261</v>
      </c>
      <c r="I1028" s="3" t="e">
        <f aca="false">--#NAME?</f>
        <v>#NAME?</v>
      </c>
      <c r="J1028" s="3" t="s">
        <v>256</v>
      </c>
      <c r="K1028" s="1" t="n">
        <v>5</v>
      </c>
      <c r="L1028" s="1" t="n">
        <v>0</v>
      </c>
      <c r="M1028" s="1" t="n">
        <v>10240</v>
      </c>
    </row>
    <row r="1029" customFormat="false" ht="14.9" hidden="false" customHeight="false" outlineLevel="0" collapsed="false">
      <c r="A1029" s="1" t="n">
        <v>1025</v>
      </c>
      <c r="B1029" s="1" t="n">
        <v>16</v>
      </c>
      <c r="C1029" s="1" t="n">
        <v>0</v>
      </c>
      <c r="D1029" s="1" t="n">
        <v>0</v>
      </c>
      <c r="E1029" s="1" t="n">
        <v>1</v>
      </c>
      <c r="F1029" s="1" t="n">
        <v>1019</v>
      </c>
      <c r="H1029" s="1" t="s">
        <v>1262</v>
      </c>
      <c r="I1029" s="3" t="e">
        <f aca="false">--#NAME?</f>
        <v>#NAME?</v>
      </c>
      <c r="J1029" s="3" t="s">
        <v>256</v>
      </c>
      <c r="K1029" s="1" t="n">
        <v>5</v>
      </c>
      <c r="L1029" s="1" t="n">
        <v>0</v>
      </c>
      <c r="M1029" s="1" t="n">
        <v>10250</v>
      </c>
    </row>
    <row r="1030" customFormat="false" ht="14.9" hidden="false" customHeight="false" outlineLevel="0" collapsed="false">
      <c r="A1030" s="1" t="n">
        <v>1026</v>
      </c>
      <c r="B1030" s="1" t="n">
        <v>16</v>
      </c>
      <c r="C1030" s="1" t="n">
        <v>0</v>
      </c>
      <c r="D1030" s="1" t="n">
        <v>0</v>
      </c>
      <c r="E1030" s="1" t="n">
        <v>1</v>
      </c>
      <c r="F1030" s="1" t="n">
        <v>1019</v>
      </c>
      <c r="H1030" s="1" t="s">
        <v>1263</v>
      </c>
      <c r="I1030" s="3" t="e">
        <f aca="false">--#NAME?</f>
        <v>#NAME?</v>
      </c>
      <c r="J1030" s="3" t="s">
        <v>256</v>
      </c>
      <c r="K1030" s="1" t="n">
        <v>5</v>
      </c>
      <c r="L1030" s="1" t="n">
        <v>0</v>
      </c>
      <c r="M1030" s="1" t="n">
        <v>10260</v>
      </c>
    </row>
    <row r="1031" customFormat="false" ht="14.9" hidden="false" customHeight="false" outlineLevel="0" collapsed="false">
      <c r="A1031" s="1" t="n">
        <v>1027</v>
      </c>
      <c r="B1031" s="1" t="n">
        <v>16</v>
      </c>
      <c r="C1031" s="1" t="n">
        <v>0</v>
      </c>
      <c r="D1031" s="1" t="n">
        <v>0</v>
      </c>
      <c r="E1031" s="1" t="n">
        <v>1</v>
      </c>
      <c r="F1031" s="1" t="n">
        <v>1019</v>
      </c>
      <c r="H1031" s="1" t="s">
        <v>1264</v>
      </c>
      <c r="I1031" s="3" t="e">
        <f aca="false">--#NAME? #NAME?</f>
        <v>#VALUE!</v>
      </c>
      <c r="J1031" s="3" t="s">
        <v>256</v>
      </c>
      <c r="K1031" s="1" t="n">
        <v>5</v>
      </c>
      <c r="L1031" s="1" t="n">
        <v>0</v>
      </c>
      <c r="M1031" s="1" t="n">
        <v>10270</v>
      </c>
    </row>
    <row r="1032" customFormat="false" ht="14.9" hidden="false" customHeight="false" outlineLevel="0" collapsed="false">
      <c r="A1032" s="1" t="n">
        <v>1028</v>
      </c>
      <c r="B1032" s="1" t="n">
        <v>16</v>
      </c>
      <c r="C1032" s="1" t="n">
        <v>0</v>
      </c>
      <c r="D1032" s="1" t="n">
        <v>0</v>
      </c>
      <c r="E1032" s="1" t="n">
        <v>1</v>
      </c>
      <c r="F1032" s="1" t="n">
        <v>1019</v>
      </c>
      <c r="H1032" s="1" t="s">
        <v>1265</v>
      </c>
      <c r="I1032" s="3" t="e">
        <f aca="false">--#NAME?</f>
        <v>#NAME?</v>
      </c>
      <c r="J1032" s="3" t="s">
        <v>256</v>
      </c>
      <c r="K1032" s="1" t="n">
        <v>5</v>
      </c>
      <c r="L1032" s="1" t="n">
        <v>0</v>
      </c>
      <c r="M1032" s="1" t="n">
        <v>10280</v>
      </c>
    </row>
    <row r="1033" customFormat="false" ht="14.9" hidden="false" customHeight="false" outlineLevel="0" collapsed="false">
      <c r="A1033" s="1" t="n">
        <v>1029</v>
      </c>
      <c r="B1033" s="1" t="n">
        <v>16</v>
      </c>
      <c r="C1033" s="1" t="n">
        <v>0</v>
      </c>
      <c r="D1033" s="1" t="n">
        <v>0</v>
      </c>
      <c r="E1033" s="1" t="n">
        <v>1</v>
      </c>
      <c r="F1033" s="1" t="n">
        <v>1018</v>
      </c>
      <c r="H1033" s="1" t="s">
        <v>1266</v>
      </c>
      <c r="I1033" s="3" t="e">
        <f aca="false">-#NAME? #NAME? #NAME? #NAME? #NAME?</f>
        <v>#VALUE!</v>
      </c>
      <c r="J1033" s="3" t="s">
        <v>256</v>
      </c>
      <c r="K1033" s="1" t="n">
        <v>5</v>
      </c>
      <c r="L1033" s="1" t="n">
        <v>0</v>
      </c>
      <c r="M1033" s="1" t="n">
        <v>10290</v>
      </c>
    </row>
    <row r="1034" customFormat="false" ht="68.65" hidden="false" customHeight="false" outlineLevel="0" collapsed="false">
      <c r="A1034" s="1" t="n">
        <v>1030</v>
      </c>
      <c r="B1034" s="1" t="n">
        <v>16</v>
      </c>
      <c r="C1034" s="1" t="n">
        <v>0</v>
      </c>
      <c r="D1034" s="1" t="n">
        <v>0</v>
      </c>
      <c r="E1034" s="1" t="n">
        <v>0</v>
      </c>
      <c r="F1034" s="1" t="n">
        <v>1018</v>
      </c>
      <c r="I1034" s="3" t="s">
        <v>1267</v>
      </c>
      <c r="L1034" s="1" t="n">
        <v>0</v>
      </c>
      <c r="M1034" s="1" t="n">
        <v>10300</v>
      </c>
    </row>
    <row r="1035" customFormat="false" ht="14.9" hidden="false" customHeight="false" outlineLevel="0" collapsed="false">
      <c r="A1035" s="1" t="n">
        <v>1031</v>
      </c>
      <c r="B1035" s="1" t="n">
        <v>16</v>
      </c>
      <c r="C1035" s="1" t="n">
        <v>0</v>
      </c>
      <c r="D1035" s="1" t="n">
        <v>0</v>
      </c>
      <c r="E1035" s="1" t="n">
        <v>1</v>
      </c>
      <c r="F1035" s="1" t="n">
        <v>1030</v>
      </c>
      <c r="H1035" s="1" t="s">
        <v>1268</v>
      </c>
      <c r="I1035" s="3" t="e">
        <f aca="false">--#NAME?</f>
        <v>#NAME?</v>
      </c>
      <c r="J1035" s="3" t="s">
        <v>256</v>
      </c>
      <c r="K1035" s="1" t="n">
        <v>5</v>
      </c>
      <c r="L1035" s="1" t="n">
        <v>0</v>
      </c>
      <c r="M1035" s="1" t="n">
        <v>10310</v>
      </c>
    </row>
    <row r="1036" customFormat="false" ht="14.9" hidden="false" customHeight="false" outlineLevel="0" collapsed="false">
      <c r="A1036" s="1" t="n">
        <v>1032</v>
      </c>
      <c r="B1036" s="1" t="n">
        <v>16</v>
      </c>
      <c r="C1036" s="1" t="n">
        <v>0</v>
      </c>
      <c r="D1036" s="1" t="n">
        <v>0</v>
      </c>
      <c r="E1036" s="1" t="n">
        <v>1</v>
      </c>
      <c r="F1036" s="1" t="n">
        <v>1030</v>
      </c>
      <c r="H1036" s="1" t="s">
        <v>1269</v>
      </c>
      <c r="I1036" s="3" t="e">
        <f aca="false">--#NAME? #NAME?</f>
        <v>#VALUE!</v>
      </c>
      <c r="J1036" s="3" t="s">
        <v>256</v>
      </c>
      <c r="K1036" s="1" t="n">
        <v>5</v>
      </c>
      <c r="L1036" s="1" t="n">
        <v>0</v>
      </c>
      <c r="M1036" s="1" t="n">
        <v>10320</v>
      </c>
    </row>
    <row r="1037" customFormat="false" ht="149.25" hidden="false" customHeight="false" outlineLevel="0" collapsed="false">
      <c r="A1037" s="1" t="n">
        <v>1033</v>
      </c>
      <c r="B1037" s="1" t="n">
        <v>16</v>
      </c>
      <c r="C1037" s="1" t="n">
        <v>0</v>
      </c>
      <c r="D1037" s="1" t="n">
        <v>1</v>
      </c>
      <c r="E1037" s="1" t="n">
        <v>0</v>
      </c>
      <c r="G1037" s="1" t="n">
        <v>16.05</v>
      </c>
      <c r="I1037" s="3" t="s">
        <v>1270</v>
      </c>
      <c r="L1037" s="1" t="n">
        <v>0</v>
      </c>
      <c r="M1037" s="1" t="n">
        <v>10330</v>
      </c>
    </row>
    <row r="1038" customFormat="false" ht="14.9" hidden="false" customHeight="false" outlineLevel="0" collapsed="false">
      <c r="A1038" s="1" t="n">
        <v>1034</v>
      </c>
      <c r="B1038" s="1" t="n">
        <v>16</v>
      </c>
      <c r="C1038" s="1" t="n">
        <v>0</v>
      </c>
      <c r="D1038" s="1" t="n">
        <v>0</v>
      </c>
      <c r="E1038" s="1" t="n">
        <v>1</v>
      </c>
      <c r="F1038" s="1" t="n">
        <v>1033</v>
      </c>
      <c r="H1038" s="1" t="s">
        <v>1271</v>
      </c>
      <c r="I1038" s="3" t="e">
        <f aca="false">-#NAME?</f>
        <v>#NAME?</v>
      </c>
      <c r="J1038" s="3" t="s">
        <v>256</v>
      </c>
      <c r="K1038" s="1" t="n">
        <v>5</v>
      </c>
      <c r="L1038" s="1" t="n">
        <v>0</v>
      </c>
      <c r="M1038" s="1" t="n">
        <v>10340</v>
      </c>
    </row>
    <row r="1039" customFormat="false" ht="41.75" hidden="false" customHeight="false" outlineLevel="0" collapsed="false">
      <c r="A1039" s="1" t="n">
        <v>1035</v>
      </c>
      <c r="B1039" s="1" t="n">
        <v>16</v>
      </c>
      <c r="C1039" s="1" t="n">
        <v>0</v>
      </c>
      <c r="D1039" s="1" t="n">
        <v>0</v>
      </c>
      <c r="E1039" s="1" t="n">
        <v>0</v>
      </c>
      <c r="F1039" s="1" t="n">
        <v>1033</v>
      </c>
      <c r="I1039" s="3" t="s">
        <v>1272</v>
      </c>
      <c r="J1039" s="3" t="s">
        <v>256</v>
      </c>
      <c r="K1039" s="1" t="n">
        <v>5</v>
      </c>
      <c r="L1039" s="1" t="n">
        <v>0</v>
      </c>
      <c r="M1039" s="1" t="n">
        <v>10350</v>
      </c>
    </row>
    <row r="1040" customFormat="false" ht="14.9" hidden="false" customHeight="false" outlineLevel="0" collapsed="false">
      <c r="A1040" s="1" t="n">
        <v>1036</v>
      </c>
      <c r="B1040" s="1" t="n">
        <v>16</v>
      </c>
      <c r="C1040" s="1" t="n">
        <v>0</v>
      </c>
      <c r="D1040" s="1" t="n">
        <v>0</v>
      </c>
      <c r="E1040" s="1" t="n">
        <v>1</v>
      </c>
      <c r="F1040" s="1" t="n">
        <v>1035</v>
      </c>
      <c r="H1040" s="1" t="s">
        <v>1273</v>
      </c>
      <c r="I1040" s="3" t="e">
        <f aca="false">--#NAME? #NAME? #NAME? #NAME?</f>
        <v>#VALUE!</v>
      </c>
      <c r="J1040" s="3" t="s">
        <v>256</v>
      </c>
      <c r="K1040" s="1" t="n">
        <v>5</v>
      </c>
      <c r="L1040" s="1" t="n">
        <v>0</v>
      </c>
      <c r="M1040" s="1" t="n">
        <v>10360</v>
      </c>
    </row>
    <row r="1041" customFormat="false" ht="14.9" hidden="false" customHeight="false" outlineLevel="0" collapsed="false">
      <c r="A1041" s="1" t="n">
        <v>1037</v>
      </c>
      <c r="B1041" s="1" t="n">
        <v>16</v>
      </c>
      <c r="C1041" s="1" t="n">
        <v>0</v>
      </c>
      <c r="D1041" s="1" t="n">
        <v>0</v>
      </c>
      <c r="E1041" s="1" t="n">
        <v>1</v>
      </c>
      <c r="F1041" s="1" t="n">
        <v>1035</v>
      </c>
      <c r="H1041" s="1" t="s">
        <v>1274</v>
      </c>
      <c r="I1041" s="3" t="e">
        <f aca="false">--#NAME?</f>
        <v>#NAME?</v>
      </c>
      <c r="J1041" s="3" t="s">
        <v>256</v>
      </c>
      <c r="K1041" s="1" t="n">
        <v>5</v>
      </c>
      <c r="L1041" s="1" t="n">
        <v>0</v>
      </c>
      <c r="M1041" s="1" t="n">
        <v>10370</v>
      </c>
    </row>
    <row r="1042" customFormat="false" ht="14.9" hidden="false" customHeight="false" outlineLevel="0" collapsed="false">
      <c r="A1042" s="1" t="n">
        <v>1038</v>
      </c>
      <c r="B1042" s="1" t="n">
        <v>16</v>
      </c>
      <c r="C1042" s="1" t="n">
        <v>0</v>
      </c>
      <c r="D1042" s="1" t="n">
        <v>0</v>
      </c>
      <c r="E1042" s="1" t="n">
        <v>1</v>
      </c>
      <c r="F1042" s="1" t="n">
        <v>1033</v>
      </c>
      <c r="H1042" s="1" t="s">
        <v>1275</v>
      </c>
      <c r="I1042" s="3" t="e">
        <f aca="false">-#NAME?</f>
        <v>#NAME?</v>
      </c>
      <c r="J1042" s="3" t="s">
        <v>256</v>
      </c>
      <c r="K1042" s="1" t="n">
        <v>5</v>
      </c>
      <c r="L1042" s="1" t="n">
        <v>0</v>
      </c>
      <c r="M1042" s="1" t="n">
        <v>10380</v>
      </c>
    </row>
    <row r="1043" customFormat="false" ht="14.9" hidden="false" customHeight="false" outlineLevel="0" collapsed="false">
      <c r="A1043" s="1" t="n">
        <v>1039</v>
      </c>
      <c r="B1043" s="1" t="n">
        <v>16</v>
      </c>
      <c r="C1043" s="1" t="n">
        <v>0</v>
      </c>
      <c r="D1043" s="1" t="n">
        <v>0</v>
      </c>
      <c r="E1043" s="1" t="n">
        <v>1</v>
      </c>
      <c r="F1043" s="1" t="n">
        <v>1033</v>
      </c>
      <c r="H1043" s="1" t="s">
        <v>1276</v>
      </c>
      <c r="I1043" s="3" t="e">
        <f aca="false">-#NAME? #NAME?</f>
        <v>#VALUE!</v>
      </c>
      <c r="J1043" s="3" t="s">
        <v>256</v>
      </c>
      <c r="K1043" s="1" t="n">
        <v>5</v>
      </c>
      <c r="L1043" s="1" t="n">
        <v>0</v>
      </c>
      <c r="M1043" s="1" t="n">
        <v>10390</v>
      </c>
    </row>
    <row r="1044" customFormat="false" ht="28.35" hidden="false" customHeight="false" outlineLevel="0" collapsed="false">
      <c r="A1044" s="1" t="n">
        <v>1040</v>
      </c>
      <c r="B1044" s="1" t="n">
        <v>16</v>
      </c>
      <c r="C1044" s="1" t="n">
        <v>0</v>
      </c>
      <c r="D1044" s="1" t="n">
        <v>0</v>
      </c>
      <c r="E1044" s="1" t="n">
        <v>0</v>
      </c>
      <c r="F1044" s="1" t="n">
        <v>1033</v>
      </c>
      <c r="I1044" s="3" t="s">
        <v>1277</v>
      </c>
      <c r="L1044" s="1" t="n">
        <v>0</v>
      </c>
      <c r="M1044" s="1" t="n">
        <v>10400</v>
      </c>
    </row>
    <row r="1045" customFormat="false" ht="14.9" hidden="false" customHeight="false" outlineLevel="0" collapsed="false">
      <c r="A1045" s="1" t="n">
        <v>1041</v>
      </c>
      <c r="B1045" s="1" t="n">
        <v>16</v>
      </c>
      <c r="C1045" s="1" t="n">
        <v>0</v>
      </c>
      <c r="D1045" s="1" t="n">
        <v>0</v>
      </c>
      <c r="E1045" s="1" t="n">
        <v>1</v>
      </c>
      <c r="F1045" s="1" t="n">
        <v>1040</v>
      </c>
      <c r="H1045" s="1" t="s">
        <v>1278</v>
      </c>
      <c r="I1045" s="3" t="e">
        <f aca="false">--#NAME?</f>
        <v>#NAME?</v>
      </c>
      <c r="L1045" s="1" t="n">
        <v>0</v>
      </c>
      <c r="M1045" s="1" t="n">
        <v>10410</v>
      </c>
    </row>
    <row r="1046" customFormat="false" ht="14.9" hidden="false" customHeight="false" outlineLevel="0" collapsed="false">
      <c r="A1046" s="1" t="n">
        <v>1042</v>
      </c>
      <c r="B1046" s="1" t="n">
        <v>16</v>
      </c>
      <c r="C1046" s="1" t="n">
        <v>0</v>
      </c>
      <c r="D1046" s="1" t="n">
        <v>0</v>
      </c>
      <c r="E1046" s="1" t="n">
        <v>1</v>
      </c>
      <c r="F1046" s="1" t="n">
        <v>1040</v>
      </c>
      <c r="H1046" s="1" t="s">
        <v>1279</v>
      </c>
      <c r="I1046" s="3" t="e">
        <f aca="false">--#NAME?,#NAME? #NAME? #NAME?</f>
        <v>#VALUE!</v>
      </c>
      <c r="J1046" s="3" t="s">
        <v>256</v>
      </c>
      <c r="K1046" s="1" t="n">
        <v>5</v>
      </c>
      <c r="L1046" s="1" t="n">
        <v>0</v>
      </c>
      <c r="M1046" s="1" t="n">
        <v>10420</v>
      </c>
    </row>
    <row r="1047" customFormat="false" ht="14.9" hidden="false" customHeight="false" outlineLevel="0" collapsed="false">
      <c r="A1047" s="1" t="n">
        <v>1043</v>
      </c>
      <c r="B1047" s="1" t="n">
        <v>16</v>
      </c>
      <c r="C1047" s="1" t="n">
        <v>0</v>
      </c>
      <c r="D1047" s="1" t="n">
        <v>0</v>
      </c>
      <c r="E1047" s="1" t="n">
        <v>1</v>
      </c>
      <c r="F1047" s="1" t="n">
        <v>1040</v>
      </c>
      <c r="H1047" s="1" t="s">
        <v>1280</v>
      </c>
      <c r="I1047" s="3" t="e">
        <f aca="false">--#NAME?</f>
        <v>#NAME?</v>
      </c>
      <c r="J1047" s="3" t="s">
        <v>256</v>
      </c>
      <c r="K1047" s="1" t="n">
        <v>5</v>
      </c>
      <c r="L1047" s="1" t="n">
        <v>0</v>
      </c>
      <c r="M1047" s="1" t="n">
        <v>10430</v>
      </c>
    </row>
    <row r="1048" customFormat="false" ht="14.9" hidden="false" customHeight="false" outlineLevel="0" collapsed="false">
      <c r="A1048" s="1" t="n">
        <v>1044</v>
      </c>
      <c r="B1048" s="1" t="n">
        <v>16</v>
      </c>
      <c r="C1048" s="1" t="n">
        <v>0</v>
      </c>
      <c r="D1048" s="1" t="n">
        <v>0</v>
      </c>
      <c r="E1048" s="1" t="n">
        <v>1</v>
      </c>
      <c r="F1048" s="1" t="n">
        <v>1040</v>
      </c>
      <c r="H1048" s="1" t="s">
        <v>1281</v>
      </c>
      <c r="I1048" s="3" t="e">
        <f aca="false">--#NAME? #NAME? #NAME? #NAME?</f>
        <v>#VALUE!</v>
      </c>
      <c r="J1048" s="3" t="s">
        <v>256</v>
      </c>
      <c r="K1048" s="1" t="n">
        <v>5</v>
      </c>
      <c r="L1048" s="1" t="n">
        <v>0</v>
      </c>
      <c r="M1048" s="1" t="n">
        <v>10440</v>
      </c>
    </row>
    <row r="1049" customFormat="false" ht="14.9" hidden="false" customHeight="false" outlineLevel="0" collapsed="false">
      <c r="A1049" s="1" t="n">
        <v>1045</v>
      </c>
      <c r="B1049" s="1" t="n">
        <v>16</v>
      </c>
      <c r="C1049" s="1" t="n">
        <v>0</v>
      </c>
      <c r="D1049" s="1" t="n">
        <v>0</v>
      </c>
      <c r="E1049" s="1" t="n">
        <v>1</v>
      </c>
      <c r="F1049" s="1" t="n">
        <v>1040</v>
      </c>
      <c r="H1049" s="1" t="s">
        <v>1282</v>
      </c>
      <c r="I1049" s="3" t="e">
        <f aca="false">--#NAME?</f>
        <v>#NAME?</v>
      </c>
      <c r="J1049" s="3" t="s">
        <v>256</v>
      </c>
      <c r="K1049" s="1" t="n">
        <v>5</v>
      </c>
      <c r="L1049" s="1" t="n">
        <v>0</v>
      </c>
      <c r="M1049" s="1" t="n">
        <v>10450</v>
      </c>
    </row>
    <row r="1050" customFormat="false" ht="14.9" hidden="false" customHeight="false" outlineLevel="0" collapsed="false">
      <c r="A1050" s="1" t="n">
        <v>1046</v>
      </c>
      <c r="B1050" s="1" t="n">
        <v>16</v>
      </c>
      <c r="C1050" s="1" t="n">
        <v>0</v>
      </c>
      <c r="D1050" s="1" t="n">
        <v>0</v>
      </c>
      <c r="E1050" s="1" t="n">
        <v>1</v>
      </c>
      <c r="F1050" s="1" t="n">
        <v>1040</v>
      </c>
      <c r="H1050" s="1" t="s">
        <v>1283</v>
      </c>
      <c r="I1050" s="3" t="e">
        <f aca="false">--#NAME?,#NAME? #NAME? #NAME?</f>
        <v>#VALUE!</v>
      </c>
      <c r="J1050" s="3" t="s">
        <v>256</v>
      </c>
      <c r="K1050" s="1" t="n">
        <v>5</v>
      </c>
      <c r="L1050" s="1" t="n">
        <v>0</v>
      </c>
      <c r="M1050" s="1" t="n">
        <v>10460</v>
      </c>
    </row>
    <row r="1051" customFormat="false" ht="14.9" hidden="false" customHeight="false" outlineLevel="0" collapsed="false">
      <c r="A1051" s="1" t="n">
        <v>1047</v>
      </c>
      <c r="B1051" s="1" t="n">
        <v>16</v>
      </c>
      <c r="C1051" s="1" t="n">
        <v>0</v>
      </c>
      <c r="D1051" s="1" t="n">
        <v>0</v>
      </c>
      <c r="E1051" s="1" t="n">
        <v>1</v>
      </c>
      <c r="F1051" s="1" t="n">
        <v>1040</v>
      </c>
      <c r="H1051" s="1" t="s">
        <v>1284</v>
      </c>
      <c r="I1051" s="3" t="e">
        <f aca="false">--#NAME?</f>
        <v>#NAME?</v>
      </c>
      <c r="J1051" s="3" t="s">
        <v>256</v>
      </c>
      <c r="K1051" s="1" t="n">
        <v>5</v>
      </c>
      <c r="L1051" s="1" t="n">
        <v>0</v>
      </c>
      <c r="M1051" s="1" t="n">
        <v>10470</v>
      </c>
    </row>
    <row r="1052" customFormat="false" ht="14.9" hidden="false" customHeight="false" outlineLevel="0" collapsed="false">
      <c r="A1052" s="1" t="n">
        <v>1048</v>
      </c>
      <c r="B1052" s="1" t="n">
        <v>16</v>
      </c>
      <c r="C1052" s="1" t="n">
        <v>0</v>
      </c>
      <c r="D1052" s="1" t="n">
        <v>0</v>
      </c>
      <c r="E1052" s="1" t="n">
        <v>1</v>
      </c>
      <c r="F1052" s="1" t="n">
        <v>1040</v>
      </c>
      <c r="H1052" s="1" t="s">
        <v>1285</v>
      </c>
      <c r="I1052" s="3" t="e">
        <f aca="false">--#NAME?,#NAME? #NAME? #NAME? #NAME?</f>
        <v>#VALUE!</v>
      </c>
      <c r="J1052" s="3" t="s">
        <v>256</v>
      </c>
      <c r="K1052" s="1" t="n">
        <v>5</v>
      </c>
      <c r="L1052" s="1" t="n">
        <v>0</v>
      </c>
      <c r="M1052" s="1" t="n">
        <v>10480</v>
      </c>
    </row>
    <row r="1053" customFormat="false" ht="14.9" hidden="false" customHeight="false" outlineLevel="0" collapsed="false">
      <c r="A1053" s="1" t="n">
        <v>1049</v>
      </c>
      <c r="B1053" s="1" t="n">
        <v>16</v>
      </c>
      <c r="C1053" s="1" t="n">
        <v>0</v>
      </c>
      <c r="D1053" s="1" t="n">
        <v>0</v>
      </c>
      <c r="E1053" s="1" t="n">
        <v>1</v>
      </c>
      <c r="F1053" s="1" t="n">
        <v>1040</v>
      </c>
      <c r="H1053" s="1" t="s">
        <v>1286</v>
      </c>
      <c r="I1053" s="3" t="e">
        <f aca="false">--#NAME?</f>
        <v>#NAME?</v>
      </c>
      <c r="J1053" s="3" t="s">
        <v>256</v>
      </c>
      <c r="K1053" s="1" t="n">
        <v>5</v>
      </c>
      <c r="L1053" s="1" t="n">
        <v>0</v>
      </c>
      <c r="M1053" s="1" t="n">
        <v>10490</v>
      </c>
    </row>
    <row r="1054" customFormat="false" ht="55.2" hidden="false" customHeight="false" outlineLevel="0" collapsed="false">
      <c r="A1054" s="1" t="n">
        <v>1050</v>
      </c>
      <c r="B1054" s="1" t="n">
        <v>16</v>
      </c>
      <c r="C1054" s="1" t="n">
        <v>0</v>
      </c>
      <c r="D1054" s="1" t="n">
        <v>0</v>
      </c>
      <c r="E1054" s="1" t="n">
        <v>0</v>
      </c>
      <c r="F1054" s="1" t="n">
        <v>1033</v>
      </c>
      <c r="I1054" s="3" t="s">
        <v>1287</v>
      </c>
      <c r="L1054" s="1" t="n">
        <v>0</v>
      </c>
      <c r="M1054" s="1" t="n">
        <v>10500</v>
      </c>
    </row>
    <row r="1055" customFormat="false" ht="14.9" hidden="false" customHeight="false" outlineLevel="0" collapsed="false">
      <c r="A1055" s="1" t="n">
        <v>1051</v>
      </c>
      <c r="B1055" s="1" t="n">
        <v>16</v>
      </c>
      <c r="C1055" s="1" t="n">
        <v>0</v>
      </c>
      <c r="D1055" s="1" t="n">
        <v>0</v>
      </c>
      <c r="E1055" s="1" t="n">
        <v>1</v>
      </c>
      <c r="F1055" s="1" t="n">
        <v>1050</v>
      </c>
      <c r="H1055" s="1" t="s">
        <v>1288</v>
      </c>
      <c r="I1055" s="3" t="e">
        <f aca="false">--#NAME? #NAME?</f>
        <v>#VALUE!</v>
      </c>
      <c r="J1055" s="3" t="s">
        <v>256</v>
      </c>
      <c r="K1055" s="1" t="n">
        <v>5</v>
      </c>
      <c r="L1055" s="1" t="n">
        <v>0</v>
      </c>
      <c r="M1055" s="1" t="n">
        <v>10510</v>
      </c>
    </row>
    <row r="1056" customFormat="false" ht="14.9" hidden="false" customHeight="false" outlineLevel="0" collapsed="false">
      <c r="A1056" s="1" t="n">
        <v>1052</v>
      </c>
      <c r="B1056" s="1" t="n">
        <v>16</v>
      </c>
      <c r="C1056" s="1" t="n">
        <v>0</v>
      </c>
      <c r="D1056" s="1" t="n">
        <v>0</v>
      </c>
      <c r="E1056" s="1" t="n">
        <v>1</v>
      </c>
      <c r="F1056" s="1" t="n">
        <v>1050</v>
      </c>
      <c r="H1056" s="1" t="s">
        <v>1289</v>
      </c>
      <c r="I1056" s="3" t="e">
        <f aca="false">--#NAME? #NAME?</f>
        <v>#VALUE!</v>
      </c>
      <c r="J1056" s="3" t="s">
        <v>256</v>
      </c>
      <c r="K1056" s="1" t="n">
        <v>5</v>
      </c>
      <c r="L1056" s="1" t="n">
        <v>0</v>
      </c>
      <c r="M1056" s="1" t="n">
        <v>10520</v>
      </c>
    </row>
    <row r="1057" customFormat="false" ht="14.9" hidden="false" customHeight="false" outlineLevel="0" collapsed="false">
      <c r="A1057" s="1" t="n">
        <v>1053</v>
      </c>
      <c r="B1057" s="1" t="n">
        <v>16</v>
      </c>
      <c r="C1057" s="1" t="n">
        <v>0</v>
      </c>
      <c r="D1057" s="1" t="n">
        <v>0</v>
      </c>
      <c r="E1057" s="1" t="n">
        <v>1</v>
      </c>
      <c r="F1057" s="1" t="n">
        <v>1050</v>
      </c>
      <c r="H1057" s="1" t="s">
        <v>1290</v>
      </c>
      <c r="I1057" s="3" t="e">
        <f aca="false">--#NAME?</f>
        <v>#NAME?</v>
      </c>
      <c r="J1057" s="3" t="s">
        <v>256</v>
      </c>
      <c r="K1057" s="1" t="n">
        <v>5</v>
      </c>
      <c r="L1057" s="1" t="n">
        <v>0</v>
      </c>
      <c r="M1057" s="1" t="n">
        <v>10530</v>
      </c>
    </row>
    <row r="1058" customFormat="false" ht="14.9" hidden="false" customHeight="false" outlineLevel="0" collapsed="false">
      <c r="A1058" s="1" t="n">
        <v>1054</v>
      </c>
      <c r="B1058" s="1" t="n">
        <v>16</v>
      </c>
      <c r="C1058" s="1" t="n">
        <v>0</v>
      </c>
      <c r="D1058" s="1" t="n">
        <v>0</v>
      </c>
      <c r="E1058" s="1" t="n">
        <v>1</v>
      </c>
      <c r="F1058" s="1" t="n">
        <v>1050</v>
      </c>
      <c r="H1058" s="1" t="s">
        <v>1291</v>
      </c>
      <c r="I1058" s="3" t="e">
        <f aca="false">--#NAME?</f>
        <v>#NAME?</v>
      </c>
      <c r="J1058" s="3" t="s">
        <v>256</v>
      </c>
      <c r="K1058" s="1" t="n">
        <v>5</v>
      </c>
      <c r="L1058" s="1" t="n">
        <v>0</v>
      </c>
      <c r="M1058" s="1" t="n">
        <v>10540</v>
      </c>
    </row>
    <row r="1059" customFormat="false" ht="108.95" hidden="false" customHeight="false" outlineLevel="0" collapsed="false">
      <c r="A1059" s="1" t="n">
        <v>1055</v>
      </c>
      <c r="B1059" s="1" t="n">
        <v>17</v>
      </c>
      <c r="C1059" s="1" t="n">
        <v>0</v>
      </c>
      <c r="D1059" s="1" t="n">
        <v>1</v>
      </c>
      <c r="E1059" s="1" t="n">
        <v>0</v>
      </c>
      <c r="G1059" s="1" t="n">
        <v>17.01</v>
      </c>
      <c r="I1059" s="3" t="s">
        <v>1292</v>
      </c>
      <c r="L1059" s="1" t="n">
        <v>0</v>
      </c>
      <c r="M1059" s="1" t="n">
        <v>10550</v>
      </c>
    </row>
    <row r="1060" customFormat="false" ht="108.95" hidden="false" customHeight="false" outlineLevel="0" collapsed="false">
      <c r="A1060" s="1" t="n">
        <v>1056</v>
      </c>
      <c r="B1060" s="1" t="n">
        <v>17</v>
      </c>
      <c r="C1060" s="1" t="n">
        <v>0</v>
      </c>
      <c r="D1060" s="1" t="n">
        <v>0</v>
      </c>
      <c r="E1060" s="1" t="n">
        <v>0</v>
      </c>
      <c r="F1060" s="1" t="n">
        <v>1055</v>
      </c>
      <c r="I1060" s="3" t="s">
        <v>1293</v>
      </c>
      <c r="L1060" s="1" t="n">
        <v>0</v>
      </c>
      <c r="M1060" s="1" t="n">
        <v>10560</v>
      </c>
    </row>
    <row r="1061" customFormat="false" ht="28.35" hidden="false" customHeight="false" outlineLevel="0" collapsed="false">
      <c r="A1061" s="1" t="n">
        <v>1057</v>
      </c>
      <c r="B1061" s="1" t="n">
        <v>17</v>
      </c>
      <c r="C1061" s="1" t="n">
        <v>0</v>
      </c>
      <c r="D1061" s="1" t="n">
        <v>0</v>
      </c>
      <c r="E1061" s="1" t="n">
        <v>0</v>
      </c>
      <c r="F1061" s="1" t="n">
        <v>1056</v>
      </c>
      <c r="I1061" s="3" t="s">
        <v>1294</v>
      </c>
      <c r="L1061" s="1" t="n">
        <v>0</v>
      </c>
      <c r="M1061" s="1" t="n">
        <v>10570</v>
      </c>
    </row>
    <row r="1062" customFormat="false" ht="14.9" hidden="false" customHeight="false" outlineLevel="0" collapsed="false">
      <c r="A1062" s="1" t="n">
        <v>1058</v>
      </c>
      <c r="B1062" s="1" t="n">
        <v>17</v>
      </c>
      <c r="C1062" s="1" t="n">
        <v>0</v>
      </c>
      <c r="D1062" s="1" t="n">
        <v>0</v>
      </c>
      <c r="E1062" s="1" t="n">
        <v>1</v>
      </c>
      <c r="F1062" s="1" t="n">
        <v>1057</v>
      </c>
      <c r="H1062" s="1" t="s">
        <v>1295</v>
      </c>
      <c r="I1062" s="3" t="e">
        <f aca="false">---#NAME?</f>
        <v>#NAME?</v>
      </c>
      <c r="J1062" s="3" t="s">
        <v>256</v>
      </c>
      <c r="K1062" s="1" t="n">
        <v>5</v>
      </c>
      <c r="L1062" s="1" t="n">
        <v>0</v>
      </c>
      <c r="M1062" s="1" t="n">
        <v>10580</v>
      </c>
    </row>
    <row r="1063" customFormat="false" ht="14.9" hidden="false" customHeight="false" outlineLevel="0" collapsed="false">
      <c r="A1063" s="1" t="n">
        <v>1059</v>
      </c>
      <c r="B1063" s="1" t="n">
        <v>17</v>
      </c>
      <c r="C1063" s="1" t="n">
        <v>0</v>
      </c>
      <c r="D1063" s="1" t="n">
        <v>0</v>
      </c>
      <c r="E1063" s="1" t="n">
        <v>1</v>
      </c>
      <c r="F1063" s="1" t="n">
        <v>1057</v>
      </c>
      <c r="H1063" s="1" t="s">
        <v>1296</v>
      </c>
      <c r="I1063" s="3" t="e">
        <f aca="false">---#NAME?</f>
        <v>#NAME?</v>
      </c>
      <c r="J1063" s="3" t="s">
        <v>256</v>
      </c>
      <c r="K1063" s="1" t="n">
        <v>5</v>
      </c>
      <c r="L1063" s="1" t="n">
        <v>0</v>
      </c>
      <c r="M1063" s="1" t="n">
        <v>10590</v>
      </c>
    </row>
    <row r="1064" customFormat="false" ht="108.95" hidden="false" customHeight="false" outlineLevel="0" collapsed="false">
      <c r="A1064" s="1" t="n">
        <v>1060</v>
      </c>
      <c r="B1064" s="1" t="n">
        <v>17</v>
      </c>
      <c r="C1064" s="1" t="n">
        <v>0</v>
      </c>
      <c r="D1064" s="1" t="n">
        <v>0</v>
      </c>
      <c r="E1064" s="1" t="n">
        <v>0</v>
      </c>
      <c r="F1064" s="1" t="n">
        <v>1056</v>
      </c>
      <c r="I1064" s="3" t="s">
        <v>1297</v>
      </c>
      <c r="L1064" s="1" t="n">
        <v>0</v>
      </c>
      <c r="M1064" s="1" t="n">
        <v>10600</v>
      </c>
    </row>
    <row r="1065" customFormat="false" ht="14.9" hidden="false" customHeight="false" outlineLevel="0" collapsed="false">
      <c r="A1065" s="1" t="n">
        <v>1061</v>
      </c>
      <c r="B1065" s="1" t="n">
        <v>17</v>
      </c>
      <c r="C1065" s="1" t="n">
        <v>0</v>
      </c>
      <c r="D1065" s="1" t="n">
        <v>0</v>
      </c>
      <c r="E1065" s="1" t="n">
        <v>1</v>
      </c>
      <c r="F1065" s="1" t="n">
        <v>1060</v>
      </c>
      <c r="H1065" s="1" t="s">
        <v>1298</v>
      </c>
      <c r="I1065" s="3" t="e">
        <f aca="false">---#NAME?</f>
        <v>#NAME?</v>
      </c>
      <c r="J1065" s="3" t="s">
        <v>256</v>
      </c>
      <c r="K1065" s="1" t="n">
        <v>5</v>
      </c>
      <c r="L1065" s="1" t="n">
        <v>0</v>
      </c>
      <c r="M1065" s="1" t="n">
        <v>10610</v>
      </c>
    </row>
    <row r="1066" customFormat="false" ht="14.9" hidden="false" customHeight="false" outlineLevel="0" collapsed="false">
      <c r="A1066" s="1" t="n">
        <v>1062</v>
      </c>
      <c r="B1066" s="1" t="n">
        <v>17</v>
      </c>
      <c r="C1066" s="1" t="n">
        <v>0</v>
      </c>
      <c r="D1066" s="1" t="n">
        <v>0</v>
      </c>
      <c r="E1066" s="1" t="n">
        <v>1</v>
      </c>
      <c r="F1066" s="1" t="n">
        <v>1060</v>
      </c>
      <c r="H1066" s="1" t="s">
        <v>1299</v>
      </c>
      <c r="I1066" s="3" t="e">
        <f aca="false">---#NAME?</f>
        <v>#NAME?</v>
      </c>
      <c r="J1066" s="3" t="s">
        <v>256</v>
      </c>
      <c r="K1066" s="1" t="n">
        <v>5</v>
      </c>
      <c r="L1066" s="1" t="n">
        <v>0</v>
      </c>
      <c r="M1066" s="1" t="n">
        <v>10620</v>
      </c>
    </row>
    <row r="1067" customFormat="false" ht="41.75" hidden="false" customHeight="false" outlineLevel="0" collapsed="false">
      <c r="A1067" s="1" t="n">
        <v>1063</v>
      </c>
      <c r="B1067" s="1" t="n">
        <v>17</v>
      </c>
      <c r="C1067" s="1" t="n">
        <v>0</v>
      </c>
      <c r="D1067" s="1" t="n">
        <v>0</v>
      </c>
      <c r="E1067" s="1" t="n">
        <v>0</v>
      </c>
      <c r="F1067" s="1" t="n">
        <v>1056</v>
      </c>
      <c r="I1067" s="3" t="s">
        <v>1300</v>
      </c>
      <c r="L1067" s="1" t="n">
        <v>0</v>
      </c>
      <c r="M1067" s="1" t="n">
        <v>10630</v>
      </c>
    </row>
    <row r="1068" customFormat="false" ht="14.9" hidden="false" customHeight="false" outlineLevel="0" collapsed="false">
      <c r="A1068" s="1" t="n">
        <v>1064</v>
      </c>
      <c r="B1068" s="1" t="n">
        <v>17</v>
      </c>
      <c r="C1068" s="1" t="n">
        <v>0</v>
      </c>
      <c r="D1068" s="1" t="n">
        <v>0</v>
      </c>
      <c r="E1068" s="1" t="n">
        <v>1</v>
      </c>
      <c r="F1068" s="1" t="n">
        <v>1063</v>
      </c>
      <c r="H1068" s="1" t="s">
        <v>1301</v>
      </c>
      <c r="I1068" s="3" t="e">
        <f aca="false">---#NAME?</f>
        <v>#NAME?</v>
      </c>
      <c r="J1068" s="3" t="s">
        <v>256</v>
      </c>
      <c r="K1068" s="1" t="n">
        <v>5</v>
      </c>
      <c r="L1068" s="1" t="n">
        <v>0</v>
      </c>
      <c r="M1068" s="1" t="n">
        <v>10640</v>
      </c>
    </row>
    <row r="1069" customFormat="false" ht="14.9" hidden="false" customHeight="false" outlineLevel="0" collapsed="false">
      <c r="A1069" s="1" t="n">
        <v>1065</v>
      </c>
      <c r="B1069" s="1" t="n">
        <v>17</v>
      </c>
      <c r="C1069" s="1" t="n">
        <v>0</v>
      </c>
      <c r="D1069" s="1" t="n">
        <v>0</v>
      </c>
      <c r="E1069" s="1" t="n">
        <v>1</v>
      </c>
      <c r="F1069" s="1" t="n">
        <v>1063</v>
      </c>
      <c r="H1069" s="1" t="s">
        <v>1302</v>
      </c>
      <c r="I1069" s="3" t="e">
        <f aca="false">---#NAME?</f>
        <v>#NAME?</v>
      </c>
      <c r="J1069" s="3" t="s">
        <v>256</v>
      </c>
      <c r="K1069" s="1" t="n">
        <v>5</v>
      </c>
      <c r="L1069" s="1" t="n">
        <v>0</v>
      </c>
      <c r="M1069" s="1" t="n">
        <v>10650</v>
      </c>
    </row>
    <row r="1070" customFormat="false" ht="14.9" hidden="false" customHeight="false" outlineLevel="0" collapsed="false">
      <c r="A1070" s="1" t="n">
        <v>1066</v>
      </c>
      <c r="B1070" s="1" t="n">
        <v>17</v>
      </c>
      <c r="C1070" s="1" t="n">
        <v>0</v>
      </c>
      <c r="D1070" s="1" t="n">
        <v>0</v>
      </c>
      <c r="E1070" s="1" t="n">
        <v>0</v>
      </c>
      <c r="F1070" s="1" t="n">
        <v>1055</v>
      </c>
      <c r="I1070" s="3" t="s">
        <v>199</v>
      </c>
      <c r="L1070" s="1" t="n">
        <v>0</v>
      </c>
      <c r="M1070" s="1" t="n">
        <v>10660</v>
      </c>
    </row>
    <row r="1071" customFormat="false" ht="14.9" hidden="false" customHeight="false" outlineLevel="0" collapsed="false">
      <c r="A1071" s="1" t="n">
        <v>1067</v>
      </c>
      <c r="B1071" s="1" t="n">
        <v>17</v>
      </c>
      <c r="C1071" s="1" t="n">
        <v>0</v>
      </c>
      <c r="D1071" s="1" t="n">
        <v>0</v>
      </c>
      <c r="E1071" s="1" t="n">
        <v>1</v>
      </c>
      <c r="F1071" s="1" t="n">
        <v>1066</v>
      </c>
      <c r="H1071" s="1" t="s">
        <v>1303</v>
      </c>
      <c r="I1071" s="3" t="e">
        <f aca="false">--#NAME? #NAME? #NAME? #NAME? #NAME? #NAME?</f>
        <v>#VALUE!</v>
      </c>
      <c r="J1071" s="3" t="s">
        <v>256</v>
      </c>
      <c r="K1071" s="1" t="n">
        <v>5</v>
      </c>
      <c r="L1071" s="1" t="n">
        <v>0</v>
      </c>
      <c r="M1071" s="1" t="n">
        <v>10670</v>
      </c>
    </row>
    <row r="1072" customFormat="false" ht="14.9" hidden="false" customHeight="false" outlineLevel="0" collapsed="false">
      <c r="A1072" s="1" t="n">
        <v>1068</v>
      </c>
      <c r="B1072" s="1" t="n">
        <v>17</v>
      </c>
      <c r="C1072" s="1" t="n">
        <v>0</v>
      </c>
      <c r="D1072" s="1" t="n">
        <v>0</v>
      </c>
      <c r="E1072" s="1" t="n">
        <v>0</v>
      </c>
      <c r="F1072" s="1" t="n">
        <v>1066</v>
      </c>
      <c r="I1072" s="3" t="s">
        <v>706</v>
      </c>
      <c r="J1072" s="3" t="s">
        <v>256</v>
      </c>
      <c r="K1072" s="1" t="n">
        <v>5</v>
      </c>
      <c r="L1072" s="1" t="n">
        <v>0</v>
      </c>
      <c r="M1072" s="1" t="n">
        <v>10680</v>
      </c>
    </row>
    <row r="1073" customFormat="false" ht="14.9" hidden="false" customHeight="false" outlineLevel="0" collapsed="false">
      <c r="A1073" s="1" t="n">
        <v>1069</v>
      </c>
      <c r="B1073" s="1" t="n">
        <v>17</v>
      </c>
      <c r="C1073" s="1" t="n">
        <v>0</v>
      </c>
      <c r="D1073" s="1" t="n">
        <v>0</v>
      </c>
      <c r="E1073" s="1" t="n">
        <v>1</v>
      </c>
      <c r="F1073" s="1" t="n">
        <v>1068</v>
      </c>
      <c r="H1073" s="1" t="s">
        <v>1304</v>
      </c>
      <c r="I1073" s="3" t="e">
        <f aca="false">---#NAME? #NAME? #NAME? #NAME?</f>
        <v>#VALUE!</v>
      </c>
      <c r="J1073" s="3" t="s">
        <v>256</v>
      </c>
      <c r="K1073" s="1" t="n">
        <v>5</v>
      </c>
      <c r="L1073" s="1" t="n">
        <v>0</v>
      </c>
      <c r="M1073" s="1" t="n">
        <v>10690</v>
      </c>
    </row>
    <row r="1074" customFormat="false" ht="14.9" hidden="false" customHeight="false" outlineLevel="0" collapsed="false">
      <c r="A1074" s="1" t="n">
        <v>1070</v>
      </c>
      <c r="B1074" s="1" t="n">
        <v>17</v>
      </c>
      <c r="C1074" s="1" t="n">
        <v>0</v>
      </c>
      <c r="D1074" s="1" t="n">
        <v>0</v>
      </c>
      <c r="E1074" s="1" t="n">
        <v>1</v>
      </c>
      <c r="F1074" s="1" t="n">
        <v>1068</v>
      </c>
      <c r="H1074" s="1" t="s">
        <v>1305</v>
      </c>
      <c r="I1074" s="3" t="e">
        <f aca="false">---#NAME?</f>
        <v>#NAME?</v>
      </c>
      <c r="J1074" s="3" t="s">
        <v>256</v>
      </c>
      <c r="K1074" s="1" t="n">
        <v>5</v>
      </c>
      <c r="L1074" s="1" t="n">
        <v>0</v>
      </c>
      <c r="M1074" s="1" t="n">
        <v>10700</v>
      </c>
    </row>
    <row r="1075" customFormat="false" ht="404.45" hidden="false" customHeight="false" outlineLevel="0" collapsed="false">
      <c r="A1075" s="1" t="n">
        <v>1071</v>
      </c>
      <c r="B1075" s="1" t="n">
        <v>17</v>
      </c>
      <c r="C1075" s="1" t="n">
        <v>0</v>
      </c>
      <c r="D1075" s="1" t="n">
        <v>1</v>
      </c>
      <c r="E1075" s="1" t="n">
        <v>0</v>
      </c>
      <c r="G1075" s="1" t="n">
        <v>17.02</v>
      </c>
      <c r="I1075" s="3" t="s">
        <v>1306</v>
      </c>
      <c r="L1075" s="1" t="n">
        <v>0</v>
      </c>
      <c r="M1075" s="1" t="n">
        <v>10710</v>
      </c>
    </row>
    <row r="1076" customFormat="false" ht="55.2" hidden="false" customHeight="false" outlineLevel="0" collapsed="false">
      <c r="A1076" s="1" t="n">
        <v>1072</v>
      </c>
      <c r="B1076" s="1" t="n">
        <v>17</v>
      </c>
      <c r="C1076" s="1" t="n">
        <v>0</v>
      </c>
      <c r="D1076" s="1" t="n">
        <v>0</v>
      </c>
      <c r="E1076" s="1" t="n">
        <v>0</v>
      </c>
      <c r="F1076" s="1" t="n">
        <v>1071</v>
      </c>
      <c r="I1076" s="3" t="s">
        <v>1307</v>
      </c>
      <c r="L1076" s="1" t="n">
        <v>0</v>
      </c>
      <c r="M1076" s="1" t="n">
        <v>10720</v>
      </c>
    </row>
    <row r="1077" customFormat="false" ht="216.4" hidden="false" customHeight="false" outlineLevel="0" collapsed="false">
      <c r="A1077" s="1" t="n">
        <v>1073</v>
      </c>
      <c r="B1077" s="1" t="n">
        <v>17</v>
      </c>
      <c r="C1077" s="1" t="n">
        <v>0</v>
      </c>
      <c r="D1077" s="1" t="n">
        <v>0</v>
      </c>
      <c r="E1077" s="1" t="n">
        <v>1</v>
      </c>
      <c r="F1077" s="1" t="n">
        <v>1072</v>
      </c>
      <c r="H1077" s="1" t="s">
        <v>1308</v>
      </c>
      <c r="I1077" s="3" t="s">
        <v>1309</v>
      </c>
      <c r="J1077" s="3" t="s">
        <v>256</v>
      </c>
      <c r="K1077" s="1" t="n">
        <v>5</v>
      </c>
      <c r="L1077" s="1" t="n">
        <v>0</v>
      </c>
      <c r="M1077" s="1" t="n">
        <v>10730</v>
      </c>
    </row>
    <row r="1078" customFormat="false" ht="14.9" hidden="false" customHeight="false" outlineLevel="0" collapsed="false">
      <c r="A1078" s="1" t="n">
        <v>1074</v>
      </c>
      <c r="B1078" s="1" t="n">
        <v>17</v>
      </c>
      <c r="C1078" s="1" t="n">
        <v>0</v>
      </c>
      <c r="D1078" s="1" t="n">
        <v>0</v>
      </c>
      <c r="E1078" s="1" t="n">
        <v>1</v>
      </c>
      <c r="F1078" s="1" t="n">
        <v>1072</v>
      </c>
      <c r="H1078" s="1" t="s">
        <v>1310</v>
      </c>
      <c r="I1078" s="3" t="e">
        <f aca="false">--#NAME?</f>
        <v>#NAME?</v>
      </c>
      <c r="J1078" s="3" t="s">
        <v>256</v>
      </c>
      <c r="K1078" s="1" t="n">
        <v>5</v>
      </c>
      <c r="L1078" s="1" t="n">
        <v>0</v>
      </c>
      <c r="M1078" s="1" t="n">
        <v>10740</v>
      </c>
    </row>
    <row r="1079" customFormat="false" ht="14.9" hidden="false" customHeight="false" outlineLevel="0" collapsed="false">
      <c r="A1079" s="1" t="n">
        <v>1075</v>
      </c>
      <c r="B1079" s="1" t="n">
        <v>17</v>
      </c>
      <c r="C1079" s="1" t="n">
        <v>0</v>
      </c>
      <c r="D1079" s="1" t="n">
        <v>0</v>
      </c>
      <c r="E1079" s="1" t="n">
        <v>1</v>
      </c>
      <c r="F1079" s="1" t="n">
        <v>1071</v>
      </c>
      <c r="H1079" s="1" t="s">
        <v>1311</v>
      </c>
      <c r="I1079" s="3" t="e">
        <f aca="false">-#NAME? #NAME? #NAME? #NAME? #NAME?</f>
        <v>#VALUE!</v>
      </c>
      <c r="J1079" s="3" t="s">
        <v>256</v>
      </c>
      <c r="K1079" s="1" t="n">
        <v>5</v>
      </c>
      <c r="L1079" s="1" t="n">
        <v>0</v>
      </c>
      <c r="M1079" s="1" t="n">
        <v>10750</v>
      </c>
    </row>
    <row r="1080" customFormat="false" ht="189.55" hidden="false" customHeight="false" outlineLevel="0" collapsed="false">
      <c r="A1080" s="1" t="n">
        <v>1076</v>
      </c>
      <c r="B1080" s="1" t="n">
        <v>17</v>
      </c>
      <c r="C1080" s="1" t="n">
        <v>0</v>
      </c>
      <c r="D1080" s="1" t="n">
        <v>0</v>
      </c>
      <c r="E1080" s="1" t="n">
        <v>1</v>
      </c>
      <c r="F1080" s="1" t="n">
        <v>1071</v>
      </c>
      <c r="H1080" s="1" t="s">
        <v>1312</v>
      </c>
      <c r="I1080" s="3" t="s">
        <v>1313</v>
      </c>
      <c r="J1080" s="3" t="s">
        <v>256</v>
      </c>
      <c r="K1080" s="1" t="n">
        <v>5</v>
      </c>
      <c r="L1080" s="1" t="n">
        <v>0</v>
      </c>
      <c r="M1080" s="1" t="n">
        <v>10760</v>
      </c>
    </row>
    <row r="1081" customFormat="false" ht="216.4" hidden="false" customHeight="false" outlineLevel="0" collapsed="false">
      <c r="A1081" s="1" t="n">
        <v>1077</v>
      </c>
      <c r="B1081" s="1" t="n">
        <v>17</v>
      </c>
      <c r="C1081" s="1" t="n">
        <v>0</v>
      </c>
      <c r="D1081" s="1" t="n">
        <v>0</v>
      </c>
      <c r="E1081" s="1" t="n">
        <v>1</v>
      </c>
      <c r="F1081" s="1" t="n">
        <v>1071</v>
      </c>
      <c r="H1081" s="1" t="s">
        <v>1314</v>
      </c>
      <c r="I1081" s="3" t="s">
        <v>1315</v>
      </c>
      <c r="J1081" s="3" t="s">
        <v>256</v>
      </c>
      <c r="K1081" s="1" t="n">
        <v>5</v>
      </c>
      <c r="L1081" s="1" t="n">
        <v>0</v>
      </c>
      <c r="M1081" s="1" t="n">
        <v>10770</v>
      </c>
    </row>
    <row r="1082" customFormat="false" ht="14.9" hidden="false" customHeight="false" outlineLevel="0" collapsed="false">
      <c r="A1082" s="1" t="n">
        <v>1078</v>
      </c>
      <c r="B1082" s="1" t="n">
        <v>17</v>
      </c>
      <c r="C1082" s="1" t="n">
        <v>0</v>
      </c>
      <c r="D1082" s="1" t="n">
        <v>0</v>
      </c>
      <c r="E1082" s="1" t="n">
        <v>1</v>
      </c>
      <c r="F1082" s="1" t="n">
        <v>1071</v>
      </c>
      <c r="H1082" s="1" t="s">
        <v>1316</v>
      </c>
      <c r="I1082" s="3" t="e">
        <f aca="false">-#NAME? #NAME? #NAME?</f>
        <v>#VALUE!</v>
      </c>
      <c r="J1082" s="3" t="s">
        <v>256</v>
      </c>
      <c r="K1082" s="1" t="n">
        <v>5</v>
      </c>
      <c r="L1082" s="1" t="n">
        <v>0</v>
      </c>
      <c r="M1082" s="1" t="n">
        <v>10780</v>
      </c>
    </row>
    <row r="1083" customFormat="false" ht="216.4" hidden="false" customHeight="false" outlineLevel="0" collapsed="false">
      <c r="A1083" s="1" t="n">
        <v>1079</v>
      </c>
      <c r="B1083" s="1" t="n">
        <v>17</v>
      </c>
      <c r="C1083" s="1" t="n">
        <v>0</v>
      </c>
      <c r="D1083" s="1" t="n">
        <v>0</v>
      </c>
      <c r="E1083" s="1" t="n">
        <v>1</v>
      </c>
      <c r="F1083" s="1" t="n">
        <v>1071</v>
      </c>
      <c r="H1083" s="1" t="s">
        <v>1317</v>
      </c>
      <c r="I1083" s="3" t="s">
        <v>1318</v>
      </c>
      <c r="J1083" s="3" t="s">
        <v>256</v>
      </c>
      <c r="K1083" s="1" t="n">
        <v>5</v>
      </c>
      <c r="L1083" s="1" t="n">
        <v>0</v>
      </c>
      <c r="M1083" s="1" t="n">
        <v>10790</v>
      </c>
    </row>
    <row r="1084" customFormat="false" ht="202.95" hidden="false" customHeight="false" outlineLevel="0" collapsed="false">
      <c r="A1084" s="1" t="n">
        <v>1080</v>
      </c>
      <c r="B1084" s="1" t="n">
        <v>17</v>
      </c>
      <c r="C1084" s="1" t="n">
        <v>0</v>
      </c>
      <c r="D1084" s="1" t="n">
        <v>0</v>
      </c>
      <c r="E1084" s="1" t="n">
        <v>1</v>
      </c>
      <c r="F1084" s="1" t="n">
        <v>1071</v>
      </c>
      <c r="H1084" s="1" t="s">
        <v>1319</v>
      </c>
      <c r="I1084" s="3" t="s">
        <v>1320</v>
      </c>
      <c r="L1084" s="1" t="n">
        <v>0</v>
      </c>
      <c r="M1084" s="1" t="n">
        <v>10800</v>
      </c>
    </row>
    <row r="1085" customFormat="false" ht="95.5" hidden="false" customHeight="false" outlineLevel="0" collapsed="false">
      <c r="A1085" s="1" t="n">
        <v>1081</v>
      </c>
      <c r="B1085" s="1" t="n">
        <v>17</v>
      </c>
      <c r="C1085" s="1" t="n">
        <v>0</v>
      </c>
      <c r="D1085" s="1" t="n">
        <v>1</v>
      </c>
      <c r="E1085" s="1" t="n">
        <v>0</v>
      </c>
      <c r="G1085" s="1" t="n">
        <v>17.03</v>
      </c>
      <c r="I1085" s="3" t="s">
        <v>1321</v>
      </c>
      <c r="L1085" s="1" t="n">
        <v>0</v>
      </c>
      <c r="M1085" s="1" t="n">
        <v>10810</v>
      </c>
    </row>
    <row r="1086" customFormat="false" ht="14.9" hidden="false" customHeight="false" outlineLevel="0" collapsed="false">
      <c r="A1086" s="1" t="n">
        <v>1082</v>
      </c>
      <c r="B1086" s="1" t="n">
        <v>17</v>
      </c>
      <c r="C1086" s="1" t="n">
        <v>0</v>
      </c>
      <c r="D1086" s="1" t="n">
        <v>0</v>
      </c>
      <c r="E1086" s="1" t="n">
        <v>1</v>
      </c>
      <c r="F1086" s="1" t="n">
        <v>1081</v>
      </c>
      <c r="H1086" s="1" t="s">
        <v>1322</v>
      </c>
      <c r="I1086" s="3" t="e">
        <f aca="false">-#NAME? #NAME?</f>
        <v>#VALUE!</v>
      </c>
      <c r="J1086" s="3" t="s">
        <v>256</v>
      </c>
      <c r="K1086" s="1" t="n">
        <v>5</v>
      </c>
      <c r="L1086" s="1" t="n">
        <v>0</v>
      </c>
      <c r="M1086" s="1" t="n">
        <v>10820</v>
      </c>
    </row>
    <row r="1087" customFormat="false" ht="14.9" hidden="false" customHeight="false" outlineLevel="0" collapsed="false">
      <c r="A1087" s="1" t="n">
        <v>1083</v>
      </c>
      <c r="B1087" s="1" t="n">
        <v>17</v>
      </c>
      <c r="C1087" s="1" t="n">
        <v>0</v>
      </c>
      <c r="D1087" s="1" t="n">
        <v>0</v>
      </c>
      <c r="E1087" s="1" t="n">
        <v>1</v>
      </c>
      <c r="F1087" s="1" t="n">
        <v>1081</v>
      </c>
      <c r="H1087" s="1" t="s">
        <v>1323</v>
      </c>
      <c r="I1087" s="3" t="e">
        <f aca="false">-#NAME?</f>
        <v>#NAME?</v>
      </c>
      <c r="J1087" s="3" t="s">
        <v>256</v>
      </c>
      <c r="K1087" s="1" t="n">
        <v>5</v>
      </c>
      <c r="L1087" s="1" t="n">
        <v>0</v>
      </c>
      <c r="M1087" s="1" t="n">
        <v>10830</v>
      </c>
    </row>
    <row r="1088" customFormat="false" ht="122.35" hidden="false" customHeight="false" outlineLevel="0" collapsed="false">
      <c r="A1088" s="1" t="n">
        <v>1084</v>
      </c>
      <c r="B1088" s="1" t="n">
        <v>17</v>
      </c>
      <c r="C1088" s="1" t="n">
        <v>0</v>
      </c>
      <c r="D1088" s="1" t="n">
        <v>1</v>
      </c>
      <c r="E1088" s="1" t="n">
        <v>0</v>
      </c>
      <c r="G1088" s="1" t="n">
        <v>17.04</v>
      </c>
      <c r="I1088" s="3" t="s">
        <v>1324</v>
      </c>
      <c r="L1088" s="1" t="n">
        <v>0</v>
      </c>
      <c r="M1088" s="1" t="n">
        <v>10840</v>
      </c>
    </row>
    <row r="1089" customFormat="false" ht="14.9" hidden="false" customHeight="false" outlineLevel="0" collapsed="false">
      <c r="A1089" s="1" t="n">
        <v>1085</v>
      </c>
      <c r="B1089" s="1" t="n">
        <v>17</v>
      </c>
      <c r="C1089" s="1" t="n">
        <v>0</v>
      </c>
      <c r="D1089" s="1" t="n">
        <v>0</v>
      </c>
      <c r="E1089" s="1" t="n">
        <v>1</v>
      </c>
      <c r="F1089" s="1" t="n">
        <v>1084</v>
      </c>
      <c r="H1089" s="1" t="s">
        <v>1325</v>
      </c>
      <c r="I1089" s="3" t="e">
        <f aca="false">-#NAME? #NAME?,#NAME? #NAME? #NAME? #NAME?-#NAME?</f>
        <v>#VALUE!</v>
      </c>
      <c r="J1089" s="3" t="s">
        <v>256</v>
      </c>
      <c r="K1089" s="1" t="n">
        <v>5</v>
      </c>
      <c r="L1089" s="1" t="n">
        <v>0</v>
      </c>
      <c r="M1089" s="1" t="n">
        <v>10850</v>
      </c>
    </row>
    <row r="1090" customFormat="false" ht="14.9" hidden="false" customHeight="false" outlineLevel="0" collapsed="false">
      <c r="A1090" s="1" t="n">
        <v>1086</v>
      </c>
      <c r="B1090" s="1" t="n">
        <v>17</v>
      </c>
      <c r="C1090" s="1" t="n">
        <v>0</v>
      </c>
      <c r="D1090" s="1" t="n">
        <v>0</v>
      </c>
      <c r="E1090" s="1" t="n">
        <v>1</v>
      </c>
      <c r="F1090" s="1" t="n">
        <v>1084</v>
      </c>
      <c r="H1090" s="1" t="s">
        <v>1326</v>
      </c>
      <c r="I1090" s="3" t="e">
        <f aca="false">-#NAME?</f>
        <v>#NAME?</v>
      </c>
      <c r="J1090" s="3" t="s">
        <v>256</v>
      </c>
      <c r="K1090" s="1" t="n">
        <v>5</v>
      </c>
      <c r="L1090" s="1" t="n">
        <v>0</v>
      </c>
      <c r="M1090" s="1" t="n">
        <v>10860</v>
      </c>
    </row>
    <row r="1091" customFormat="false" ht="82.05" hidden="false" customHeight="false" outlineLevel="0" collapsed="false">
      <c r="A1091" s="1" t="n">
        <v>1087</v>
      </c>
      <c r="B1091" s="1" t="n">
        <v>18</v>
      </c>
      <c r="C1091" s="1" t="n">
        <v>0</v>
      </c>
      <c r="D1091" s="1" t="n">
        <v>1</v>
      </c>
      <c r="E1091" s="1" t="n">
        <v>1</v>
      </c>
      <c r="G1091" s="1" t="n">
        <v>18.01</v>
      </c>
      <c r="H1091" s="1" t="s">
        <v>1327</v>
      </c>
      <c r="I1091" s="3" t="s">
        <v>1328</v>
      </c>
      <c r="J1091" s="3" t="s">
        <v>256</v>
      </c>
      <c r="K1091" s="1" t="n">
        <v>5</v>
      </c>
      <c r="L1091" s="1" t="n">
        <v>0</v>
      </c>
      <c r="M1091" s="1" t="n">
        <v>10870</v>
      </c>
    </row>
    <row r="1092" customFormat="false" ht="95.5" hidden="false" customHeight="false" outlineLevel="0" collapsed="false">
      <c r="A1092" s="1" t="n">
        <v>1088</v>
      </c>
      <c r="B1092" s="1" t="n">
        <v>18</v>
      </c>
      <c r="C1092" s="1" t="n">
        <v>0</v>
      </c>
      <c r="D1092" s="1" t="n">
        <v>1</v>
      </c>
      <c r="E1092" s="1" t="n">
        <v>1</v>
      </c>
      <c r="G1092" s="1" t="n">
        <v>18.02</v>
      </c>
      <c r="H1092" s="1" t="s">
        <v>1329</v>
      </c>
      <c r="I1092" s="3" t="s">
        <v>1330</v>
      </c>
      <c r="J1092" s="3" t="s">
        <v>256</v>
      </c>
      <c r="K1092" s="1" t="n">
        <v>5</v>
      </c>
      <c r="L1092" s="1" t="n">
        <v>0</v>
      </c>
      <c r="M1092" s="1" t="n">
        <v>10880</v>
      </c>
    </row>
    <row r="1093" customFormat="false" ht="68.65" hidden="false" customHeight="false" outlineLevel="0" collapsed="false">
      <c r="A1093" s="1" t="n">
        <v>1089</v>
      </c>
      <c r="B1093" s="1" t="n">
        <v>18</v>
      </c>
      <c r="C1093" s="1" t="n">
        <v>0</v>
      </c>
      <c r="D1093" s="1" t="n">
        <v>1</v>
      </c>
      <c r="E1093" s="1" t="n">
        <v>0</v>
      </c>
      <c r="G1093" s="1" t="n">
        <v>18.03</v>
      </c>
      <c r="I1093" s="3" t="s">
        <v>1331</v>
      </c>
      <c r="L1093" s="1" t="n">
        <v>0</v>
      </c>
      <c r="M1093" s="1" t="n">
        <v>10890</v>
      </c>
    </row>
    <row r="1094" customFormat="false" ht="14.9" hidden="false" customHeight="false" outlineLevel="0" collapsed="false">
      <c r="A1094" s="1" t="n">
        <v>1090</v>
      </c>
      <c r="B1094" s="1" t="n">
        <v>18</v>
      </c>
      <c r="C1094" s="1" t="n">
        <v>0</v>
      </c>
      <c r="D1094" s="1" t="n">
        <v>0</v>
      </c>
      <c r="E1094" s="1" t="n">
        <v>1</v>
      </c>
      <c r="F1094" s="1" t="n">
        <v>1089</v>
      </c>
      <c r="H1094" s="1" t="s">
        <v>1332</v>
      </c>
      <c r="I1094" s="3" t="e">
        <f aca="false">-#NAME? #NAME?</f>
        <v>#VALUE!</v>
      </c>
      <c r="J1094" s="3" t="s">
        <v>256</v>
      </c>
      <c r="K1094" s="1" t="n">
        <v>5</v>
      </c>
      <c r="L1094" s="1" t="n">
        <v>0</v>
      </c>
      <c r="M1094" s="1" t="n">
        <v>10900</v>
      </c>
    </row>
    <row r="1095" customFormat="false" ht="14.9" hidden="false" customHeight="false" outlineLevel="0" collapsed="false">
      <c r="A1095" s="1" t="n">
        <v>1091</v>
      </c>
      <c r="B1095" s="1" t="n">
        <v>18</v>
      </c>
      <c r="C1095" s="1" t="n">
        <v>0</v>
      </c>
      <c r="D1095" s="1" t="n">
        <v>0</v>
      </c>
      <c r="E1095" s="1" t="n">
        <v>1</v>
      </c>
      <c r="F1095" s="1" t="n">
        <v>1089</v>
      </c>
      <c r="H1095" s="1" t="s">
        <v>1333</v>
      </c>
      <c r="I1095" s="3" t="e">
        <f aca="false">-#NAME? #NAME? #NAME? #NAME?</f>
        <v>#VALUE!</v>
      </c>
      <c r="J1095" s="3" t="s">
        <v>256</v>
      </c>
      <c r="K1095" s="1" t="n">
        <v>5</v>
      </c>
      <c r="L1095" s="1" t="n">
        <v>0</v>
      </c>
      <c r="M1095" s="1" t="n">
        <v>10910</v>
      </c>
    </row>
    <row r="1096" customFormat="false" ht="41.75" hidden="false" customHeight="false" outlineLevel="0" collapsed="false">
      <c r="A1096" s="1" t="n">
        <v>1092</v>
      </c>
      <c r="B1096" s="1" t="n">
        <v>18</v>
      </c>
      <c r="C1096" s="1" t="n">
        <v>0</v>
      </c>
      <c r="D1096" s="1" t="n">
        <v>1</v>
      </c>
      <c r="E1096" s="1" t="n">
        <v>1</v>
      </c>
      <c r="G1096" s="1" t="n">
        <v>18.04</v>
      </c>
      <c r="H1096" s="1" t="s">
        <v>1334</v>
      </c>
      <c r="I1096" s="3" t="s">
        <v>1335</v>
      </c>
      <c r="J1096" s="3" t="s">
        <v>256</v>
      </c>
      <c r="K1096" s="1" t="n">
        <v>5</v>
      </c>
      <c r="L1096" s="1" t="n">
        <v>0</v>
      </c>
      <c r="M1096" s="1" t="n">
        <v>10920</v>
      </c>
    </row>
    <row r="1097" customFormat="false" ht="122.35" hidden="false" customHeight="false" outlineLevel="0" collapsed="false">
      <c r="A1097" s="1" t="n">
        <v>1093</v>
      </c>
      <c r="B1097" s="1" t="n">
        <v>18</v>
      </c>
      <c r="C1097" s="1" t="n">
        <v>0</v>
      </c>
      <c r="D1097" s="1" t="n">
        <v>1</v>
      </c>
      <c r="E1097" s="1" t="n">
        <v>1</v>
      </c>
      <c r="G1097" s="1" t="n">
        <v>18.05</v>
      </c>
      <c r="H1097" s="1" t="s">
        <v>1336</v>
      </c>
      <c r="I1097" s="3" t="s">
        <v>1337</v>
      </c>
      <c r="J1097" s="3" t="s">
        <v>256</v>
      </c>
      <c r="K1097" s="1" t="n">
        <v>5</v>
      </c>
      <c r="L1097" s="1" t="n">
        <v>0</v>
      </c>
      <c r="M1097" s="1" t="n">
        <v>10930</v>
      </c>
    </row>
    <row r="1098" customFormat="false" ht="95.5" hidden="false" customHeight="false" outlineLevel="0" collapsed="false">
      <c r="A1098" s="1" t="n">
        <v>1094</v>
      </c>
      <c r="B1098" s="1" t="n">
        <v>18</v>
      </c>
      <c r="C1098" s="1" t="n">
        <v>0</v>
      </c>
      <c r="D1098" s="1" t="n">
        <v>1</v>
      </c>
      <c r="E1098" s="1" t="n">
        <v>0</v>
      </c>
      <c r="G1098" s="1" t="n">
        <v>18.06</v>
      </c>
      <c r="I1098" s="3" t="s">
        <v>1338</v>
      </c>
      <c r="L1098" s="1" t="n">
        <v>0</v>
      </c>
      <c r="M1098" s="1" t="n">
        <v>10940</v>
      </c>
    </row>
    <row r="1099" customFormat="false" ht="14.9" hidden="false" customHeight="false" outlineLevel="0" collapsed="false">
      <c r="A1099" s="1" t="n">
        <v>1095</v>
      </c>
      <c r="B1099" s="1" t="n">
        <v>18</v>
      </c>
      <c r="C1099" s="1" t="n">
        <v>0</v>
      </c>
      <c r="D1099" s="1" t="n">
        <v>0</v>
      </c>
      <c r="E1099" s="1" t="n">
        <v>1</v>
      </c>
      <c r="F1099" s="1" t="n">
        <v>1094</v>
      </c>
      <c r="H1099" s="1" t="s">
        <v>1339</v>
      </c>
      <c r="I1099" s="3" t="e">
        <f aca="false">-#NAME? #NAME?,#NAME? #NAME? #NAME? #NAME? #NAME? #NAME? #NAME?</f>
        <v>#VALUE!</v>
      </c>
      <c r="J1099" s="3" t="s">
        <v>256</v>
      </c>
      <c r="K1099" s="1" t="n">
        <v>10</v>
      </c>
      <c r="L1099" s="1" t="n">
        <v>0</v>
      </c>
      <c r="M1099" s="1" t="n">
        <v>10950</v>
      </c>
    </row>
    <row r="1100" customFormat="false" ht="350.7" hidden="false" customHeight="false" outlineLevel="0" collapsed="false">
      <c r="A1100" s="1" t="n">
        <v>1096</v>
      </c>
      <c r="B1100" s="1" t="n">
        <v>18</v>
      </c>
      <c r="C1100" s="1" t="n">
        <v>0</v>
      </c>
      <c r="D1100" s="1" t="n">
        <v>0</v>
      </c>
      <c r="E1100" s="1" t="n">
        <v>1</v>
      </c>
      <c r="F1100" s="1" t="n">
        <v>1094</v>
      </c>
      <c r="H1100" s="1" t="s">
        <v>1340</v>
      </c>
      <c r="I1100" s="3" t="s">
        <v>1341</v>
      </c>
      <c r="J1100" s="3" t="s">
        <v>256</v>
      </c>
      <c r="K1100" s="1" t="n">
        <v>10</v>
      </c>
      <c r="L1100" s="1" t="n">
        <v>0</v>
      </c>
      <c r="M1100" s="1" t="n">
        <v>10960</v>
      </c>
    </row>
    <row r="1101" customFormat="false" ht="55.2" hidden="false" customHeight="false" outlineLevel="0" collapsed="false">
      <c r="A1101" s="1" t="n">
        <v>1097</v>
      </c>
      <c r="B1101" s="1" t="n">
        <v>18</v>
      </c>
      <c r="C1101" s="1" t="n">
        <v>0</v>
      </c>
      <c r="D1101" s="1" t="n">
        <v>0</v>
      </c>
      <c r="E1101" s="1" t="n">
        <v>0</v>
      </c>
      <c r="F1101" s="1" t="n">
        <v>1094</v>
      </c>
      <c r="I1101" s="3" t="s">
        <v>1342</v>
      </c>
      <c r="L1101" s="1" t="n">
        <v>0</v>
      </c>
      <c r="M1101" s="1" t="n">
        <v>10970</v>
      </c>
    </row>
    <row r="1102" customFormat="false" ht="14.9" hidden="false" customHeight="false" outlineLevel="0" collapsed="false">
      <c r="A1102" s="1" t="n">
        <v>1098</v>
      </c>
      <c r="B1102" s="1" t="n">
        <v>18</v>
      </c>
      <c r="C1102" s="1" t="n">
        <v>0</v>
      </c>
      <c r="D1102" s="1" t="n">
        <v>0</v>
      </c>
      <c r="E1102" s="1" t="n">
        <v>1</v>
      </c>
      <c r="F1102" s="1" t="n">
        <v>1097</v>
      </c>
      <c r="H1102" s="1" t="s">
        <v>1343</v>
      </c>
      <c r="I1102" s="3" t="e">
        <f aca="false">--#NAME?</f>
        <v>#NAME?</v>
      </c>
      <c r="J1102" s="3" t="s">
        <v>256</v>
      </c>
      <c r="K1102" s="1" t="n">
        <v>10</v>
      </c>
      <c r="L1102" s="1" t="n">
        <v>0</v>
      </c>
      <c r="M1102" s="1" t="n">
        <v>10980</v>
      </c>
    </row>
    <row r="1103" customFormat="false" ht="14.9" hidden="false" customHeight="false" outlineLevel="0" collapsed="false">
      <c r="A1103" s="1" t="n">
        <v>1099</v>
      </c>
      <c r="B1103" s="1" t="n">
        <v>18</v>
      </c>
      <c r="C1103" s="1" t="n">
        <v>0</v>
      </c>
      <c r="D1103" s="1" t="n">
        <v>0</v>
      </c>
      <c r="E1103" s="1" t="n">
        <v>1</v>
      </c>
      <c r="F1103" s="1" t="n">
        <v>1097</v>
      </c>
      <c r="H1103" s="1" t="s">
        <v>1344</v>
      </c>
      <c r="I1103" s="3" t="e">
        <f aca="false">--#NAME? #NAME?</f>
        <v>#VALUE!</v>
      </c>
      <c r="J1103" s="3" t="s">
        <v>256</v>
      </c>
      <c r="K1103" s="1" t="n">
        <v>10</v>
      </c>
      <c r="L1103" s="1" t="n">
        <v>0</v>
      </c>
      <c r="M1103" s="1" t="n">
        <v>10990</v>
      </c>
    </row>
    <row r="1104" customFormat="false" ht="14.9" hidden="false" customHeight="false" outlineLevel="0" collapsed="false">
      <c r="A1104" s="1" t="n">
        <v>1100</v>
      </c>
      <c r="B1104" s="1" t="n">
        <v>18</v>
      </c>
      <c r="C1104" s="1" t="n">
        <v>0</v>
      </c>
      <c r="D1104" s="1" t="n">
        <v>0</v>
      </c>
      <c r="E1104" s="1" t="n">
        <v>1</v>
      </c>
      <c r="F1104" s="1" t="n">
        <v>1094</v>
      </c>
      <c r="H1104" s="1" t="s">
        <v>1345</v>
      </c>
      <c r="I1104" s="3" t="e">
        <f aca="false">-#NAME?</f>
        <v>#NAME?</v>
      </c>
      <c r="J1104" s="3" t="s">
        <v>256</v>
      </c>
      <c r="K1104" s="1" t="n">
        <v>10</v>
      </c>
      <c r="L1104" s="1" t="n">
        <v>0</v>
      </c>
      <c r="M1104" s="1" t="n">
        <v>11000</v>
      </c>
    </row>
    <row r="1105" customFormat="false" ht="726.1" hidden="false" customHeight="false" outlineLevel="0" collapsed="false">
      <c r="A1105" s="1" t="n">
        <v>1101</v>
      </c>
      <c r="B1105" s="1" t="n">
        <v>19</v>
      </c>
      <c r="C1105" s="1" t="n">
        <v>0</v>
      </c>
      <c r="D1105" s="1" t="n">
        <v>1</v>
      </c>
      <c r="E1105" s="1" t="n">
        <v>0</v>
      </c>
      <c r="G1105" s="1" t="n">
        <v>19.01</v>
      </c>
      <c r="I1105" s="3" t="s">
        <v>1346</v>
      </c>
      <c r="L1105" s="1" t="n">
        <v>0</v>
      </c>
      <c r="M1105" s="1" t="n">
        <v>11010</v>
      </c>
    </row>
    <row r="1106" customFormat="false" ht="14.9" hidden="false" customHeight="false" outlineLevel="0" collapsed="false">
      <c r="A1106" s="1" t="n">
        <v>1102</v>
      </c>
      <c r="B1106" s="1" t="n">
        <v>19</v>
      </c>
      <c r="C1106" s="1" t="n">
        <v>0</v>
      </c>
      <c r="D1106" s="1" t="n">
        <v>0</v>
      </c>
      <c r="E1106" s="1" t="n">
        <v>1</v>
      </c>
      <c r="F1106" s="1" t="n">
        <v>1101</v>
      </c>
      <c r="H1106" s="1" t="s">
        <v>1347</v>
      </c>
      <c r="I1106" s="3" t="e">
        <f aca="false">-#NAME? #NAME? #NAME? #NAME? #NAME? #NAME? #NAME?,#NAME? #NAME? #NAME? #NAME? #NAME?</f>
        <v>#VALUE!</v>
      </c>
      <c r="J1106" s="3" t="s">
        <v>256</v>
      </c>
      <c r="K1106" s="1" t="n">
        <v>5</v>
      </c>
      <c r="L1106" s="1" t="n">
        <v>0</v>
      </c>
      <c r="M1106" s="1" t="n">
        <v>11020</v>
      </c>
    </row>
    <row r="1107" customFormat="false" ht="135.8" hidden="false" customHeight="false" outlineLevel="0" collapsed="false">
      <c r="A1107" s="1" t="n">
        <v>1103</v>
      </c>
      <c r="B1107" s="1" t="n">
        <v>19</v>
      </c>
      <c r="C1107" s="1" t="n">
        <v>0</v>
      </c>
      <c r="D1107" s="1" t="n">
        <v>0</v>
      </c>
      <c r="E1107" s="1" t="n">
        <v>0</v>
      </c>
      <c r="F1107" s="1" t="n">
        <v>1101</v>
      </c>
      <c r="I1107" s="3" t="s">
        <v>1348</v>
      </c>
      <c r="L1107" s="1" t="n">
        <v>0</v>
      </c>
      <c r="M1107" s="1" t="n">
        <v>11030</v>
      </c>
    </row>
    <row r="1108" customFormat="false" ht="14.9" hidden="false" customHeight="false" outlineLevel="0" collapsed="false">
      <c r="A1108" s="1" t="n">
        <v>1104</v>
      </c>
      <c r="B1108" s="1" t="n">
        <v>19</v>
      </c>
      <c r="C1108" s="1" t="n">
        <v>0</v>
      </c>
      <c r="D1108" s="1" t="n">
        <v>0</v>
      </c>
      <c r="E1108" s="1" t="n">
        <v>1</v>
      </c>
      <c r="F1108" s="1" t="n">
        <v>1103</v>
      </c>
      <c r="H1108" s="1" t="s">
        <v>1349</v>
      </c>
      <c r="I1108" s="3" t="e">
        <f aca="false">---#NAME? #NAME?</f>
        <v>#VALUE!</v>
      </c>
      <c r="J1108" s="3" t="s">
        <v>256</v>
      </c>
      <c r="K1108" s="1" t="n">
        <v>5</v>
      </c>
      <c r="L1108" s="1" t="n">
        <v>0</v>
      </c>
      <c r="M1108" s="1" t="n">
        <v>11040</v>
      </c>
    </row>
    <row r="1109" customFormat="false" ht="14.9" hidden="false" customHeight="false" outlineLevel="0" collapsed="false">
      <c r="A1109" s="1" t="n">
        <v>1105</v>
      </c>
      <c r="B1109" s="1" t="n">
        <v>19</v>
      </c>
      <c r="C1109" s="1" t="n">
        <v>0</v>
      </c>
      <c r="D1109" s="1" t="n">
        <v>0</v>
      </c>
      <c r="E1109" s="1" t="n">
        <v>1</v>
      </c>
      <c r="F1109" s="1" t="n">
        <v>1103</v>
      </c>
      <c r="H1109" s="1" t="s">
        <v>1350</v>
      </c>
      <c r="I1109" s="3" t="e">
        <f aca="false">---#NAME?</f>
        <v>#NAME?</v>
      </c>
      <c r="J1109" s="3" t="s">
        <v>256</v>
      </c>
      <c r="K1109" s="1" t="n">
        <v>5</v>
      </c>
      <c r="L1109" s="1" t="n">
        <v>0</v>
      </c>
      <c r="M1109" s="1" t="n">
        <v>11050</v>
      </c>
    </row>
    <row r="1110" customFormat="false" ht="14.9" hidden="false" customHeight="false" outlineLevel="0" collapsed="false">
      <c r="A1110" s="1" t="n">
        <v>1106</v>
      </c>
      <c r="B1110" s="1" t="n">
        <v>19</v>
      </c>
      <c r="C1110" s="1" t="n">
        <v>0</v>
      </c>
      <c r="D1110" s="1" t="n">
        <v>0</v>
      </c>
      <c r="E1110" s="1" t="n">
        <v>0</v>
      </c>
      <c r="F1110" s="1" t="n">
        <v>1101</v>
      </c>
      <c r="I1110" s="3" t="s">
        <v>199</v>
      </c>
      <c r="L1110" s="1" t="n">
        <v>0</v>
      </c>
      <c r="M1110" s="1" t="n">
        <v>11060</v>
      </c>
    </row>
    <row r="1111" customFormat="false" ht="14.9" hidden="false" customHeight="false" outlineLevel="0" collapsed="false">
      <c r="A1111" s="1" t="n">
        <v>1107</v>
      </c>
      <c r="B1111" s="1" t="n">
        <v>19</v>
      </c>
      <c r="C1111" s="1" t="n">
        <v>0</v>
      </c>
      <c r="D1111" s="1" t="n">
        <v>0</v>
      </c>
      <c r="E1111" s="1" t="n">
        <v>1</v>
      </c>
      <c r="F1111" s="1" t="n">
        <v>1103</v>
      </c>
      <c r="H1111" s="1" t="s">
        <v>1351</v>
      </c>
      <c r="I1111" s="3" t="e">
        <f aca="false">---#NAME? Excel_BuiltIn_Extract</f>
        <v>#VALUE!</v>
      </c>
      <c r="J1111" s="3" t="s">
        <v>256</v>
      </c>
      <c r="K1111" s="1" t="n">
        <v>5</v>
      </c>
      <c r="L1111" s="1" t="n">
        <v>0</v>
      </c>
      <c r="M1111" s="1" t="n">
        <v>11070</v>
      </c>
    </row>
    <row r="1112" customFormat="false" ht="14.9" hidden="false" customHeight="false" outlineLevel="0" collapsed="false">
      <c r="A1112" s="1" t="n">
        <v>1108</v>
      </c>
      <c r="B1112" s="1" t="n">
        <v>19</v>
      </c>
      <c r="C1112" s="1" t="n">
        <v>0</v>
      </c>
      <c r="D1112" s="1" t="n">
        <v>0</v>
      </c>
      <c r="E1112" s="1" t="n">
        <v>1</v>
      </c>
      <c r="F1112" s="1" t="n">
        <v>1103</v>
      </c>
      <c r="H1112" s="1" t="s">
        <v>1352</v>
      </c>
      <c r="I1112" s="3" t="e">
        <f aca="false">---#NAME?</f>
        <v>#NAME?</v>
      </c>
      <c r="J1112" s="3" t="s">
        <v>256</v>
      </c>
      <c r="K1112" s="1" t="n">
        <v>5</v>
      </c>
      <c r="L1112" s="1" t="n">
        <v>0</v>
      </c>
      <c r="M1112" s="1" t="n">
        <v>11080</v>
      </c>
    </row>
    <row r="1113" customFormat="false" ht="337.3" hidden="false" customHeight="false" outlineLevel="0" collapsed="false">
      <c r="A1113" s="1" t="n">
        <v>1109</v>
      </c>
      <c r="B1113" s="1" t="n">
        <v>19</v>
      </c>
      <c r="C1113" s="1" t="n">
        <v>0</v>
      </c>
      <c r="D1113" s="1" t="n">
        <v>1</v>
      </c>
      <c r="E1113" s="1" t="n">
        <v>0</v>
      </c>
      <c r="G1113" s="1" t="n">
        <v>19.02</v>
      </c>
      <c r="I1113" s="3" t="s">
        <v>1353</v>
      </c>
      <c r="L1113" s="1" t="n">
        <v>0</v>
      </c>
      <c r="M1113" s="1" t="n">
        <v>11090</v>
      </c>
    </row>
    <row r="1114" customFormat="false" ht="82.05" hidden="false" customHeight="false" outlineLevel="0" collapsed="false">
      <c r="A1114" s="1" t="n">
        <v>1110</v>
      </c>
      <c r="B1114" s="1" t="n">
        <v>19</v>
      </c>
      <c r="C1114" s="1" t="n">
        <v>0</v>
      </c>
      <c r="D1114" s="1" t="n">
        <v>0</v>
      </c>
      <c r="E1114" s="1" t="n">
        <v>0</v>
      </c>
      <c r="F1114" s="1" t="n">
        <v>1109</v>
      </c>
      <c r="I1114" s="3" t="s">
        <v>1354</v>
      </c>
      <c r="L1114" s="1" t="n">
        <v>0</v>
      </c>
      <c r="M1114" s="1" t="n">
        <v>11100</v>
      </c>
    </row>
    <row r="1115" customFormat="false" ht="14.9" hidden="false" customHeight="false" outlineLevel="0" collapsed="false">
      <c r="A1115" s="1" t="n">
        <v>1111</v>
      </c>
      <c r="B1115" s="1" t="n">
        <v>19</v>
      </c>
      <c r="C1115" s="1" t="n">
        <v>0</v>
      </c>
      <c r="D1115" s="1" t="n">
        <v>0</v>
      </c>
      <c r="E1115" s="1" t="n">
        <v>1</v>
      </c>
      <c r="F1115" s="1" t="n">
        <v>1110</v>
      </c>
      <c r="H1115" s="1" t="s">
        <v>1355</v>
      </c>
      <c r="I1115" s="3" t="e">
        <f aca="false">--#NAME? #NAME?</f>
        <v>#VALUE!</v>
      </c>
      <c r="J1115" s="3" t="s">
        <v>256</v>
      </c>
      <c r="K1115" s="1" t="n">
        <v>5</v>
      </c>
      <c r="L1115" s="1" t="n">
        <v>0</v>
      </c>
      <c r="M1115" s="1" t="n">
        <v>11110</v>
      </c>
    </row>
    <row r="1116" customFormat="false" ht="14.9" hidden="false" customHeight="false" outlineLevel="0" collapsed="false">
      <c r="A1116" s="1" t="n">
        <v>1112</v>
      </c>
      <c r="B1116" s="1" t="n">
        <v>19</v>
      </c>
      <c r="C1116" s="1" t="n">
        <v>0</v>
      </c>
      <c r="D1116" s="1" t="n">
        <v>0</v>
      </c>
      <c r="E1116" s="1" t="n">
        <v>1</v>
      </c>
      <c r="F1116" s="1" t="n">
        <v>1110</v>
      </c>
      <c r="H1116" s="1" t="s">
        <v>1356</v>
      </c>
      <c r="I1116" s="3" t="e">
        <f aca="false">--#NAME?</f>
        <v>#NAME?</v>
      </c>
      <c r="J1116" s="3" t="s">
        <v>256</v>
      </c>
      <c r="K1116" s="1" t="n">
        <v>5</v>
      </c>
      <c r="L1116" s="1" t="n">
        <v>0</v>
      </c>
      <c r="M1116" s="1" t="n">
        <v>11120</v>
      </c>
    </row>
    <row r="1117" customFormat="false" ht="14.9" hidden="false" customHeight="false" outlineLevel="0" collapsed="false">
      <c r="A1117" s="1" t="n">
        <v>1113</v>
      </c>
      <c r="B1117" s="1" t="n">
        <v>19</v>
      </c>
      <c r="C1117" s="1" t="n">
        <v>0</v>
      </c>
      <c r="D1117" s="1" t="n">
        <v>0</v>
      </c>
      <c r="E1117" s="1" t="n">
        <v>1</v>
      </c>
      <c r="F1117" s="1" t="n">
        <v>1109</v>
      </c>
      <c r="H1117" s="1" t="s">
        <v>1357</v>
      </c>
      <c r="I1117" s="3" t="e">
        <f aca="false">-#NAME? #NAME?,#NAME? #NAME? #NAME? #NAME? #NAME? #NAME? #NAME?</f>
        <v>#VALUE!</v>
      </c>
      <c r="J1117" s="3" t="s">
        <v>256</v>
      </c>
      <c r="K1117" s="1" t="n">
        <v>5</v>
      </c>
      <c r="L1117" s="1" t="n">
        <v>0</v>
      </c>
      <c r="M1117" s="1" t="n">
        <v>11130</v>
      </c>
    </row>
    <row r="1118" customFormat="false" ht="14.9" hidden="false" customHeight="false" outlineLevel="0" collapsed="false">
      <c r="A1118" s="1" t="n">
        <v>1114</v>
      </c>
      <c r="B1118" s="1" t="n">
        <v>19</v>
      </c>
      <c r="C1118" s="1" t="n">
        <v>0</v>
      </c>
      <c r="D1118" s="1" t="n">
        <v>0</v>
      </c>
      <c r="E1118" s="1" t="n">
        <v>1</v>
      </c>
      <c r="F1118" s="1" t="n">
        <v>1109</v>
      </c>
      <c r="H1118" s="1" t="s">
        <v>1358</v>
      </c>
      <c r="I1118" s="3" t="e">
        <f aca="false">-#NAME? #NAME?</f>
        <v>#VALUE!</v>
      </c>
      <c r="J1118" s="3" t="s">
        <v>256</v>
      </c>
      <c r="K1118" s="1" t="n">
        <v>5</v>
      </c>
      <c r="L1118" s="1" t="n">
        <v>0</v>
      </c>
      <c r="M1118" s="1" t="n">
        <v>11140</v>
      </c>
    </row>
    <row r="1119" customFormat="false" ht="14.9" hidden="false" customHeight="false" outlineLevel="0" collapsed="false">
      <c r="A1119" s="1" t="n">
        <v>1115</v>
      </c>
      <c r="B1119" s="1" t="n">
        <v>19</v>
      </c>
      <c r="C1119" s="1" t="n">
        <v>0</v>
      </c>
      <c r="D1119" s="1" t="n">
        <v>0</v>
      </c>
      <c r="E1119" s="1" t="n">
        <v>1</v>
      </c>
      <c r="F1119" s="1" t="n">
        <v>1109</v>
      </c>
      <c r="H1119" s="1" t="s">
        <v>1359</v>
      </c>
      <c r="I1119" s="3" t="e">
        <f aca="false">-#NAME?</f>
        <v>#NAME?</v>
      </c>
      <c r="J1119" s="3" t="s">
        <v>256</v>
      </c>
      <c r="K1119" s="1" t="n">
        <v>5</v>
      </c>
      <c r="L1119" s="1" t="n">
        <v>0</v>
      </c>
      <c r="M1119" s="1" t="n">
        <v>11150</v>
      </c>
    </row>
    <row r="1120" customFormat="false" ht="189.55" hidden="false" customHeight="false" outlineLevel="0" collapsed="false">
      <c r="A1120" s="1" t="n">
        <v>1116</v>
      </c>
      <c r="B1120" s="1" t="n">
        <v>19</v>
      </c>
      <c r="C1120" s="1" t="n">
        <v>0</v>
      </c>
      <c r="D1120" s="1" t="n">
        <v>1</v>
      </c>
      <c r="E1120" s="1" t="n">
        <v>1</v>
      </c>
      <c r="G1120" s="1" t="n">
        <v>19.03</v>
      </c>
      <c r="H1120" s="1" t="s">
        <v>1360</v>
      </c>
      <c r="I1120" s="3" t="s">
        <v>1361</v>
      </c>
      <c r="J1120" s="3" t="s">
        <v>256</v>
      </c>
      <c r="K1120" s="1" t="n">
        <v>5</v>
      </c>
      <c r="L1120" s="1" t="n">
        <v>0</v>
      </c>
      <c r="M1120" s="1" t="n">
        <v>11160</v>
      </c>
    </row>
    <row r="1121" customFormat="false" ht="552.2" hidden="false" customHeight="false" outlineLevel="0" collapsed="false">
      <c r="A1121" s="1" t="n">
        <v>1117</v>
      </c>
      <c r="B1121" s="1" t="n">
        <v>19</v>
      </c>
      <c r="C1121" s="1" t="n">
        <v>0</v>
      </c>
      <c r="D1121" s="1" t="n">
        <v>1</v>
      </c>
      <c r="E1121" s="1" t="n">
        <v>0</v>
      </c>
      <c r="G1121" s="1" t="n">
        <v>19.04</v>
      </c>
      <c r="I1121" s="3" t="s">
        <v>1362</v>
      </c>
      <c r="L1121" s="1" t="n">
        <v>0</v>
      </c>
      <c r="M1121" s="1" t="n">
        <v>11170</v>
      </c>
    </row>
    <row r="1122" customFormat="false" ht="14.9" hidden="false" customHeight="false" outlineLevel="0" collapsed="false">
      <c r="A1122" s="1" t="n">
        <v>1118</v>
      </c>
      <c r="B1122" s="1" t="n">
        <v>19</v>
      </c>
      <c r="C1122" s="1" t="n">
        <v>0</v>
      </c>
      <c r="D1122" s="1" t="n">
        <v>0</v>
      </c>
      <c r="E1122" s="1" t="n">
        <v>1</v>
      </c>
      <c r="F1122" s="1" t="n">
        <v>1117</v>
      </c>
      <c r="H1122" s="1" t="s">
        <v>1363</v>
      </c>
      <c r="I1122" s="3" t="e">
        <f aca="false">-#NAME? #NAME? #NAME? #NAME? #NAME? #NAME? #NAME? #NAME? #NAME? #NAME? #NAME? #NAME? #NAME?</f>
        <v>#VALUE!</v>
      </c>
      <c r="L1122" s="1" t="n">
        <v>0</v>
      </c>
      <c r="M1122" s="1" t="n">
        <v>11180</v>
      </c>
    </row>
    <row r="1123" customFormat="false" ht="14.9" hidden="false" customHeight="false" outlineLevel="0" collapsed="false">
      <c r="A1123" s="1" t="n">
        <v>1119</v>
      </c>
      <c r="B1123" s="1" t="n">
        <v>19</v>
      </c>
      <c r="C1123" s="1" t="n">
        <v>0</v>
      </c>
      <c r="D1123" s="1" t="n">
        <v>0</v>
      </c>
      <c r="E1123" s="1" t="n">
        <v>1</v>
      </c>
      <c r="F1123" s="1" t="n">
        <v>1117</v>
      </c>
      <c r="H1123" s="1" t="s">
        <v>1364</v>
      </c>
      <c r="I1123" s="3" t="e">
        <f aca="false">-#NAME? #NAME? #NAME? #NAME? #NAME? #NAME? #NAME? #NAME? #NAME? #NAME? #NAME? #NAME? #NAME? #NAME? #NAME? #NAME? #NAME? #NAME? #NAME? #NAME? #NAME?</f>
        <v>#VALUE!</v>
      </c>
      <c r="J1123" s="3" t="s">
        <v>256</v>
      </c>
      <c r="K1123" s="1" t="n">
        <v>10</v>
      </c>
      <c r="L1123" s="1" t="n">
        <v>0</v>
      </c>
      <c r="M1123" s="1" t="n">
        <v>11190</v>
      </c>
    </row>
    <row r="1124" customFormat="false" ht="14.9" hidden="false" customHeight="false" outlineLevel="0" collapsed="false">
      <c r="A1124" s="1" t="n">
        <v>1120</v>
      </c>
      <c r="B1124" s="1" t="n">
        <v>19</v>
      </c>
      <c r="C1124" s="1" t="n">
        <v>0</v>
      </c>
      <c r="D1124" s="1" t="n">
        <v>0</v>
      </c>
      <c r="E1124" s="1" t="n">
        <v>1</v>
      </c>
      <c r="F1124" s="1" t="n">
        <v>1117</v>
      </c>
      <c r="H1124" s="1" t="s">
        <v>1365</v>
      </c>
      <c r="I1124" s="3" t="e">
        <f aca="false">-#NAME? #NAME?</f>
        <v>#VALUE!</v>
      </c>
      <c r="J1124" s="3" t="s">
        <v>256</v>
      </c>
      <c r="K1124" s="1" t="n">
        <v>10</v>
      </c>
      <c r="L1124" s="1" t="n">
        <v>0</v>
      </c>
      <c r="M1124" s="1" t="n">
        <v>11200</v>
      </c>
    </row>
    <row r="1125" customFormat="false" ht="14.9" hidden="false" customHeight="false" outlineLevel="0" collapsed="false">
      <c r="A1125" s="1" t="n">
        <v>1121</v>
      </c>
      <c r="B1125" s="1" t="n">
        <v>19</v>
      </c>
      <c r="C1125" s="1" t="n">
        <v>0</v>
      </c>
      <c r="D1125" s="1" t="n">
        <v>0</v>
      </c>
      <c r="E1125" s="1" t="n">
        <v>1</v>
      </c>
      <c r="F1125" s="1" t="n">
        <v>1117</v>
      </c>
      <c r="H1125" s="1" t="s">
        <v>1366</v>
      </c>
      <c r="I1125" s="3" t="e">
        <f aca="false">-#NAME?</f>
        <v>#NAME?</v>
      </c>
      <c r="J1125" s="3" t="s">
        <v>256</v>
      </c>
      <c r="K1125" s="1" t="n">
        <v>10</v>
      </c>
      <c r="L1125" s="1" t="n">
        <v>0</v>
      </c>
      <c r="M1125" s="1" t="n">
        <v>11210</v>
      </c>
    </row>
    <row r="1126" customFormat="false" ht="377.6" hidden="false" customHeight="false" outlineLevel="0" collapsed="false">
      <c r="A1126" s="1" t="n">
        <v>1122</v>
      </c>
      <c r="B1126" s="1" t="n">
        <v>19</v>
      </c>
      <c r="C1126" s="1" t="n">
        <v>0</v>
      </c>
      <c r="D1126" s="1" t="n">
        <v>1</v>
      </c>
      <c r="E1126" s="1" t="n">
        <v>0</v>
      </c>
      <c r="G1126" s="1" t="n">
        <v>19.05</v>
      </c>
      <c r="I1126" s="3" t="s">
        <v>1367</v>
      </c>
      <c r="L1126" s="1" t="n">
        <v>0</v>
      </c>
      <c r="M1126" s="1" t="n">
        <v>11220</v>
      </c>
    </row>
    <row r="1127" customFormat="false" ht="14.9" hidden="false" customHeight="false" outlineLevel="0" collapsed="false">
      <c r="A1127" s="1" t="n">
        <v>1123</v>
      </c>
      <c r="B1127" s="1" t="n">
        <v>19</v>
      </c>
      <c r="C1127" s="1" t="n">
        <v>0</v>
      </c>
      <c r="D1127" s="1" t="n">
        <v>0</v>
      </c>
      <c r="E1127" s="1" t="n">
        <v>1</v>
      </c>
      <c r="F1127" s="1" t="n">
        <v>1122</v>
      </c>
      <c r="H1127" s="1" t="s">
        <v>1368</v>
      </c>
      <c r="I1127" s="3" t="e">
        <f aca="false">-#NAME?</f>
        <v>#NAME?</v>
      </c>
      <c r="J1127" s="3" t="s">
        <v>256</v>
      </c>
      <c r="K1127" s="1" t="n">
        <v>5</v>
      </c>
      <c r="L1127" s="1" t="n">
        <v>0</v>
      </c>
      <c r="M1127" s="1" t="n">
        <v>11230</v>
      </c>
    </row>
    <row r="1128" customFormat="false" ht="14.9" hidden="false" customHeight="false" outlineLevel="0" collapsed="false">
      <c r="A1128" s="1" t="n">
        <v>1124</v>
      </c>
      <c r="B1128" s="1" t="n">
        <v>19</v>
      </c>
      <c r="C1128" s="1" t="n">
        <v>0</v>
      </c>
      <c r="D1128" s="1" t="n">
        <v>0</v>
      </c>
      <c r="E1128" s="1" t="n">
        <v>1</v>
      </c>
      <c r="F1128" s="1" t="n">
        <v>1122</v>
      </c>
      <c r="H1128" s="1" t="s">
        <v>1369</v>
      </c>
      <c r="I1128" s="3" t="e">
        <f aca="false">-#NAME? #NAME? #NAME? #NAME?</f>
        <v>#VALUE!</v>
      </c>
      <c r="J1128" s="3" t="s">
        <v>256</v>
      </c>
      <c r="K1128" s="1" t="n">
        <v>5</v>
      </c>
      <c r="L1128" s="1" t="n">
        <v>0</v>
      </c>
      <c r="M1128" s="1" t="n">
        <v>11240</v>
      </c>
    </row>
    <row r="1129" customFormat="false" ht="14.9" hidden="false" customHeight="false" outlineLevel="0" collapsed="false">
      <c r="A1129" s="1" t="n">
        <v>1125</v>
      </c>
      <c r="B1129" s="1" t="n">
        <v>19</v>
      </c>
      <c r="C1129" s="1" t="n">
        <v>0</v>
      </c>
      <c r="D1129" s="1" t="n">
        <v>0</v>
      </c>
      <c r="E1129" s="1" t="n">
        <v>0</v>
      </c>
      <c r="F1129" s="1" t="n">
        <v>1122</v>
      </c>
      <c r="I1129" s="3" t="e">
        <f aca="false">-#NAME? #NAME?</f>
        <v>#VALUE!</v>
      </c>
      <c r="J1129" s="3" t="s">
        <v>1370</v>
      </c>
      <c r="L1129" s="0" t="s">
        <v>644</v>
      </c>
      <c r="M1129" s="1" t="n">
        <v>0</v>
      </c>
      <c r="N1129" s="1" t="n">
        <v>11250</v>
      </c>
    </row>
    <row r="1130" customFormat="false" ht="14.9" hidden="false" customHeight="false" outlineLevel="0" collapsed="false">
      <c r="A1130" s="1" t="n">
        <v>1126</v>
      </c>
      <c r="B1130" s="1" t="n">
        <v>19</v>
      </c>
      <c r="C1130" s="1" t="n">
        <v>0</v>
      </c>
      <c r="D1130" s="1" t="n">
        <v>0</v>
      </c>
      <c r="E1130" s="1" t="n">
        <v>1</v>
      </c>
      <c r="F1130" s="1" t="n">
        <v>1125</v>
      </c>
      <c r="H1130" s="1" t="s">
        <v>1371</v>
      </c>
      <c r="I1130" s="3" t="e">
        <f aca="false">--#NAME? #NAME?</f>
        <v>#VALUE!</v>
      </c>
      <c r="J1130" s="3" t="s">
        <v>256</v>
      </c>
      <c r="K1130" s="1" t="n">
        <v>5</v>
      </c>
      <c r="L1130" s="1" t="n">
        <v>0</v>
      </c>
      <c r="M1130" s="1" t="n">
        <v>11260</v>
      </c>
    </row>
    <row r="1131" customFormat="false" ht="14.9" hidden="false" customHeight="false" outlineLevel="0" collapsed="false">
      <c r="A1131" s="1" t="n">
        <v>1127</v>
      </c>
      <c r="B1131" s="1" t="n">
        <v>19</v>
      </c>
      <c r="C1131" s="1" t="n">
        <v>0</v>
      </c>
      <c r="D1131" s="1" t="n">
        <v>0</v>
      </c>
      <c r="E1131" s="1" t="n">
        <v>0</v>
      </c>
      <c r="F1131" s="1" t="n">
        <v>1125</v>
      </c>
      <c r="I1131" s="3" t="e">
        <f aca="false">--#NAME? #NAME? #NAME?</f>
        <v>#VALUE!</v>
      </c>
      <c r="L1131" s="1" t="n">
        <v>0</v>
      </c>
      <c r="M1131" s="1" t="n">
        <v>11270</v>
      </c>
    </row>
    <row r="1132" customFormat="false" ht="14.9" hidden="false" customHeight="false" outlineLevel="0" collapsed="false">
      <c r="A1132" s="1" t="n">
        <v>1128</v>
      </c>
      <c r="B1132" s="1" t="n">
        <v>19</v>
      </c>
      <c r="C1132" s="1" t="n">
        <v>0</v>
      </c>
      <c r="D1132" s="1" t="n">
        <v>0</v>
      </c>
      <c r="E1132" s="1" t="n">
        <v>1</v>
      </c>
      <c r="F1132" s="1" t="n">
        <v>1127</v>
      </c>
      <c r="H1132" s="1" t="s">
        <v>1372</v>
      </c>
      <c r="I1132" s="3" t="e">
        <f aca="false">---#NAME? #NAME?</f>
        <v>#VALUE!</v>
      </c>
      <c r="J1132" s="3" t="s">
        <v>256</v>
      </c>
      <c r="K1132" s="1" t="n">
        <v>5</v>
      </c>
      <c r="L1132" s="1" t="n">
        <v>0</v>
      </c>
      <c r="M1132" s="1" t="n">
        <v>11280</v>
      </c>
    </row>
    <row r="1133" customFormat="false" ht="14.9" hidden="false" customHeight="false" outlineLevel="0" collapsed="false">
      <c r="A1133" s="1" t="n">
        <v>1129</v>
      </c>
      <c r="B1133" s="1" t="n">
        <v>19</v>
      </c>
      <c r="C1133" s="1" t="n">
        <v>0</v>
      </c>
      <c r="D1133" s="1" t="n">
        <v>0</v>
      </c>
      <c r="E1133" s="1" t="n">
        <v>1</v>
      </c>
      <c r="F1133" s="1" t="n">
        <v>1127</v>
      </c>
      <c r="H1133" s="1" t="s">
        <v>1373</v>
      </c>
      <c r="I1133" s="3" t="s">
        <v>1374</v>
      </c>
      <c r="L1133" s="1" t="n">
        <v>0</v>
      </c>
      <c r="M1133" s="1" t="n">
        <v>11290</v>
      </c>
    </row>
    <row r="1134" customFormat="false" ht="14.9" hidden="false" customHeight="false" outlineLevel="0" collapsed="false">
      <c r="A1134" s="1" t="n">
        <v>1130</v>
      </c>
      <c r="B1134" s="1" t="n">
        <v>19</v>
      </c>
      <c r="C1134" s="1" t="n">
        <v>0</v>
      </c>
      <c r="D1134" s="1" t="n">
        <v>0</v>
      </c>
      <c r="E1134" s="1" t="n">
        <v>1</v>
      </c>
      <c r="F1134" s="1" t="n">
        <v>1122</v>
      </c>
      <c r="H1134" s="1" t="s">
        <v>1375</v>
      </c>
      <c r="I1134" s="3" t="e">
        <f aca="false">-#NAME?,#NAME? #NAME? #NAME? #NAME? #NAME? #NAME?</f>
        <v>#VALUE!</v>
      </c>
      <c r="J1134" s="3" t="s">
        <v>256</v>
      </c>
      <c r="K1134" s="1" t="n">
        <v>5</v>
      </c>
      <c r="L1134" s="1" t="n">
        <v>0</v>
      </c>
      <c r="M1134" s="1" t="n">
        <v>11300</v>
      </c>
    </row>
    <row r="1135" customFormat="false" ht="14.9" hidden="false" customHeight="false" outlineLevel="0" collapsed="false">
      <c r="A1135" s="1" t="n">
        <v>1131</v>
      </c>
      <c r="B1135" s="1" t="n">
        <v>19</v>
      </c>
      <c r="C1135" s="1" t="n">
        <v>0</v>
      </c>
      <c r="D1135" s="1" t="n">
        <v>0</v>
      </c>
      <c r="E1135" s="1" t="n">
        <v>0</v>
      </c>
      <c r="F1135" s="1" t="n">
        <v>1122</v>
      </c>
      <c r="I1135" s="3" t="s">
        <v>199</v>
      </c>
      <c r="L1135" s="1" t="n">
        <v>0</v>
      </c>
      <c r="M1135" s="1" t="n">
        <v>11310</v>
      </c>
    </row>
    <row r="1136" customFormat="false" ht="14.9" hidden="false" customHeight="false" outlineLevel="0" collapsed="false">
      <c r="A1136" s="1" t="n">
        <v>1132</v>
      </c>
      <c r="B1136" s="1" t="n">
        <v>19</v>
      </c>
      <c r="C1136" s="1" t="n">
        <v>0</v>
      </c>
      <c r="D1136" s="1" t="n">
        <v>0</v>
      </c>
      <c r="E1136" s="1" t="n">
        <v>1</v>
      </c>
      <c r="F1136" s="1" t="n">
        <v>1131</v>
      </c>
      <c r="H1136" s="1" t="s">
        <v>1376</v>
      </c>
      <c r="I1136" s="3" t="e">
        <f aca="false">---#NAME? #NAME? #NAME? #NAME? #NAME? #NAME? #NAME? #NAME? #NAME?</f>
        <v>#VALUE!</v>
      </c>
      <c r="J1136" s="3" t="s">
        <v>256</v>
      </c>
      <c r="K1136" s="1" t="n">
        <v>5</v>
      </c>
      <c r="L1136" s="1" t="n">
        <v>0</v>
      </c>
      <c r="M1136" s="1" t="n">
        <v>11320</v>
      </c>
    </row>
    <row r="1137" customFormat="false" ht="14.9" hidden="false" customHeight="false" outlineLevel="0" collapsed="false">
      <c r="A1137" s="1" t="n">
        <v>1133</v>
      </c>
      <c r="B1137" s="1" t="n">
        <v>19</v>
      </c>
      <c r="C1137" s="1" t="n">
        <v>0</v>
      </c>
      <c r="D1137" s="1" t="n">
        <v>0</v>
      </c>
      <c r="E1137" s="1" t="n">
        <v>1</v>
      </c>
      <c r="F1137" s="1" t="n">
        <v>1131</v>
      </c>
      <c r="H1137" s="1" t="s">
        <v>1377</v>
      </c>
      <c r="I1137" s="3" t="e">
        <f aca="false">---#NAME?</f>
        <v>#NAME?</v>
      </c>
      <c r="J1137" s="3" t="s">
        <v>256</v>
      </c>
      <c r="K1137" s="1" t="n">
        <v>5</v>
      </c>
      <c r="L1137" s="1" t="n">
        <v>0</v>
      </c>
      <c r="M1137" s="1" t="n">
        <v>11330</v>
      </c>
    </row>
    <row r="1138" customFormat="false" ht="189.55" hidden="false" customHeight="false" outlineLevel="0" collapsed="false">
      <c r="A1138" s="1" t="n">
        <v>1134</v>
      </c>
      <c r="B1138" s="1" t="n">
        <v>20</v>
      </c>
      <c r="C1138" s="1" t="n">
        <v>0</v>
      </c>
      <c r="D1138" s="1" t="n">
        <v>1</v>
      </c>
      <c r="E1138" s="1" t="n">
        <v>0</v>
      </c>
      <c r="G1138" s="1" t="n">
        <v>20.01</v>
      </c>
      <c r="I1138" s="3" t="s">
        <v>1378</v>
      </c>
      <c r="L1138" s="1" t="n">
        <v>0</v>
      </c>
      <c r="M1138" s="1" t="n">
        <v>11340</v>
      </c>
    </row>
    <row r="1139" customFormat="false" ht="14.9" hidden="false" customHeight="false" outlineLevel="0" collapsed="false">
      <c r="A1139" s="1" t="n">
        <v>1135</v>
      </c>
      <c r="B1139" s="1" t="n">
        <v>20</v>
      </c>
      <c r="C1139" s="1" t="n">
        <v>0</v>
      </c>
      <c r="D1139" s="1" t="n">
        <v>0</v>
      </c>
      <c r="E1139" s="1" t="n">
        <v>1</v>
      </c>
      <c r="F1139" s="1" t="n">
        <v>1134</v>
      </c>
      <c r="H1139" s="1" t="s">
        <v>1379</v>
      </c>
      <c r="I1139" s="3" t="e">
        <f aca="false">-#NAME? #NAME? #NAME?</f>
        <v>#VALUE!</v>
      </c>
      <c r="J1139" s="3" t="s">
        <v>256</v>
      </c>
      <c r="K1139" s="1" t="n">
        <v>5</v>
      </c>
      <c r="L1139" s="1" t="n">
        <v>0</v>
      </c>
      <c r="M1139" s="1" t="n">
        <v>11350</v>
      </c>
    </row>
    <row r="1140" customFormat="false" ht="14.9" hidden="false" customHeight="false" outlineLevel="0" collapsed="false">
      <c r="A1140" s="1" t="n">
        <v>1136</v>
      </c>
      <c r="B1140" s="1" t="n">
        <v>20</v>
      </c>
      <c r="C1140" s="1" t="n">
        <v>0</v>
      </c>
      <c r="D1140" s="1" t="n">
        <v>0</v>
      </c>
      <c r="E1140" s="1" t="n">
        <v>1</v>
      </c>
      <c r="F1140" s="1" t="n">
        <v>1134</v>
      </c>
      <c r="H1140" s="1" t="s">
        <v>1380</v>
      </c>
      <c r="I1140" s="3" t="e">
        <f aca="false">-#NAME?</f>
        <v>#NAME?</v>
      </c>
      <c r="J1140" s="3" t="s">
        <v>256</v>
      </c>
      <c r="K1140" s="1" t="n">
        <v>5</v>
      </c>
      <c r="L1140" s="1" t="n">
        <v>0</v>
      </c>
      <c r="M1140" s="1" t="n">
        <v>11360</v>
      </c>
    </row>
    <row r="1141" customFormat="false" ht="122.35" hidden="false" customHeight="false" outlineLevel="0" collapsed="false">
      <c r="A1141" s="1" t="n">
        <v>1137</v>
      </c>
      <c r="B1141" s="1" t="n">
        <v>20</v>
      </c>
      <c r="C1141" s="1" t="n">
        <v>0</v>
      </c>
      <c r="D1141" s="1" t="n">
        <v>1</v>
      </c>
      <c r="E1141" s="1" t="n">
        <v>0</v>
      </c>
      <c r="G1141" s="1" t="n">
        <v>20.02</v>
      </c>
      <c r="I1141" s="3" t="s">
        <v>1381</v>
      </c>
      <c r="L1141" s="1" t="n">
        <v>0</v>
      </c>
      <c r="M1141" s="1" t="n">
        <v>11370</v>
      </c>
    </row>
    <row r="1142" customFormat="false" ht="14.9" hidden="false" customHeight="false" outlineLevel="0" collapsed="false">
      <c r="A1142" s="1" t="n">
        <v>1138</v>
      </c>
      <c r="B1142" s="1" t="n">
        <v>20</v>
      </c>
      <c r="C1142" s="1" t="n">
        <v>0</v>
      </c>
      <c r="D1142" s="1" t="n">
        <v>0</v>
      </c>
      <c r="E1142" s="1" t="n">
        <v>1</v>
      </c>
      <c r="F1142" s="1" t="n">
        <v>1137</v>
      </c>
      <c r="H1142" s="1" t="s">
        <v>1382</v>
      </c>
      <c r="I1142" s="3" t="e">
        <f aca="false">-#NAME?,#NAME? #NAME? #NAME? #NAME?</f>
        <v>#VALUE!</v>
      </c>
      <c r="J1142" s="3" t="s">
        <v>256</v>
      </c>
      <c r="K1142" s="1" t="n">
        <v>5</v>
      </c>
      <c r="L1142" s="1" t="n">
        <v>0</v>
      </c>
      <c r="M1142" s="1" t="n">
        <v>11380</v>
      </c>
    </row>
    <row r="1143" customFormat="false" ht="14.9" hidden="false" customHeight="false" outlineLevel="0" collapsed="false">
      <c r="A1143" s="1" t="n">
        <v>1139</v>
      </c>
      <c r="B1143" s="1" t="n">
        <v>20</v>
      </c>
      <c r="C1143" s="1" t="n">
        <v>0</v>
      </c>
      <c r="D1143" s="1" t="n">
        <v>0</v>
      </c>
      <c r="E1143" s="1" t="n">
        <v>1</v>
      </c>
      <c r="F1143" s="1" t="n">
        <v>1137</v>
      </c>
      <c r="H1143" s="1" t="s">
        <v>1383</v>
      </c>
      <c r="I1143" s="3" t="e">
        <f aca="false">-#NAME?</f>
        <v>#NAME?</v>
      </c>
      <c r="J1143" s="3" t="s">
        <v>256</v>
      </c>
      <c r="K1143" s="1" t="n">
        <v>5</v>
      </c>
      <c r="L1143" s="1" t="n">
        <v>0</v>
      </c>
      <c r="M1143" s="1" t="n">
        <v>11390</v>
      </c>
    </row>
    <row r="1144" customFormat="false" ht="149.25" hidden="false" customHeight="false" outlineLevel="0" collapsed="false">
      <c r="A1144" s="1" t="n">
        <v>1140</v>
      </c>
      <c r="B1144" s="1" t="n">
        <v>20</v>
      </c>
      <c r="C1144" s="1" t="n">
        <v>0</v>
      </c>
      <c r="D1144" s="1" t="n">
        <v>1</v>
      </c>
      <c r="E1144" s="1" t="n">
        <v>0</v>
      </c>
      <c r="G1144" s="1" t="n">
        <v>20.03</v>
      </c>
      <c r="I1144" s="3" t="s">
        <v>1384</v>
      </c>
      <c r="L1144" s="1" t="n">
        <v>0</v>
      </c>
      <c r="M1144" s="1" t="n">
        <v>11400</v>
      </c>
    </row>
    <row r="1145" customFormat="false" ht="14.9" hidden="false" customHeight="false" outlineLevel="0" collapsed="false">
      <c r="A1145" s="1" t="n">
        <v>1141</v>
      </c>
      <c r="B1145" s="1" t="n">
        <v>20</v>
      </c>
      <c r="C1145" s="1" t="n">
        <v>0</v>
      </c>
      <c r="D1145" s="1" t="n">
        <v>0</v>
      </c>
      <c r="E1145" s="1" t="n">
        <v>1</v>
      </c>
      <c r="F1145" s="1" t="n">
        <v>1140</v>
      </c>
      <c r="H1145" s="1" t="s">
        <v>1385</v>
      </c>
      <c r="I1145" s="3" t="e">
        <f aca="false">-#NAME? #NAME? #NAME? #NAME? #NAME?</f>
        <v>#VALUE!</v>
      </c>
      <c r="J1145" s="3" t="s">
        <v>256</v>
      </c>
      <c r="K1145" s="1" t="n">
        <v>5</v>
      </c>
      <c r="L1145" s="1" t="n">
        <v>0</v>
      </c>
      <c r="M1145" s="1" t="n">
        <v>11410</v>
      </c>
    </row>
    <row r="1146" customFormat="false" ht="14.9" hidden="false" customHeight="false" outlineLevel="0" collapsed="false">
      <c r="A1146" s="1" t="n">
        <v>1142</v>
      </c>
      <c r="B1146" s="1" t="n">
        <v>20</v>
      </c>
      <c r="C1146" s="1" t="n">
        <v>0</v>
      </c>
      <c r="D1146" s="1" t="n">
        <v>0</v>
      </c>
      <c r="E1146" s="1" t="n">
        <v>1</v>
      </c>
      <c r="F1146" s="1" t="n">
        <v>1140</v>
      </c>
      <c r="H1146" s="1" t="s">
        <v>1386</v>
      </c>
      <c r="I1146" s="3" t="e">
        <f aca="false">-#NAME?</f>
        <v>#NAME?</v>
      </c>
      <c r="J1146" s="3" t="s">
        <v>256</v>
      </c>
      <c r="K1146" s="1" t="n">
        <v>5</v>
      </c>
      <c r="L1146" s="1" t="n">
        <v>0</v>
      </c>
      <c r="M1146" s="1" t="n">
        <v>11420</v>
      </c>
    </row>
    <row r="1147" customFormat="false" ht="243.25" hidden="false" customHeight="false" outlineLevel="0" collapsed="false">
      <c r="A1147" s="1" t="n">
        <v>1143</v>
      </c>
      <c r="B1147" s="1" t="n">
        <v>20</v>
      </c>
      <c r="C1147" s="1" t="n">
        <v>0</v>
      </c>
      <c r="D1147" s="1" t="n">
        <v>1</v>
      </c>
      <c r="E1147" s="1" t="n">
        <v>0</v>
      </c>
      <c r="G1147" s="1" t="n">
        <v>20.04</v>
      </c>
      <c r="I1147" s="3" t="s">
        <v>1387</v>
      </c>
      <c r="L1147" s="1" t="n">
        <v>0</v>
      </c>
      <c r="M1147" s="1" t="n">
        <v>11430</v>
      </c>
    </row>
    <row r="1148" customFormat="false" ht="14.9" hidden="false" customHeight="false" outlineLevel="0" collapsed="false">
      <c r="A1148" s="1" t="n">
        <v>1144</v>
      </c>
      <c r="B1148" s="1" t="n">
        <v>20</v>
      </c>
      <c r="C1148" s="1" t="n">
        <v>0</v>
      </c>
      <c r="D1148" s="1" t="n">
        <v>0</v>
      </c>
      <c r="E1148" s="1" t="n">
        <v>1</v>
      </c>
      <c r="F1148" s="1" t="n">
        <v>1143</v>
      </c>
      <c r="H1148" s="1" t="s">
        <v>1388</v>
      </c>
      <c r="I1148" s="3" t="e">
        <f aca="false">-#NAME?</f>
        <v>#NAME?</v>
      </c>
      <c r="J1148" s="3" t="s">
        <v>256</v>
      </c>
      <c r="K1148" s="1" t="n">
        <v>5</v>
      </c>
      <c r="L1148" s="1" t="n">
        <v>0</v>
      </c>
      <c r="M1148" s="1" t="n">
        <v>11440</v>
      </c>
    </row>
    <row r="1149" customFormat="false" ht="14.9" hidden="false" customHeight="false" outlineLevel="0" collapsed="false">
      <c r="A1149" s="1" t="n">
        <v>1145</v>
      </c>
      <c r="B1149" s="1" t="n">
        <v>20</v>
      </c>
      <c r="C1149" s="1" t="n">
        <v>0</v>
      </c>
      <c r="D1149" s="1" t="n">
        <v>0</v>
      </c>
      <c r="E1149" s="1" t="n">
        <v>1</v>
      </c>
      <c r="F1149" s="1" t="n">
        <v>1143</v>
      </c>
      <c r="H1149" s="1" t="s">
        <v>1389</v>
      </c>
      <c r="I1149" s="3" t="e">
        <f aca="false">-#NAME? #NAME? #NAME? #NAME? #NAME? #NAME?</f>
        <v>#VALUE!</v>
      </c>
      <c r="J1149" s="3" t="s">
        <v>256</v>
      </c>
      <c r="K1149" s="1" t="n">
        <v>5</v>
      </c>
      <c r="L1149" s="1" t="n">
        <v>0</v>
      </c>
      <c r="M1149" s="1" t="n">
        <v>11450</v>
      </c>
    </row>
    <row r="1150" customFormat="false" ht="243.25" hidden="false" customHeight="false" outlineLevel="0" collapsed="false">
      <c r="A1150" s="1" t="n">
        <v>1146</v>
      </c>
      <c r="B1150" s="1" t="n">
        <v>20</v>
      </c>
      <c r="C1150" s="1" t="n">
        <v>0</v>
      </c>
      <c r="D1150" s="1" t="n">
        <v>1</v>
      </c>
      <c r="E1150" s="1" t="n">
        <v>0</v>
      </c>
      <c r="G1150" s="1" t="n">
        <v>20.05</v>
      </c>
      <c r="I1150" s="3" t="s">
        <v>1390</v>
      </c>
      <c r="L1150" s="1" t="n">
        <v>0</v>
      </c>
      <c r="M1150" s="1" t="n">
        <v>11460</v>
      </c>
    </row>
    <row r="1151" customFormat="false" ht="14.9" hidden="false" customHeight="false" outlineLevel="0" collapsed="false">
      <c r="A1151" s="1" t="n">
        <v>1147</v>
      </c>
      <c r="B1151" s="1" t="n">
        <v>20</v>
      </c>
      <c r="C1151" s="1" t="n">
        <v>0</v>
      </c>
      <c r="D1151" s="1" t="n">
        <v>0</v>
      </c>
      <c r="E1151" s="1" t="n">
        <v>1</v>
      </c>
      <c r="F1151" s="1" t="n">
        <v>1146</v>
      </c>
      <c r="H1151" s="1" t="s">
        <v>1391</v>
      </c>
      <c r="I1151" s="3" t="e">
        <f aca="false">-#NAME? #NAME?</f>
        <v>#VALUE!</v>
      </c>
      <c r="J1151" s="3" t="s">
        <v>256</v>
      </c>
      <c r="K1151" s="1" t="n">
        <v>5</v>
      </c>
      <c r="L1151" s="1" t="n">
        <v>0</v>
      </c>
      <c r="M1151" s="1" t="n">
        <v>11470</v>
      </c>
    </row>
    <row r="1152" customFormat="false" ht="14.9" hidden="false" customHeight="false" outlineLevel="0" collapsed="false">
      <c r="A1152" s="1" t="n">
        <v>1148</v>
      </c>
      <c r="B1152" s="1" t="n">
        <v>20</v>
      </c>
      <c r="C1152" s="1" t="n">
        <v>0</v>
      </c>
      <c r="D1152" s="1" t="n">
        <v>0</v>
      </c>
      <c r="E1152" s="1" t="n">
        <v>1</v>
      </c>
      <c r="F1152" s="1" t="n">
        <v>1146</v>
      </c>
      <c r="H1152" s="1" t="s">
        <v>1392</v>
      </c>
      <c r="I1152" s="3" t="e">
        <f aca="false">-#NAME?</f>
        <v>#NAME?</v>
      </c>
      <c r="J1152" s="3" t="s">
        <v>256</v>
      </c>
      <c r="K1152" s="1" t="n">
        <v>5</v>
      </c>
      <c r="L1152" s="1" t="n">
        <v>0</v>
      </c>
      <c r="M1152" s="1" t="n">
        <v>11480</v>
      </c>
    </row>
    <row r="1153" customFormat="false" ht="14.9" hidden="false" customHeight="false" outlineLevel="0" collapsed="false">
      <c r="A1153" s="1" t="n">
        <v>1149</v>
      </c>
      <c r="B1153" s="1" t="n">
        <v>20</v>
      </c>
      <c r="C1153" s="1" t="n">
        <v>0</v>
      </c>
      <c r="D1153" s="1" t="n">
        <v>0</v>
      </c>
      <c r="E1153" s="1" t="n">
        <v>1</v>
      </c>
      <c r="F1153" s="1" t="n">
        <v>1146</v>
      </c>
      <c r="H1153" s="1" t="s">
        <v>1393</v>
      </c>
      <c r="I1153" s="3" t="e">
        <f aca="false">-#NAME? (#NAME? #NAME?)</f>
        <v>#VALUE!</v>
      </c>
      <c r="J1153" s="3" t="s">
        <v>256</v>
      </c>
      <c r="K1153" s="1" t="n">
        <v>5</v>
      </c>
      <c r="L1153" s="1" t="n">
        <v>0</v>
      </c>
      <c r="M1153" s="1" t="n">
        <v>11490</v>
      </c>
    </row>
    <row r="1154" customFormat="false" ht="68.65" hidden="false" customHeight="false" outlineLevel="0" collapsed="false">
      <c r="A1154" s="1" t="n">
        <v>1150</v>
      </c>
      <c r="B1154" s="1" t="n">
        <v>20</v>
      </c>
      <c r="C1154" s="1" t="n">
        <v>0</v>
      </c>
      <c r="D1154" s="1" t="n">
        <v>0</v>
      </c>
      <c r="E1154" s="1" t="n">
        <v>0</v>
      </c>
      <c r="F1154" s="1" t="n">
        <v>1146</v>
      </c>
      <c r="I1154" s="3" t="s">
        <v>802</v>
      </c>
      <c r="J1154" s="3" t="s">
        <v>256</v>
      </c>
      <c r="K1154" s="1" t="n">
        <v>5</v>
      </c>
      <c r="L1154" s="1" t="n">
        <v>0</v>
      </c>
      <c r="M1154" s="1" t="n">
        <v>11500</v>
      </c>
    </row>
    <row r="1155" customFormat="false" ht="14.9" hidden="false" customHeight="false" outlineLevel="0" collapsed="false">
      <c r="A1155" s="1" t="n">
        <v>1151</v>
      </c>
      <c r="B1155" s="1" t="n">
        <v>20</v>
      </c>
      <c r="C1155" s="1" t="n">
        <v>0</v>
      </c>
      <c r="D1155" s="1" t="n">
        <v>0</v>
      </c>
      <c r="E1155" s="1" t="n">
        <v>1</v>
      </c>
      <c r="F1155" s="1" t="n">
        <v>1150</v>
      </c>
      <c r="H1155" s="1" t="s">
        <v>1394</v>
      </c>
      <c r="I1155" s="3" t="e">
        <f aca="false">--#NAME?,#NAME?</f>
        <v>#VALUE!</v>
      </c>
      <c r="J1155" s="3" t="s">
        <v>256</v>
      </c>
      <c r="K1155" s="1" t="n">
        <v>5</v>
      </c>
      <c r="L1155" s="1" t="n">
        <v>0</v>
      </c>
      <c r="M1155" s="1" t="n">
        <v>11510</v>
      </c>
    </row>
    <row r="1156" customFormat="false" ht="14.9" hidden="false" customHeight="false" outlineLevel="0" collapsed="false">
      <c r="A1156" s="1" t="n">
        <v>1152</v>
      </c>
      <c r="B1156" s="1" t="n">
        <v>20</v>
      </c>
      <c r="C1156" s="1" t="n">
        <v>0</v>
      </c>
      <c r="D1156" s="1" t="n">
        <v>0</v>
      </c>
      <c r="E1156" s="1" t="n">
        <v>1</v>
      </c>
      <c r="F1156" s="1" t="n">
        <v>1150</v>
      </c>
      <c r="H1156" s="1" t="s">
        <v>1395</v>
      </c>
      <c r="I1156" s="3" t="e">
        <f aca="false">--#NAME?</f>
        <v>#NAME?</v>
      </c>
      <c r="J1156" s="3" t="s">
        <v>256</v>
      </c>
      <c r="K1156" s="1" t="n">
        <v>5</v>
      </c>
      <c r="L1156" s="1" t="n">
        <v>0</v>
      </c>
      <c r="M1156" s="1" t="n">
        <v>11520</v>
      </c>
    </row>
    <row r="1157" customFormat="false" ht="14.9" hidden="false" customHeight="false" outlineLevel="0" collapsed="false">
      <c r="A1157" s="1" t="n">
        <v>1153</v>
      </c>
      <c r="B1157" s="1" t="n">
        <v>20</v>
      </c>
      <c r="C1157" s="1" t="n">
        <v>0</v>
      </c>
      <c r="D1157" s="1" t="n">
        <v>0</v>
      </c>
      <c r="E1157" s="1" t="n">
        <v>1</v>
      </c>
      <c r="F1157" s="1" t="n">
        <v>1146</v>
      </c>
      <c r="H1157" s="1" t="s">
        <v>1396</v>
      </c>
      <c r="I1157" s="3" t="e">
        <f aca="false">-#NAME?</f>
        <v>#NAME?</v>
      </c>
      <c r="J1157" s="3" t="s">
        <v>256</v>
      </c>
      <c r="K1157" s="1" t="n">
        <v>5</v>
      </c>
      <c r="L1157" s="1" t="n">
        <v>0</v>
      </c>
      <c r="M1157" s="1" t="n">
        <v>11530</v>
      </c>
    </row>
    <row r="1158" customFormat="false" ht="14.9" hidden="false" customHeight="false" outlineLevel="0" collapsed="false">
      <c r="A1158" s="1" t="n">
        <v>1154</v>
      </c>
      <c r="B1158" s="1" t="n">
        <v>20</v>
      </c>
      <c r="C1158" s="1" t="n">
        <v>0</v>
      </c>
      <c r="D1158" s="1" t="n">
        <v>0</v>
      </c>
      <c r="E1158" s="1" t="n">
        <v>1</v>
      </c>
      <c r="F1158" s="1" t="n">
        <v>1146</v>
      </c>
      <c r="H1158" s="1" t="s">
        <v>1397</v>
      </c>
      <c r="I1158" s="3" t="e">
        <f aca="false">-#NAME?</f>
        <v>#NAME?</v>
      </c>
      <c r="J1158" s="3" t="s">
        <v>256</v>
      </c>
      <c r="K1158" s="1" t="n">
        <v>5</v>
      </c>
      <c r="L1158" s="1" t="n">
        <v>0</v>
      </c>
      <c r="M1158" s="1" t="n">
        <v>11540</v>
      </c>
    </row>
    <row r="1159" customFormat="false" ht="14.9" hidden="false" customHeight="false" outlineLevel="0" collapsed="false">
      <c r="A1159" s="1" t="n">
        <v>1155</v>
      </c>
      <c r="B1159" s="1" t="n">
        <v>20</v>
      </c>
      <c r="C1159" s="1" t="n">
        <v>0</v>
      </c>
      <c r="D1159" s="1" t="n">
        <v>0</v>
      </c>
      <c r="E1159" s="1" t="n">
        <v>1</v>
      </c>
      <c r="F1159" s="1" t="n">
        <v>1146</v>
      </c>
      <c r="H1159" s="1" t="s">
        <v>1398</v>
      </c>
      <c r="I1159" s="3" t="e">
        <f aca="false">-#NAME? #NAME? (#NAME? #NAME? #NAME? #NAME?)</f>
        <v>#VALUE!</v>
      </c>
      <c r="J1159" s="3" t="s">
        <v>256</v>
      </c>
      <c r="K1159" s="1" t="n">
        <v>5</v>
      </c>
      <c r="L1159" s="1" t="n">
        <v>0</v>
      </c>
      <c r="M1159" s="1" t="n">
        <v>11550</v>
      </c>
    </row>
    <row r="1160" customFormat="false" ht="95.5" hidden="false" customHeight="false" outlineLevel="0" collapsed="false">
      <c r="A1160" s="1" t="n">
        <v>1156</v>
      </c>
      <c r="B1160" s="1" t="n">
        <v>20</v>
      </c>
      <c r="C1160" s="1" t="n">
        <v>0</v>
      </c>
      <c r="D1160" s="1" t="n">
        <v>0</v>
      </c>
      <c r="E1160" s="1" t="n">
        <v>0</v>
      </c>
      <c r="F1160" s="1" t="n">
        <v>1146</v>
      </c>
      <c r="I1160" s="3" t="s">
        <v>1399</v>
      </c>
      <c r="J1160" s="3" t="s">
        <v>256</v>
      </c>
      <c r="K1160" s="1" t="n">
        <v>5</v>
      </c>
      <c r="L1160" s="1" t="n">
        <v>0</v>
      </c>
      <c r="M1160" s="1" t="n">
        <v>11560</v>
      </c>
    </row>
    <row r="1161" customFormat="false" ht="14.9" hidden="false" customHeight="false" outlineLevel="0" collapsed="false">
      <c r="A1161" s="1" t="n">
        <v>1157</v>
      </c>
      <c r="B1161" s="1" t="n">
        <v>20</v>
      </c>
      <c r="C1161" s="1" t="n">
        <v>0</v>
      </c>
      <c r="D1161" s="1" t="n">
        <v>0</v>
      </c>
      <c r="E1161" s="1" t="n">
        <v>1</v>
      </c>
      <c r="F1161" s="1" t="n">
        <v>1156</v>
      </c>
      <c r="H1161" s="1" t="s">
        <v>1400</v>
      </c>
      <c r="I1161" s="3" t="e">
        <f aca="false">--#NAME? #NAME?</f>
        <v>#VALUE!</v>
      </c>
      <c r="J1161" s="3" t="s">
        <v>256</v>
      </c>
      <c r="K1161" s="1" t="n">
        <v>5</v>
      </c>
      <c r="L1161" s="1" t="n">
        <v>0</v>
      </c>
      <c r="M1161" s="1" t="n">
        <v>11570</v>
      </c>
    </row>
    <row r="1162" customFormat="false" ht="14.9" hidden="false" customHeight="false" outlineLevel="0" collapsed="false">
      <c r="A1162" s="1" t="n">
        <v>1158</v>
      </c>
      <c r="B1162" s="1" t="n">
        <v>20</v>
      </c>
      <c r="C1162" s="1" t="n">
        <v>0</v>
      </c>
      <c r="D1162" s="1" t="n">
        <v>0</v>
      </c>
      <c r="E1162" s="1" t="n">
        <v>1</v>
      </c>
      <c r="F1162" s="1" t="n">
        <v>1156</v>
      </c>
      <c r="H1162" s="1" t="s">
        <v>1401</v>
      </c>
      <c r="I1162" s="3" t="e">
        <f aca="false">--#NAME?</f>
        <v>#NAME?</v>
      </c>
      <c r="J1162" s="3" t="s">
        <v>256</v>
      </c>
      <c r="K1162" s="1" t="n">
        <v>5</v>
      </c>
      <c r="L1162" s="1" t="n">
        <v>0</v>
      </c>
      <c r="M1162" s="1" t="n">
        <v>11580</v>
      </c>
    </row>
    <row r="1163" customFormat="false" ht="176.1" hidden="false" customHeight="false" outlineLevel="0" collapsed="false">
      <c r="A1163" s="1" t="n">
        <v>1159</v>
      </c>
      <c r="B1163" s="1" t="n">
        <v>20</v>
      </c>
      <c r="C1163" s="1" t="n">
        <v>0</v>
      </c>
      <c r="D1163" s="1" t="n">
        <v>1</v>
      </c>
      <c r="E1163" s="1" t="n">
        <v>1</v>
      </c>
      <c r="G1163" s="1" t="n">
        <v>20.06</v>
      </c>
      <c r="H1163" s="1" t="s">
        <v>1402</v>
      </c>
      <c r="I1163" s="3" t="s">
        <v>1403</v>
      </c>
      <c r="J1163" s="3" t="s">
        <v>256</v>
      </c>
      <c r="K1163" s="1" t="n">
        <v>5</v>
      </c>
      <c r="L1163" s="1" t="n">
        <v>0</v>
      </c>
      <c r="M1163" s="1" t="n">
        <v>11590</v>
      </c>
    </row>
    <row r="1164" customFormat="false" ht="270.1" hidden="false" customHeight="false" outlineLevel="0" collapsed="false">
      <c r="A1164" s="1" t="n">
        <v>1160</v>
      </c>
      <c r="B1164" s="1" t="n">
        <v>20</v>
      </c>
      <c r="C1164" s="1" t="n">
        <v>0</v>
      </c>
      <c r="D1164" s="1" t="n">
        <v>1</v>
      </c>
      <c r="E1164" s="1" t="n">
        <v>0</v>
      </c>
      <c r="G1164" s="1" t="n">
        <v>20.07</v>
      </c>
      <c r="I1164" s="3" t="s">
        <v>1404</v>
      </c>
      <c r="L1164" s="1" t="n">
        <v>0</v>
      </c>
      <c r="M1164" s="1" t="n">
        <v>11600</v>
      </c>
    </row>
    <row r="1165" customFormat="false" ht="14.9" hidden="false" customHeight="false" outlineLevel="0" collapsed="false">
      <c r="A1165" s="1" t="n">
        <v>1161</v>
      </c>
      <c r="B1165" s="1" t="n">
        <v>20</v>
      </c>
      <c r="C1165" s="1" t="n">
        <v>0</v>
      </c>
      <c r="D1165" s="1" t="n">
        <v>0</v>
      </c>
      <c r="E1165" s="1" t="n">
        <v>1</v>
      </c>
      <c r="F1165" s="1" t="n">
        <v>1160</v>
      </c>
      <c r="H1165" s="1" t="s">
        <v>1405</v>
      </c>
      <c r="I1165" s="3" t="e">
        <f aca="false">-#NAME? #NAME?</f>
        <v>#VALUE!</v>
      </c>
      <c r="J1165" s="3" t="s">
        <v>256</v>
      </c>
      <c r="K1165" s="1" t="n">
        <v>5</v>
      </c>
      <c r="L1165" s="1" t="n">
        <v>0</v>
      </c>
      <c r="M1165" s="1" t="n">
        <v>11610</v>
      </c>
    </row>
    <row r="1166" customFormat="false" ht="14.9" hidden="false" customHeight="false" outlineLevel="0" collapsed="false">
      <c r="A1166" s="1" t="n">
        <v>1162</v>
      </c>
      <c r="B1166" s="1" t="n">
        <v>20</v>
      </c>
      <c r="C1166" s="1" t="n">
        <v>0</v>
      </c>
      <c r="D1166" s="1" t="n">
        <v>0</v>
      </c>
      <c r="E1166" s="1" t="n">
        <v>0</v>
      </c>
      <c r="F1166" s="1" t="n">
        <v>1160</v>
      </c>
      <c r="I1166" s="3" t="s">
        <v>199</v>
      </c>
      <c r="L1166" s="1" t="n">
        <v>0</v>
      </c>
      <c r="M1166" s="1" t="n">
        <v>11620</v>
      </c>
    </row>
    <row r="1167" customFormat="false" ht="14.9" hidden="false" customHeight="false" outlineLevel="0" collapsed="false">
      <c r="A1167" s="1" t="n">
        <v>1163</v>
      </c>
      <c r="B1167" s="1" t="n">
        <v>20</v>
      </c>
      <c r="C1167" s="1" t="n">
        <v>0</v>
      </c>
      <c r="D1167" s="1" t="n">
        <v>0</v>
      </c>
      <c r="E1167" s="1" t="n">
        <v>1</v>
      </c>
      <c r="F1167" s="1" t="n">
        <v>1162</v>
      </c>
      <c r="H1167" s="1" t="s">
        <v>1406</v>
      </c>
      <c r="I1167" s="3" t="e">
        <f aca="false">--#NAME? #NAME?</f>
        <v>#VALUE!</v>
      </c>
      <c r="J1167" s="3" t="s">
        <v>256</v>
      </c>
      <c r="K1167" s="1" t="n">
        <v>5</v>
      </c>
      <c r="L1167" s="1" t="n">
        <v>0</v>
      </c>
      <c r="M1167" s="1" t="n">
        <v>11630</v>
      </c>
    </row>
    <row r="1168" customFormat="false" ht="14.9" hidden="false" customHeight="false" outlineLevel="0" collapsed="false">
      <c r="A1168" s="1" t="n">
        <v>1164</v>
      </c>
      <c r="B1168" s="1" t="n">
        <v>20</v>
      </c>
      <c r="C1168" s="1" t="n">
        <v>0</v>
      </c>
      <c r="D1168" s="1" t="n">
        <v>0</v>
      </c>
      <c r="E1168" s="1" t="n">
        <v>1</v>
      </c>
      <c r="F1168" s="1" t="n">
        <v>1162</v>
      </c>
      <c r="H1168" s="1" t="s">
        <v>1407</v>
      </c>
      <c r="I1168" s="3" t="e">
        <f aca="false">--#NAME?</f>
        <v>#NAME?</v>
      </c>
      <c r="J1168" s="3" t="s">
        <v>256</v>
      </c>
      <c r="K1168" s="1" t="n">
        <v>5</v>
      </c>
      <c r="L1168" s="1" t="n">
        <v>0</v>
      </c>
      <c r="M1168" s="1" t="n">
        <v>11640</v>
      </c>
    </row>
    <row r="1169" customFormat="false" ht="323.85" hidden="false" customHeight="false" outlineLevel="0" collapsed="false">
      <c r="A1169" s="1" t="n">
        <v>1165</v>
      </c>
      <c r="B1169" s="1" t="n">
        <v>20</v>
      </c>
      <c r="C1169" s="1" t="n">
        <v>0</v>
      </c>
      <c r="D1169" s="1" t="n">
        <v>1</v>
      </c>
      <c r="E1169" s="1" t="n">
        <v>0</v>
      </c>
      <c r="G1169" s="1" t="n">
        <v>20.08</v>
      </c>
      <c r="I1169" s="3" t="s">
        <v>1408</v>
      </c>
      <c r="L1169" s="1" t="n">
        <v>0</v>
      </c>
      <c r="M1169" s="1" t="n">
        <v>11650</v>
      </c>
    </row>
    <row r="1170" customFormat="false" ht="122.35" hidden="false" customHeight="false" outlineLevel="0" collapsed="false">
      <c r="A1170" s="1" t="n">
        <v>1166</v>
      </c>
      <c r="B1170" s="1" t="n">
        <v>20</v>
      </c>
      <c r="C1170" s="1" t="n">
        <v>0</v>
      </c>
      <c r="D1170" s="1" t="n">
        <v>0</v>
      </c>
      <c r="E1170" s="1" t="n">
        <v>0</v>
      </c>
      <c r="F1170" s="1" t="n">
        <v>1165</v>
      </c>
      <c r="I1170" s="3" t="s">
        <v>1409</v>
      </c>
      <c r="L1170" s="1" t="n">
        <v>0</v>
      </c>
      <c r="M1170" s="1" t="n">
        <v>11660</v>
      </c>
    </row>
    <row r="1171" customFormat="false" ht="14.9" hidden="false" customHeight="false" outlineLevel="0" collapsed="false">
      <c r="A1171" s="1" t="n">
        <v>1167</v>
      </c>
      <c r="B1171" s="1" t="n">
        <v>20</v>
      </c>
      <c r="C1171" s="1" t="n">
        <v>0</v>
      </c>
      <c r="D1171" s="1" t="n">
        <v>0</v>
      </c>
      <c r="E1171" s="1" t="n">
        <v>1</v>
      </c>
      <c r="F1171" s="1" t="n">
        <v>1166</v>
      </c>
      <c r="H1171" s="1" t="s">
        <v>1410</v>
      </c>
      <c r="I1171" s="3" t="e">
        <f aca="false">--#NAME?-#NAME?</f>
        <v>#NAME?</v>
      </c>
      <c r="J1171" s="3" t="s">
        <v>256</v>
      </c>
      <c r="K1171" s="1" t="n">
        <v>10</v>
      </c>
      <c r="L1171" s="1" t="n">
        <v>0</v>
      </c>
      <c r="M1171" s="1" t="n">
        <v>11670</v>
      </c>
    </row>
    <row r="1172" customFormat="false" ht="14.9" hidden="false" customHeight="false" outlineLevel="0" collapsed="false">
      <c r="A1172" s="1" t="n">
        <v>1168</v>
      </c>
      <c r="B1172" s="1" t="n">
        <v>20</v>
      </c>
      <c r="C1172" s="1" t="n">
        <v>0</v>
      </c>
      <c r="D1172" s="1" t="n">
        <v>0</v>
      </c>
      <c r="E1172" s="1" t="n">
        <v>1</v>
      </c>
      <c r="F1172" s="1" t="n">
        <v>1166</v>
      </c>
      <c r="H1172" s="1" t="s">
        <v>1411</v>
      </c>
      <c r="I1172" s="3" t="e">
        <f aca="false">--#NAME?,#NAME? #NAME?</f>
        <v>#VALUE!</v>
      </c>
      <c r="J1172" s="3" t="s">
        <v>256</v>
      </c>
      <c r="K1172" s="1" t="n">
        <v>10</v>
      </c>
      <c r="L1172" s="1" t="n">
        <v>0</v>
      </c>
      <c r="M1172" s="1" t="n">
        <v>11680</v>
      </c>
    </row>
    <row r="1173" customFormat="false" ht="14.9" hidden="false" customHeight="false" outlineLevel="0" collapsed="false">
      <c r="A1173" s="1" t="n">
        <v>1169</v>
      </c>
      <c r="B1173" s="1" t="n">
        <v>20</v>
      </c>
      <c r="C1173" s="1" t="n">
        <v>0</v>
      </c>
      <c r="D1173" s="1" t="n">
        <v>0</v>
      </c>
      <c r="E1173" s="1" t="n">
        <v>1</v>
      </c>
      <c r="F1173" s="1" t="n">
        <v>1165</v>
      </c>
      <c r="H1173" s="1" t="s">
        <v>1412</v>
      </c>
      <c r="I1173" s="3" t="e">
        <f aca="false">-#NAME? #NAME?</f>
        <v>#VALUE!</v>
      </c>
      <c r="J1173" s="3" t="s">
        <v>256</v>
      </c>
      <c r="K1173" s="1" t="n">
        <v>10</v>
      </c>
      <c r="L1173" s="1" t="n">
        <v>0</v>
      </c>
      <c r="M1173" s="1" t="n">
        <v>11690</v>
      </c>
    </row>
    <row r="1174" customFormat="false" ht="14.9" hidden="false" customHeight="false" outlineLevel="0" collapsed="false">
      <c r="A1174" s="1" t="n">
        <v>1170</v>
      </c>
      <c r="B1174" s="1" t="n">
        <v>20</v>
      </c>
      <c r="C1174" s="1" t="n">
        <v>0</v>
      </c>
      <c r="D1174" s="1" t="n">
        <v>0</v>
      </c>
      <c r="E1174" s="1" t="n">
        <v>1</v>
      </c>
      <c r="F1174" s="1" t="n">
        <v>1165</v>
      </c>
      <c r="H1174" s="1" t="s">
        <v>1413</v>
      </c>
      <c r="I1174" s="3" t="e">
        <f aca="false">-#NAME?</f>
        <v>#NAME?</v>
      </c>
      <c r="J1174" s="3" t="s">
        <v>256</v>
      </c>
      <c r="K1174" s="1" t="n">
        <v>10</v>
      </c>
      <c r="L1174" s="1" t="n">
        <v>0</v>
      </c>
      <c r="M1174" s="1" t="n">
        <v>11700</v>
      </c>
    </row>
    <row r="1175" customFormat="false" ht="14.9" hidden="false" customHeight="false" outlineLevel="0" collapsed="false">
      <c r="A1175" s="1" t="n">
        <v>1171</v>
      </c>
      <c r="B1175" s="1" t="n">
        <v>20</v>
      </c>
      <c r="C1175" s="1" t="n">
        <v>0</v>
      </c>
      <c r="D1175" s="1" t="n">
        <v>0</v>
      </c>
      <c r="E1175" s="1" t="n">
        <v>1</v>
      </c>
      <c r="F1175" s="1" t="n">
        <v>1165</v>
      </c>
      <c r="H1175" s="1" t="s">
        <v>1414</v>
      </c>
      <c r="I1175" s="3" t="e">
        <f aca="false">-#NAME?</f>
        <v>#NAME?</v>
      </c>
      <c r="J1175" s="3" t="s">
        <v>256</v>
      </c>
      <c r="K1175" s="1" t="n">
        <v>10</v>
      </c>
      <c r="L1175" s="1" t="n">
        <v>0</v>
      </c>
      <c r="M1175" s="1" t="n">
        <v>11710</v>
      </c>
    </row>
    <row r="1176" customFormat="false" ht="14.9" hidden="false" customHeight="false" outlineLevel="0" collapsed="false">
      <c r="A1176" s="1" t="n">
        <v>1172</v>
      </c>
      <c r="B1176" s="1" t="n">
        <v>20</v>
      </c>
      <c r="C1176" s="1" t="n">
        <v>0</v>
      </c>
      <c r="D1176" s="1" t="n">
        <v>0</v>
      </c>
      <c r="E1176" s="1" t="n">
        <v>1</v>
      </c>
      <c r="F1176" s="1" t="n">
        <v>1165</v>
      </c>
      <c r="H1176" s="1" t="s">
        <v>1415</v>
      </c>
      <c r="I1176" s="3" t="e">
        <f aca="false">-#NAME?</f>
        <v>#NAME?</v>
      </c>
      <c r="J1176" s="3" t="s">
        <v>256</v>
      </c>
      <c r="K1176" s="1" t="n">
        <v>10</v>
      </c>
      <c r="L1176" s="1" t="n">
        <v>0</v>
      </c>
      <c r="M1176" s="1" t="n">
        <v>11720</v>
      </c>
    </row>
    <row r="1177" customFormat="false" ht="14.9" hidden="false" customHeight="false" outlineLevel="0" collapsed="false">
      <c r="A1177" s="1" t="n">
        <v>1173</v>
      </c>
      <c r="B1177" s="1" t="n">
        <v>20</v>
      </c>
      <c r="C1177" s="1" t="n">
        <v>0</v>
      </c>
      <c r="D1177" s="1" t="n">
        <v>0</v>
      </c>
      <c r="E1177" s="1" t="n">
        <v>1</v>
      </c>
      <c r="F1177" s="1" t="n">
        <v>1165</v>
      </c>
      <c r="H1177" s="1" t="s">
        <v>1416</v>
      </c>
      <c r="I1177" s="3" t="e">
        <f aca="false">-#NAME?,#NAME? #NAME?</f>
        <v>#VALUE!</v>
      </c>
      <c r="J1177" s="3" t="s">
        <v>256</v>
      </c>
      <c r="K1177" s="1" t="n">
        <v>10</v>
      </c>
      <c r="L1177" s="1" t="n">
        <v>0</v>
      </c>
      <c r="M1177" s="1" t="n">
        <v>11730</v>
      </c>
    </row>
    <row r="1178" customFormat="false" ht="14.9" hidden="false" customHeight="false" outlineLevel="0" collapsed="false">
      <c r="A1178" s="1" t="n">
        <v>1174</v>
      </c>
      <c r="B1178" s="1" t="n">
        <v>20</v>
      </c>
      <c r="C1178" s="1" t="n">
        <v>0</v>
      </c>
      <c r="D1178" s="1" t="n">
        <v>0</v>
      </c>
      <c r="E1178" s="1" t="n">
        <v>1</v>
      </c>
      <c r="F1178" s="1" t="n">
        <v>1165</v>
      </c>
      <c r="H1178" s="1" t="s">
        <v>1417</v>
      </c>
      <c r="I1178" s="3" t="e">
        <f aca="false">-#NAME?</f>
        <v>#NAME?</v>
      </c>
      <c r="J1178" s="3" t="s">
        <v>256</v>
      </c>
      <c r="K1178" s="1" t="n">
        <v>10</v>
      </c>
      <c r="L1178" s="1" t="n">
        <v>0</v>
      </c>
      <c r="M1178" s="1" t="n">
        <v>11740</v>
      </c>
    </row>
    <row r="1179" customFormat="false" ht="122.35" hidden="false" customHeight="false" outlineLevel="0" collapsed="false">
      <c r="A1179" s="1" t="n">
        <v>1175</v>
      </c>
      <c r="B1179" s="1" t="n">
        <v>20</v>
      </c>
      <c r="C1179" s="1" t="n">
        <v>0</v>
      </c>
      <c r="D1179" s="1" t="n">
        <v>0</v>
      </c>
      <c r="E1179" s="1" t="n">
        <v>0</v>
      </c>
      <c r="F1179" s="1" t="n">
        <v>1165</v>
      </c>
      <c r="I1179" s="3" t="s">
        <v>1418</v>
      </c>
      <c r="L1179" s="1" t="n">
        <v>0</v>
      </c>
      <c r="M1179" s="1" t="n">
        <v>11750</v>
      </c>
    </row>
    <row r="1180" customFormat="false" ht="14.9" hidden="false" customHeight="false" outlineLevel="0" collapsed="false">
      <c r="A1180" s="1" t="n">
        <v>1176</v>
      </c>
      <c r="B1180" s="1" t="n">
        <v>20</v>
      </c>
      <c r="C1180" s="1" t="n">
        <v>0</v>
      </c>
      <c r="D1180" s="1" t="n">
        <v>0</v>
      </c>
      <c r="E1180" s="1" t="n">
        <v>1</v>
      </c>
      <c r="F1180" s="1" t="n">
        <v>1175</v>
      </c>
      <c r="H1180" s="1" t="s">
        <v>1419</v>
      </c>
      <c r="I1180" s="3" t="e">
        <f aca="false">--#NAME? #NAME?</f>
        <v>#VALUE!</v>
      </c>
      <c r="J1180" s="3" t="s">
        <v>256</v>
      </c>
      <c r="K1180" s="1" t="n">
        <v>10</v>
      </c>
      <c r="L1180" s="1" t="n">
        <v>0</v>
      </c>
      <c r="M1180" s="1" t="n">
        <v>11760</v>
      </c>
    </row>
    <row r="1181" customFormat="false" ht="189.55" hidden="false" customHeight="false" outlineLevel="0" collapsed="false">
      <c r="A1181" s="1" t="n">
        <v>1177</v>
      </c>
      <c r="B1181" s="1" t="n">
        <v>20</v>
      </c>
      <c r="C1181" s="1" t="n">
        <v>0</v>
      </c>
      <c r="D1181" s="1" t="n">
        <v>0</v>
      </c>
      <c r="E1181" s="1" t="n">
        <v>1</v>
      </c>
      <c r="F1181" s="1" t="n">
        <v>1175</v>
      </c>
      <c r="H1181" s="1" t="s">
        <v>1420</v>
      </c>
      <c r="I1181" s="3" t="s">
        <v>1421</v>
      </c>
      <c r="J1181" s="3" t="s">
        <v>256</v>
      </c>
      <c r="K1181" s="1" t="n">
        <v>10</v>
      </c>
      <c r="L1181" s="1" t="n">
        <v>0</v>
      </c>
      <c r="M1181" s="1" t="n">
        <v>11770</v>
      </c>
    </row>
    <row r="1182" customFormat="false" ht="14.9" hidden="false" customHeight="false" outlineLevel="0" collapsed="false">
      <c r="A1182" s="1" t="n">
        <v>1178</v>
      </c>
      <c r="B1182" s="1" t="n">
        <v>20</v>
      </c>
      <c r="C1182" s="1" t="n">
        <v>0</v>
      </c>
      <c r="D1182" s="1" t="n">
        <v>0</v>
      </c>
      <c r="E1182" s="1" t="n">
        <v>1</v>
      </c>
      <c r="F1182" s="1" t="n">
        <v>1175</v>
      </c>
      <c r="H1182" s="1" t="s">
        <v>1422</v>
      </c>
      <c r="I1182" s="3" t="e">
        <f aca="false">--#NAME?</f>
        <v>#NAME?</v>
      </c>
      <c r="J1182" s="3" t="s">
        <v>256</v>
      </c>
      <c r="K1182" s="1" t="n">
        <v>10</v>
      </c>
      <c r="L1182" s="1" t="n">
        <v>0</v>
      </c>
      <c r="M1182" s="1" t="n">
        <v>11780</v>
      </c>
    </row>
    <row r="1183" customFormat="false" ht="14.9" hidden="false" customHeight="false" outlineLevel="0" collapsed="false">
      <c r="A1183" s="1" t="n">
        <v>1179</v>
      </c>
      <c r="B1183" s="1" t="n">
        <v>20</v>
      </c>
      <c r="C1183" s="1" t="n">
        <v>0</v>
      </c>
      <c r="D1183" s="1" t="n">
        <v>0</v>
      </c>
      <c r="E1183" s="1" t="n">
        <v>1</v>
      </c>
      <c r="F1183" s="1" t="n">
        <v>1175</v>
      </c>
      <c r="H1183" s="1" t="s">
        <v>1423</v>
      </c>
      <c r="I1183" s="3" t="e">
        <f aca="false">--#NAME?</f>
        <v>#NAME?</v>
      </c>
      <c r="J1183" s="3" t="s">
        <v>256</v>
      </c>
      <c r="K1183" s="1" t="n">
        <v>10</v>
      </c>
      <c r="L1183" s="1" t="n">
        <v>0</v>
      </c>
      <c r="M1183" s="1" t="n">
        <v>11790</v>
      </c>
    </row>
    <row r="1184" customFormat="false" ht="297" hidden="false" customHeight="false" outlineLevel="0" collapsed="false">
      <c r="A1184" s="1" t="n">
        <v>1180</v>
      </c>
      <c r="B1184" s="1" t="n">
        <v>20</v>
      </c>
      <c r="C1184" s="1" t="n">
        <v>0</v>
      </c>
      <c r="D1184" s="1" t="n">
        <v>1</v>
      </c>
      <c r="E1184" s="1" t="n">
        <v>0</v>
      </c>
      <c r="G1184" s="1" t="n">
        <v>20.09</v>
      </c>
      <c r="I1184" s="3" t="s">
        <v>1424</v>
      </c>
      <c r="L1184" s="1" t="n">
        <v>0</v>
      </c>
      <c r="M1184" s="1" t="n">
        <v>11800</v>
      </c>
    </row>
    <row r="1185" customFormat="false" ht="28.35" hidden="false" customHeight="false" outlineLevel="0" collapsed="false">
      <c r="A1185" s="1" t="n">
        <v>1181</v>
      </c>
      <c r="B1185" s="1" t="n">
        <v>20</v>
      </c>
      <c r="C1185" s="1" t="n">
        <v>0</v>
      </c>
      <c r="D1185" s="1" t="n">
        <v>0</v>
      </c>
      <c r="E1185" s="1" t="n">
        <v>0</v>
      </c>
      <c r="F1185" s="1" t="n">
        <v>1180</v>
      </c>
      <c r="I1185" s="3" t="s">
        <v>1425</v>
      </c>
      <c r="L1185" s="1" t="n">
        <v>0</v>
      </c>
      <c r="M1185" s="1" t="n">
        <v>11810</v>
      </c>
    </row>
    <row r="1186" customFormat="false" ht="14.9" hidden="false" customHeight="false" outlineLevel="0" collapsed="false">
      <c r="A1186" s="1" t="n">
        <v>1182</v>
      </c>
      <c r="B1186" s="1" t="n">
        <v>20</v>
      </c>
      <c r="C1186" s="1" t="n">
        <v>0</v>
      </c>
      <c r="D1186" s="1" t="n">
        <v>0</v>
      </c>
      <c r="E1186" s="1" t="n">
        <v>1</v>
      </c>
      <c r="F1186" s="1" t="n">
        <v>1181</v>
      </c>
      <c r="H1186" s="1" t="s">
        <v>1426</v>
      </c>
      <c r="I1186" s="3" t="e">
        <f aca="false">--#NAME?</f>
        <v>#NAME?</v>
      </c>
      <c r="J1186" s="3" t="s">
        <v>256</v>
      </c>
      <c r="K1186" s="1" t="n">
        <v>5</v>
      </c>
      <c r="L1186" s="1" t="n">
        <v>0</v>
      </c>
      <c r="M1186" s="1" t="n">
        <v>11820</v>
      </c>
    </row>
    <row r="1187" customFormat="false" ht="82.05" hidden="false" customHeight="false" outlineLevel="0" collapsed="false">
      <c r="A1187" s="1" t="n">
        <v>1183</v>
      </c>
      <c r="B1187" s="1" t="n">
        <v>20</v>
      </c>
      <c r="C1187" s="1" t="n">
        <v>0</v>
      </c>
      <c r="D1187" s="1" t="n">
        <v>0</v>
      </c>
      <c r="E1187" s="1" t="n">
        <v>1</v>
      </c>
      <c r="F1187" s="1" t="n">
        <v>1181</v>
      </c>
      <c r="H1187" s="1" t="s">
        <v>1427</v>
      </c>
      <c r="I1187" s="3" t="s">
        <v>1428</v>
      </c>
      <c r="J1187" s="3" t="s">
        <v>256</v>
      </c>
      <c r="K1187" s="1" t="n">
        <v>5</v>
      </c>
      <c r="L1187" s="1" t="n">
        <v>0</v>
      </c>
      <c r="M1187" s="1" t="n">
        <v>11830</v>
      </c>
    </row>
    <row r="1188" customFormat="false" ht="14.9" hidden="false" customHeight="false" outlineLevel="0" collapsed="false">
      <c r="A1188" s="1" t="n">
        <v>1184</v>
      </c>
      <c r="B1188" s="1" t="n">
        <v>20</v>
      </c>
      <c r="C1188" s="1" t="n">
        <v>0</v>
      </c>
      <c r="D1188" s="1" t="n">
        <v>0</v>
      </c>
      <c r="E1188" s="1" t="n">
        <v>1</v>
      </c>
      <c r="F1188" s="1" t="n">
        <v>1181</v>
      </c>
      <c r="H1188" s="1" t="s">
        <v>1429</v>
      </c>
      <c r="I1188" s="3" t="e">
        <f aca="false">--#NAME?</f>
        <v>#NAME?</v>
      </c>
      <c r="J1188" s="3" t="s">
        <v>256</v>
      </c>
      <c r="K1188" s="1" t="n">
        <v>5</v>
      </c>
      <c r="L1188" s="1" t="n">
        <v>0</v>
      </c>
      <c r="M1188" s="1" t="n">
        <v>11840</v>
      </c>
    </row>
    <row r="1189" customFormat="false" ht="68.65" hidden="false" customHeight="false" outlineLevel="0" collapsed="false">
      <c r="A1189" s="1" t="n">
        <v>1185</v>
      </c>
      <c r="B1189" s="1" t="n">
        <v>20</v>
      </c>
      <c r="C1189" s="1" t="n">
        <v>0</v>
      </c>
      <c r="D1189" s="1" t="n">
        <v>0</v>
      </c>
      <c r="E1189" s="1" t="n">
        <v>0</v>
      </c>
      <c r="F1189" s="1" t="n">
        <v>1180</v>
      </c>
      <c r="I1189" s="3" t="s">
        <v>1430</v>
      </c>
      <c r="L1189" s="1" t="n">
        <v>0</v>
      </c>
      <c r="M1189" s="1" t="n">
        <v>11850</v>
      </c>
    </row>
    <row r="1190" customFormat="false" ht="68.65" hidden="false" customHeight="false" outlineLevel="0" collapsed="false">
      <c r="A1190" s="1" t="n">
        <v>1186</v>
      </c>
      <c r="B1190" s="1" t="n">
        <v>20</v>
      </c>
      <c r="C1190" s="1" t="n">
        <v>0</v>
      </c>
      <c r="D1190" s="1" t="n">
        <v>0</v>
      </c>
      <c r="E1190" s="1" t="n">
        <v>1</v>
      </c>
      <c r="F1190" s="1" t="n">
        <v>1185</v>
      </c>
      <c r="H1190" s="1" t="s">
        <v>1431</v>
      </c>
      <c r="I1190" s="3" t="s">
        <v>1432</v>
      </c>
      <c r="J1190" s="3" t="s">
        <v>256</v>
      </c>
      <c r="K1190" s="1" t="n">
        <v>5</v>
      </c>
      <c r="L1190" s="1" t="n">
        <v>0</v>
      </c>
      <c r="M1190" s="1" t="n">
        <v>11860</v>
      </c>
    </row>
    <row r="1191" customFormat="false" ht="14.9" hidden="false" customHeight="false" outlineLevel="0" collapsed="false">
      <c r="A1191" s="1" t="n">
        <v>1187</v>
      </c>
      <c r="B1191" s="1" t="n">
        <v>20</v>
      </c>
      <c r="C1191" s="1" t="n">
        <v>0</v>
      </c>
      <c r="D1191" s="1" t="n">
        <v>0</v>
      </c>
      <c r="E1191" s="1" t="n">
        <v>1</v>
      </c>
      <c r="F1191" s="1" t="n">
        <v>1185</v>
      </c>
      <c r="H1191" s="1" t="s">
        <v>1433</v>
      </c>
      <c r="I1191" s="3" t="e">
        <f aca="false">--#NAME?</f>
        <v>#NAME?</v>
      </c>
      <c r="J1191" s="3" t="s">
        <v>256</v>
      </c>
      <c r="K1191" s="1" t="n">
        <v>5</v>
      </c>
      <c r="L1191" s="1" t="n">
        <v>0</v>
      </c>
      <c r="M1191" s="1" t="n">
        <v>11870</v>
      </c>
    </row>
    <row r="1192" customFormat="false" ht="68.65" hidden="false" customHeight="false" outlineLevel="0" collapsed="false">
      <c r="A1192" s="1" t="n">
        <v>1188</v>
      </c>
      <c r="B1192" s="1" t="n">
        <v>20</v>
      </c>
      <c r="C1192" s="1" t="n">
        <v>0</v>
      </c>
      <c r="D1192" s="1" t="n">
        <v>0</v>
      </c>
      <c r="E1192" s="1" t="n">
        <v>0</v>
      </c>
      <c r="F1192" s="1" t="n">
        <v>1180</v>
      </c>
      <c r="I1192" s="3" t="s">
        <v>1434</v>
      </c>
      <c r="L1192" s="1" t="n">
        <v>0</v>
      </c>
      <c r="M1192" s="1" t="n">
        <v>11880</v>
      </c>
    </row>
    <row r="1193" customFormat="false" ht="68.65" hidden="false" customHeight="false" outlineLevel="0" collapsed="false">
      <c r="A1193" s="1" t="n">
        <v>1189</v>
      </c>
      <c r="B1193" s="1" t="n">
        <v>20</v>
      </c>
      <c r="C1193" s="1" t="n">
        <v>0</v>
      </c>
      <c r="D1193" s="1" t="n">
        <v>0</v>
      </c>
      <c r="E1193" s="1" t="n">
        <v>1</v>
      </c>
      <c r="F1193" s="1" t="n">
        <v>1188</v>
      </c>
      <c r="H1193" s="1" t="s">
        <v>1435</v>
      </c>
      <c r="I1193" s="3" t="s">
        <v>1432</v>
      </c>
      <c r="J1193" s="3" t="s">
        <v>256</v>
      </c>
      <c r="K1193" s="1" t="n">
        <v>5</v>
      </c>
      <c r="L1193" s="1" t="n">
        <v>0</v>
      </c>
      <c r="M1193" s="1" t="n">
        <v>11890</v>
      </c>
    </row>
    <row r="1194" customFormat="false" ht="14.9" hidden="false" customHeight="false" outlineLevel="0" collapsed="false">
      <c r="A1194" s="1" t="n">
        <v>1190</v>
      </c>
      <c r="B1194" s="1" t="n">
        <v>20</v>
      </c>
      <c r="C1194" s="1" t="n">
        <v>0</v>
      </c>
      <c r="D1194" s="1" t="n">
        <v>0</v>
      </c>
      <c r="E1194" s="1" t="n">
        <v>1</v>
      </c>
      <c r="F1194" s="1" t="n">
        <v>1188</v>
      </c>
      <c r="H1194" s="1" t="s">
        <v>1436</v>
      </c>
      <c r="I1194" s="3" t="e">
        <f aca="false">--#NAME?</f>
        <v>#NAME?</v>
      </c>
      <c r="J1194" s="3" t="s">
        <v>256</v>
      </c>
      <c r="K1194" s="1" t="n">
        <v>5</v>
      </c>
      <c r="L1194" s="1" t="n">
        <v>0</v>
      </c>
      <c r="M1194" s="1" t="n">
        <v>11900</v>
      </c>
    </row>
    <row r="1195" customFormat="false" ht="41.75" hidden="false" customHeight="false" outlineLevel="0" collapsed="false">
      <c r="A1195" s="1" t="n">
        <v>1191</v>
      </c>
      <c r="B1195" s="1" t="n">
        <v>20</v>
      </c>
      <c r="C1195" s="1" t="n">
        <v>0</v>
      </c>
      <c r="D1195" s="1" t="n">
        <v>0</v>
      </c>
      <c r="E1195" s="1" t="n">
        <v>0</v>
      </c>
      <c r="F1195" s="1" t="n">
        <v>1180</v>
      </c>
      <c r="I1195" s="3" t="s">
        <v>1437</v>
      </c>
      <c r="L1195" s="1" t="n">
        <v>0</v>
      </c>
      <c r="M1195" s="1" t="n">
        <v>11910</v>
      </c>
    </row>
    <row r="1196" customFormat="false" ht="68.65" hidden="false" customHeight="false" outlineLevel="0" collapsed="false">
      <c r="A1196" s="1" t="n">
        <v>1192</v>
      </c>
      <c r="B1196" s="1" t="n">
        <v>20</v>
      </c>
      <c r="C1196" s="1" t="n">
        <v>0</v>
      </c>
      <c r="D1196" s="1" t="n">
        <v>0</v>
      </c>
      <c r="E1196" s="1" t="n">
        <v>1</v>
      </c>
      <c r="F1196" s="1" t="n">
        <v>1191</v>
      </c>
      <c r="H1196" s="1" t="s">
        <v>1438</v>
      </c>
      <c r="I1196" s="3" t="s">
        <v>1432</v>
      </c>
      <c r="J1196" s="3" t="s">
        <v>256</v>
      </c>
      <c r="K1196" s="1" t="n">
        <v>5</v>
      </c>
      <c r="L1196" s="1" t="n">
        <v>0</v>
      </c>
      <c r="M1196" s="1" t="n">
        <v>11920</v>
      </c>
    </row>
    <row r="1197" customFormat="false" ht="14.9" hidden="false" customHeight="false" outlineLevel="0" collapsed="false">
      <c r="A1197" s="1" t="n">
        <v>1193</v>
      </c>
      <c r="B1197" s="1" t="n">
        <v>20</v>
      </c>
      <c r="C1197" s="1" t="n">
        <v>0</v>
      </c>
      <c r="D1197" s="1" t="n">
        <v>0</v>
      </c>
      <c r="E1197" s="1" t="n">
        <v>1</v>
      </c>
      <c r="F1197" s="1" t="n">
        <v>1191</v>
      </c>
      <c r="H1197" s="1" t="s">
        <v>1439</v>
      </c>
      <c r="I1197" s="3" t="e">
        <f aca="false">--#NAME?</f>
        <v>#NAME?</v>
      </c>
      <c r="J1197" s="3" t="s">
        <v>256</v>
      </c>
      <c r="K1197" s="1" t="n">
        <v>5</v>
      </c>
      <c r="L1197" s="1" t="n">
        <v>0</v>
      </c>
      <c r="M1197" s="1" t="n">
        <v>11930</v>
      </c>
    </row>
    <row r="1198" customFormat="false" ht="14.9" hidden="false" customHeight="false" outlineLevel="0" collapsed="false">
      <c r="A1198" s="1" t="n">
        <v>1194</v>
      </c>
      <c r="B1198" s="1" t="n">
        <v>20</v>
      </c>
      <c r="C1198" s="1" t="n">
        <v>0</v>
      </c>
      <c r="D1198" s="1" t="n">
        <v>0</v>
      </c>
      <c r="E1198" s="1" t="n">
        <v>1</v>
      </c>
      <c r="F1198" s="1" t="n">
        <v>1180</v>
      </c>
      <c r="H1198" s="1" t="s">
        <v>1440</v>
      </c>
      <c r="I1198" s="3" t="e">
        <f aca="false">-#NAME? #NAME?</f>
        <v>#VALUE!</v>
      </c>
      <c r="J1198" s="3" t="s">
        <v>256</v>
      </c>
      <c r="K1198" s="1" t="n">
        <v>5</v>
      </c>
      <c r="L1198" s="1" t="n">
        <v>0</v>
      </c>
      <c r="M1198" s="1" t="n">
        <v>11940</v>
      </c>
    </row>
    <row r="1199" customFormat="false" ht="68.65" hidden="false" customHeight="false" outlineLevel="0" collapsed="false">
      <c r="A1199" s="1" t="n">
        <v>1195</v>
      </c>
      <c r="B1199" s="1" t="n">
        <v>20</v>
      </c>
      <c r="C1199" s="1" t="n">
        <v>0</v>
      </c>
      <c r="D1199" s="1" t="n">
        <v>0</v>
      </c>
      <c r="E1199" s="1" t="n">
        <v>0</v>
      </c>
      <c r="F1199" s="1" t="n">
        <v>1180</v>
      </c>
      <c r="I1199" s="3" t="s">
        <v>1441</v>
      </c>
      <c r="L1199" s="1" t="n">
        <v>0</v>
      </c>
      <c r="M1199" s="1" t="n">
        <v>11950</v>
      </c>
    </row>
    <row r="1200" customFormat="false" ht="68.65" hidden="false" customHeight="false" outlineLevel="0" collapsed="false">
      <c r="A1200" s="1" t="n">
        <v>1196</v>
      </c>
      <c r="B1200" s="1" t="n">
        <v>20</v>
      </c>
      <c r="C1200" s="1" t="n">
        <v>0</v>
      </c>
      <c r="D1200" s="1" t="n">
        <v>0</v>
      </c>
      <c r="E1200" s="1" t="n">
        <v>1</v>
      </c>
      <c r="F1200" s="1" t="n">
        <v>1195</v>
      </c>
      <c r="H1200" s="1" t="s">
        <v>1442</v>
      </c>
      <c r="I1200" s="3" t="s">
        <v>1432</v>
      </c>
      <c r="J1200" s="3" t="s">
        <v>256</v>
      </c>
      <c r="K1200" s="1" t="n">
        <v>5</v>
      </c>
      <c r="L1200" s="1" t="n">
        <v>0</v>
      </c>
      <c r="M1200" s="1" t="n">
        <v>11960</v>
      </c>
    </row>
    <row r="1201" customFormat="false" ht="14.9" hidden="false" customHeight="false" outlineLevel="0" collapsed="false">
      <c r="A1201" s="1" t="n">
        <v>1197</v>
      </c>
      <c r="B1201" s="1" t="n">
        <v>20</v>
      </c>
      <c r="C1201" s="1" t="n">
        <v>0</v>
      </c>
      <c r="D1201" s="1" t="n">
        <v>0</v>
      </c>
      <c r="E1201" s="1" t="n">
        <v>1</v>
      </c>
      <c r="F1201" s="1" t="n">
        <v>1195</v>
      </c>
      <c r="H1201" s="1" t="s">
        <v>1443</v>
      </c>
      <c r="I1201" s="3" t="e">
        <f aca="false">--#NAME?</f>
        <v>#NAME?</v>
      </c>
      <c r="J1201" s="3" t="s">
        <v>256</v>
      </c>
      <c r="K1201" s="1" t="n">
        <v>5</v>
      </c>
      <c r="L1201" s="1" t="n">
        <v>0</v>
      </c>
      <c r="M1201" s="1" t="n">
        <v>11970</v>
      </c>
    </row>
    <row r="1202" customFormat="false" ht="28.35" hidden="false" customHeight="false" outlineLevel="0" collapsed="false">
      <c r="A1202" s="1" t="n">
        <v>1198</v>
      </c>
      <c r="B1202" s="1" t="n">
        <v>20</v>
      </c>
      <c r="C1202" s="1" t="n">
        <v>0</v>
      </c>
      <c r="D1202" s="1" t="n">
        <v>0</v>
      </c>
      <c r="E1202" s="1" t="n">
        <v>0</v>
      </c>
      <c r="F1202" s="1" t="n">
        <v>1180</v>
      </c>
      <c r="I1202" s="3" t="s">
        <v>1444</v>
      </c>
      <c r="L1202" s="1" t="n">
        <v>0</v>
      </c>
      <c r="M1202" s="1" t="n">
        <v>11980</v>
      </c>
    </row>
    <row r="1203" customFormat="false" ht="68.65" hidden="false" customHeight="false" outlineLevel="0" collapsed="false">
      <c r="A1203" s="1" t="n">
        <v>1199</v>
      </c>
      <c r="B1203" s="1" t="n">
        <v>20</v>
      </c>
      <c r="C1203" s="1" t="n">
        <v>0</v>
      </c>
      <c r="D1203" s="1" t="n">
        <v>0</v>
      </c>
      <c r="E1203" s="1" t="n">
        <v>1</v>
      </c>
      <c r="F1203" s="1" t="n">
        <v>1198</v>
      </c>
      <c r="H1203" s="1" t="s">
        <v>1445</v>
      </c>
      <c r="I1203" s="3" t="s">
        <v>1432</v>
      </c>
      <c r="J1203" s="3" t="s">
        <v>256</v>
      </c>
      <c r="K1203" s="1" t="n">
        <v>5</v>
      </c>
      <c r="L1203" s="1" t="n">
        <v>0</v>
      </c>
      <c r="M1203" s="1" t="n">
        <v>11990</v>
      </c>
    </row>
    <row r="1204" customFormat="false" ht="14.9" hidden="false" customHeight="false" outlineLevel="0" collapsed="false">
      <c r="A1204" s="1" t="n">
        <v>1200</v>
      </c>
      <c r="B1204" s="1" t="n">
        <v>20</v>
      </c>
      <c r="C1204" s="1" t="n">
        <v>0</v>
      </c>
      <c r="D1204" s="1" t="n">
        <v>0</v>
      </c>
      <c r="E1204" s="1" t="n">
        <v>1</v>
      </c>
      <c r="F1204" s="1" t="n">
        <v>1198</v>
      </c>
      <c r="H1204" s="1" t="s">
        <v>1446</v>
      </c>
      <c r="I1204" s="3" t="e">
        <f aca="false">--#NAME?</f>
        <v>#NAME?</v>
      </c>
      <c r="J1204" s="3" t="s">
        <v>256</v>
      </c>
      <c r="K1204" s="1" t="n">
        <v>5</v>
      </c>
      <c r="L1204" s="1" t="n">
        <v>0</v>
      </c>
      <c r="M1204" s="1" t="n">
        <v>12000</v>
      </c>
    </row>
    <row r="1205" customFormat="false" ht="82.05" hidden="false" customHeight="false" outlineLevel="0" collapsed="false">
      <c r="A1205" s="1" t="n">
        <v>1201</v>
      </c>
      <c r="B1205" s="1" t="n">
        <v>20</v>
      </c>
      <c r="C1205" s="1" t="n">
        <v>0</v>
      </c>
      <c r="D1205" s="1" t="n">
        <v>0</v>
      </c>
      <c r="E1205" s="1" t="n">
        <v>0</v>
      </c>
      <c r="F1205" s="1" t="n">
        <v>1180</v>
      </c>
      <c r="I1205" s="3" t="s">
        <v>1447</v>
      </c>
      <c r="L1205" s="1" t="n">
        <v>0</v>
      </c>
      <c r="M1205" s="1" t="n">
        <v>12010</v>
      </c>
    </row>
    <row r="1206" customFormat="false" ht="189.55" hidden="false" customHeight="false" outlineLevel="0" collapsed="false">
      <c r="A1206" s="1" t="n">
        <v>1202</v>
      </c>
      <c r="B1206" s="1" t="n">
        <v>20</v>
      </c>
      <c r="C1206" s="1" t="n">
        <v>0</v>
      </c>
      <c r="D1206" s="1" t="n">
        <v>0</v>
      </c>
      <c r="E1206" s="1" t="n">
        <v>1</v>
      </c>
      <c r="F1206" s="1" t="n">
        <v>1201</v>
      </c>
      <c r="H1206" s="1" t="s">
        <v>1448</v>
      </c>
      <c r="I1206" s="3" t="s">
        <v>1449</v>
      </c>
      <c r="J1206" s="3" t="s">
        <v>256</v>
      </c>
      <c r="K1206" s="1" t="n">
        <v>5</v>
      </c>
      <c r="L1206" s="1" t="n">
        <v>0</v>
      </c>
      <c r="M1206" s="1" t="n">
        <v>12020</v>
      </c>
    </row>
    <row r="1207" customFormat="false" ht="14.9" hidden="false" customHeight="false" outlineLevel="0" collapsed="false">
      <c r="A1207" s="1" t="n">
        <v>1203</v>
      </c>
      <c r="B1207" s="1" t="n">
        <v>20</v>
      </c>
      <c r="C1207" s="1" t="n">
        <v>0</v>
      </c>
      <c r="D1207" s="1" t="n">
        <v>0</v>
      </c>
      <c r="E1207" s="1" t="n">
        <v>1</v>
      </c>
      <c r="F1207" s="1" t="n">
        <v>1201</v>
      </c>
      <c r="H1207" s="1" t="s">
        <v>1450</v>
      </c>
      <c r="I1207" s="3" t="e">
        <f aca="false">--#NAME?</f>
        <v>#NAME?</v>
      </c>
      <c r="J1207" s="3" t="s">
        <v>256</v>
      </c>
      <c r="K1207" s="1" t="n">
        <v>5</v>
      </c>
      <c r="L1207" s="1" t="n">
        <v>0</v>
      </c>
      <c r="M1207" s="1" t="n">
        <v>12030</v>
      </c>
    </row>
    <row r="1208" customFormat="false" ht="14.9" hidden="false" customHeight="false" outlineLevel="0" collapsed="false">
      <c r="A1208" s="1" t="n">
        <v>1204</v>
      </c>
      <c r="B1208" s="1" t="n">
        <v>20</v>
      </c>
      <c r="C1208" s="1" t="n">
        <v>0</v>
      </c>
      <c r="D1208" s="1" t="n">
        <v>0</v>
      </c>
      <c r="E1208" s="1" t="n">
        <v>1</v>
      </c>
      <c r="F1208" s="1" t="n">
        <v>1180</v>
      </c>
      <c r="H1208" s="1" t="s">
        <v>1451</v>
      </c>
      <c r="I1208" s="3" t="e">
        <f aca="false">-#NAME? #NAME? #NAME?</f>
        <v>#VALUE!</v>
      </c>
      <c r="J1208" s="3" t="s">
        <v>256</v>
      </c>
      <c r="K1208" s="1" t="n">
        <v>5</v>
      </c>
      <c r="L1208" s="1" t="n">
        <v>0</v>
      </c>
      <c r="M1208" s="1" t="n">
        <v>12040</v>
      </c>
    </row>
    <row r="1209" customFormat="false" ht="417.9" hidden="false" customHeight="false" outlineLevel="0" collapsed="false">
      <c r="A1209" s="1" t="n">
        <v>1205</v>
      </c>
      <c r="B1209" s="1" t="n">
        <v>21</v>
      </c>
      <c r="C1209" s="1" t="n">
        <v>0</v>
      </c>
      <c r="D1209" s="1" t="n">
        <v>1</v>
      </c>
      <c r="E1209" s="1" t="n">
        <v>0</v>
      </c>
      <c r="G1209" s="1" t="n">
        <v>21.01</v>
      </c>
      <c r="I1209" s="3" t="s">
        <v>1452</v>
      </c>
      <c r="L1209" s="1" t="n">
        <v>0</v>
      </c>
      <c r="M1209" s="1" t="n">
        <v>12050</v>
      </c>
    </row>
    <row r="1210" customFormat="false" ht="14.9" hidden="false" customHeight="false" outlineLevel="0" collapsed="false">
      <c r="A1210" s="1" t="n">
        <v>1206</v>
      </c>
      <c r="B1210" s="1" t="n">
        <v>21</v>
      </c>
      <c r="C1210" s="1" t="n">
        <v>0</v>
      </c>
      <c r="D1210" s="1" t="n">
        <v>0</v>
      </c>
      <c r="E1210" s="1" t="n">
        <v>0</v>
      </c>
      <c r="F1210" s="1" t="n">
        <v>1205</v>
      </c>
      <c r="I1210" s="3" t="e">
        <f aca="false">-#NAME?,#NAME? #NAME? #NAME?,#NAME? #NAME?,#NAME? #NAME? #NAME? #NAME? #NAME? #NAME? #NAME? #NAME?,#NAME? #NAME? #NAME? #NAME? #NAME? #NAME? #NAME? #NAME? #NAME?</f>
        <v>#VALUE!</v>
      </c>
      <c r="L1210" s="1" t="n">
        <v>0</v>
      </c>
      <c r="M1210" s="1" t="n">
        <v>12060</v>
      </c>
    </row>
    <row r="1211" customFormat="false" ht="14.9" hidden="false" customHeight="false" outlineLevel="0" collapsed="false">
      <c r="A1211" s="1" t="n">
        <v>1207</v>
      </c>
      <c r="B1211" s="1" t="n">
        <v>21</v>
      </c>
      <c r="C1211" s="1" t="n">
        <v>0</v>
      </c>
      <c r="D1211" s="1" t="n">
        <v>0</v>
      </c>
      <c r="E1211" s="1" t="n">
        <v>1</v>
      </c>
      <c r="F1211" s="1" t="n">
        <v>1206</v>
      </c>
      <c r="H1211" s="1" t="s">
        <v>1453</v>
      </c>
      <c r="I1211" s="3" t="e">
        <f aca="false">--#NAME?,#NAME? #NAME? #NAME?</f>
        <v>#VALUE!</v>
      </c>
      <c r="J1211" s="3" t="s">
        <v>256</v>
      </c>
      <c r="K1211" s="1" t="n">
        <v>5</v>
      </c>
      <c r="L1211" s="1" t="n">
        <v>0</v>
      </c>
      <c r="M1211" s="1" t="n">
        <v>12070</v>
      </c>
    </row>
    <row r="1212" customFormat="false" ht="14.9" hidden="false" customHeight="false" outlineLevel="0" collapsed="false">
      <c r="A1212" s="1" t="n">
        <v>1208</v>
      </c>
      <c r="B1212" s="1" t="n">
        <v>21</v>
      </c>
      <c r="C1212" s="1" t="n">
        <v>0</v>
      </c>
      <c r="D1212" s="1" t="n">
        <v>0</v>
      </c>
      <c r="E1212" s="1" t="n">
        <v>1</v>
      </c>
      <c r="F1212" s="1" t="n">
        <v>1206</v>
      </c>
      <c r="H1212" s="1" t="s">
        <v>1454</v>
      </c>
      <c r="I1212" s="3" t="e">
        <f aca="false">--#NAME? #NAME? #NAME? #NAME? #NAME? #NAME?,#NAME? #NAME? #NAME? #NAME? #NAME? #NAME? #NAME? #NAME? #NAME?</f>
        <v>#VALUE!</v>
      </c>
      <c r="J1212" s="3" t="s">
        <v>256</v>
      </c>
      <c r="K1212" s="1" t="n">
        <v>5</v>
      </c>
      <c r="L1212" s="1" t="n">
        <v>0</v>
      </c>
      <c r="M1212" s="1" t="n">
        <v>12080</v>
      </c>
    </row>
    <row r="1213" customFormat="false" ht="283.55" hidden="false" customHeight="false" outlineLevel="0" collapsed="false">
      <c r="A1213" s="1" t="n">
        <v>1209</v>
      </c>
      <c r="B1213" s="1" t="n">
        <v>21</v>
      </c>
      <c r="C1213" s="1" t="n">
        <v>0</v>
      </c>
      <c r="D1213" s="1" t="n">
        <v>0</v>
      </c>
      <c r="E1213" s="1" t="n">
        <v>1</v>
      </c>
      <c r="F1213" s="1" t="n">
        <v>1205</v>
      </c>
      <c r="H1213" s="1" t="s">
        <v>1455</v>
      </c>
      <c r="I1213" s="3" t="s">
        <v>1456</v>
      </c>
      <c r="J1213" s="3" t="s">
        <v>256</v>
      </c>
      <c r="K1213" s="1" t="n">
        <v>5</v>
      </c>
      <c r="L1213" s="1" t="n">
        <v>0</v>
      </c>
      <c r="M1213" s="1" t="n">
        <v>12090</v>
      </c>
    </row>
    <row r="1214" customFormat="false" ht="14.9" hidden="false" customHeight="false" outlineLevel="0" collapsed="false">
      <c r="A1214" s="1" t="n">
        <v>1210</v>
      </c>
      <c r="B1214" s="1" t="n">
        <v>21</v>
      </c>
      <c r="C1214" s="1" t="n">
        <v>0</v>
      </c>
      <c r="D1214" s="1" t="n">
        <v>0</v>
      </c>
      <c r="E1214" s="1" t="n">
        <v>1</v>
      </c>
      <c r="F1214" s="1" t="n">
        <v>1205</v>
      </c>
      <c r="H1214" s="1" t="s">
        <v>1457</v>
      </c>
      <c r="I1214" s="3" t="e">
        <f aca="false">-#NAME? #NAME? #NAME? #NAME? #NAME? #NAME? #NAME?,#NAME? #NAME?,#NAME? #NAME? #NAME? #NAME?</f>
        <v>#VALUE!</v>
      </c>
      <c r="J1214" s="3" t="s">
        <v>256</v>
      </c>
      <c r="K1214" s="1" t="n">
        <v>5</v>
      </c>
      <c r="L1214" s="1" t="n">
        <v>0</v>
      </c>
      <c r="M1214" s="1" t="n">
        <v>12100</v>
      </c>
    </row>
    <row r="1215" customFormat="false" ht="229.85" hidden="false" customHeight="false" outlineLevel="0" collapsed="false">
      <c r="A1215" s="1" t="n">
        <v>1211</v>
      </c>
      <c r="B1215" s="1" t="n">
        <v>21</v>
      </c>
      <c r="C1215" s="1" t="n">
        <v>0</v>
      </c>
      <c r="D1215" s="1" t="n">
        <v>1</v>
      </c>
      <c r="E1215" s="1" t="n">
        <v>0</v>
      </c>
      <c r="G1215" s="1" t="n">
        <v>21.02</v>
      </c>
      <c r="I1215" s="3" t="s">
        <v>1458</v>
      </c>
      <c r="L1215" s="1" t="n">
        <v>0</v>
      </c>
      <c r="M1215" s="1" t="n">
        <v>12110</v>
      </c>
    </row>
    <row r="1216" customFormat="false" ht="14.9" hidden="false" customHeight="false" outlineLevel="0" collapsed="false">
      <c r="A1216" s="1" t="n">
        <v>1212</v>
      </c>
      <c r="B1216" s="1" t="n">
        <v>21</v>
      </c>
      <c r="C1216" s="1" t="n">
        <v>0</v>
      </c>
      <c r="D1216" s="1" t="n">
        <v>0</v>
      </c>
      <c r="E1216" s="1" t="n">
        <v>1</v>
      </c>
      <c r="F1216" s="1" t="n">
        <v>1211</v>
      </c>
      <c r="H1216" s="1" t="s">
        <v>1459</v>
      </c>
      <c r="I1216" s="3" t="e">
        <f aca="false">-#NAME? #NAME?</f>
        <v>#VALUE!</v>
      </c>
      <c r="J1216" s="3" t="s">
        <v>256</v>
      </c>
      <c r="K1216" s="1" t="n">
        <v>5</v>
      </c>
      <c r="L1216" s="1" t="n">
        <v>0</v>
      </c>
      <c r="M1216" s="1" t="n">
        <v>12120</v>
      </c>
    </row>
    <row r="1217" customFormat="false" ht="95.5" hidden="false" customHeight="false" outlineLevel="0" collapsed="false">
      <c r="A1217" s="1" t="n">
        <v>1213</v>
      </c>
      <c r="B1217" s="1" t="n">
        <v>21</v>
      </c>
      <c r="C1217" s="1" t="n">
        <v>0</v>
      </c>
      <c r="D1217" s="1" t="n">
        <v>0</v>
      </c>
      <c r="E1217" s="1" t="n">
        <v>1</v>
      </c>
      <c r="F1217" s="1" t="n">
        <v>1211</v>
      </c>
      <c r="H1217" s="1" t="s">
        <v>1460</v>
      </c>
      <c r="I1217" s="3" t="s">
        <v>1461</v>
      </c>
      <c r="J1217" s="3" t="s">
        <v>256</v>
      </c>
      <c r="K1217" s="1" t="n">
        <v>5</v>
      </c>
      <c r="L1217" s="1" t="n">
        <v>0</v>
      </c>
      <c r="M1217" s="1" t="n">
        <v>12130</v>
      </c>
    </row>
    <row r="1218" customFormat="false" ht="14.9" hidden="false" customHeight="false" outlineLevel="0" collapsed="false">
      <c r="A1218" s="1" t="n">
        <v>1214</v>
      </c>
      <c r="B1218" s="1" t="n">
        <v>21</v>
      </c>
      <c r="C1218" s="1" t="n">
        <v>0</v>
      </c>
      <c r="D1218" s="1" t="n">
        <v>0</v>
      </c>
      <c r="E1218" s="1" t="n">
        <v>1</v>
      </c>
      <c r="F1218" s="1" t="n">
        <v>1211</v>
      </c>
      <c r="H1218" s="1" t="s">
        <v>1462</v>
      </c>
      <c r="I1218" s="3" t="e">
        <f aca="false">-#NAME? #NAME? #NAME?</f>
        <v>#VALUE!</v>
      </c>
      <c r="J1218" s="3" t="s">
        <v>256</v>
      </c>
      <c r="K1218" s="1" t="n">
        <v>5</v>
      </c>
      <c r="L1218" s="1" t="n">
        <v>0</v>
      </c>
      <c r="M1218" s="1" t="n">
        <v>12140</v>
      </c>
    </row>
    <row r="1219" customFormat="false" ht="41.75" hidden="false" customHeight="false" outlineLevel="0" collapsed="false">
      <c r="A1219" s="1" t="n">
        <v>1215</v>
      </c>
      <c r="B1219" s="1" t="n">
        <v>21</v>
      </c>
      <c r="C1219" s="1" t="n">
        <v>0</v>
      </c>
      <c r="D1219" s="1" t="n">
        <v>1</v>
      </c>
      <c r="E1219" s="1" t="n">
        <v>0</v>
      </c>
      <c r="G1219" s="1" t="n">
        <v>21.03</v>
      </c>
      <c r="I1219" s="3" t="s">
        <v>1463</v>
      </c>
      <c r="J1219" s="3" t="s">
        <v>1464</v>
      </c>
      <c r="K1219" s="1"/>
      <c r="L1219" s="0" t="s">
        <v>644</v>
      </c>
      <c r="M1219" s="0" t="s">
        <v>1465</v>
      </c>
      <c r="N1219" s="1" t="n">
        <v>0</v>
      </c>
      <c r="O1219" s="1" t="n">
        <v>12150</v>
      </c>
    </row>
    <row r="1220" customFormat="false" ht="14.9" hidden="false" customHeight="false" outlineLevel="0" collapsed="false">
      <c r="A1220" s="1" t="n">
        <v>1216</v>
      </c>
      <c r="B1220" s="1" t="n">
        <v>21</v>
      </c>
      <c r="C1220" s="1" t="n">
        <v>0</v>
      </c>
      <c r="D1220" s="1" t="n">
        <v>0</v>
      </c>
      <c r="E1220" s="1" t="n">
        <v>1</v>
      </c>
      <c r="F1220" s="1" t="n">
        <v>1215</v>
      </c>
      <c r="H1220" s="1" t="s">
        <v>1466</v>
      </c>
      <c r="I1220" s="3" t="e">
        <f aca="false">-#NAME? #NAME?</f>
        <v>#VALUE!</v>
      </c>
      <c r="J1220" s="3" t="s">
        <v>256</v>
      </c>
      <c r="K1220" s="1" t="n">
        <v>5</v>
      </c>
      <c r="L1220" s="1" t="n">
        <v>0</v>
      </c>
      <c r="M1220" s="1" t="n">
        <v>12160</v>
      </c>
    </row>
    <row r="1221" customFormat="false" ht="14.9" hidden="false" customHeight="false" outlineLevel="0" collapsed="false">
      <c r="A1221" s="1" t="n">
        <v>1217</v>
      </c>
      <c r="B1221" s="1" t="n">
        <v>21</v>
      </c>
      <c r="C1221" s="1" t="n">
        <v>0</v>
      </c>
      <c r="D1221" s="1" t="n">
        <v>0</v>
      </c>
      <c r="E1221" s="1" t="n">
        <v>1</v>
      </c>
      <c r="F1221" s="1" t="n">
        <v>1215</v>
      </c>
      <c r="H1221" s="1" t="s">
        <v>1467</v>
      </c>
      <c r="I1221" s="3" t="e">
        <f aca="false">-#NAME? #NAME? #NAME? #NAME? #NAME? #NAME?</f>
        <v>#VALUE!</v>
      </c>
      <c r="J1221" s="3" t="s">
        <v>256</v>
      </c>
      <c r="K1221" s="1" t="n">
        <v>5</v>
      </c>
      <c r="L1221" s="1" t="n">
        <v>0</v>
      </c>
      <c r="M1221" s="1" t="n">
        <v>12170</v>
      </c>
    </row>
    <row r="1222" customFormat="false" ht="14.9" hidden="false" customHeight="false" outlineLevel="0" collapsed="false">
      <c r="A1222" s="1" t="n">
        <v>1218</v>
      </c>
      <c r="B1222" s="1" t="n">
        <v>21</v>
      </c>
      <c r="C1222" s="1" t="n">
        <v>0</v>
      </c>
      <c r="D1222" s="1" t="n">
        <v>0</v>
      </c>
      <c r="E1222" s="1" t="n">
        <v>1</v>
      </c>
      <c r="F1222" s="1" t="n">
        <v>1215</v>
      </c>
      <c r="H1222" s="1" t="s">
        <v>1468</v>
      </c>
      <c r="I1222" s="3" t="e">
        <f aca="false">-#NAME? #NAME? #NAME? #NAME? #NAME? #NAME? #NAME?</f>
        <v>#VALUE!</v>
      </c>
      <c r="J1222" s="3" t="s">
        <v>256</v>
      </c>
      <c r="K1222" s="1" t="n">
        <v>5</v>
      </c>
      <c r="L1222" s="1" t="n">
        <v>0</v>
      </c>
      <c r="M1222" s="1" t="n">
        <v>12180</v>
      </c>
    </row>
    <row r="1223" customFormat="false" ht="14.9" hidden="false" customHeight="false" outlineLevel="0" collapsed="false">
      <c r="A1223" s="1" t="n">
        <v>1219</v>
      </c>
      <c r="B1223" s="1" t="n">
        <v>21</v>
      </c>
      <c r="C1223" s="1" t="n">
        <v>0</v>
      </c>
      <c r="D1223" s="1" t="n">
        <v>0</v>
      </c>
      <c r="E1223" s="1" t="n">
        <v>1</v>
      </c>
      <c r="F1223" s="1" t="n">
        <v>1215</v>
      </c>
      <c r="H1223" s="1" t="s">
        <v>1469</v>
      </c>
      <c r="I1223" s="3" t="e">
        <f aca="false">-#NAME?</f>
        <v>#NAME?</v>
      </c>
      <c r="J1223" s="3" t="s">
        <v>256</v>
      </c>
      <c r="K1223" s="1" t="n">
        <v>5</v>
      </c>
      <c r="L1223" s="1" t="n">
        <v>0</v>
      </c>
      <c r="M1223" s="1" t="n">
        <v>12190</v>
      </c>
    </row>
    <row r="1224" customFormat="false" ht="95.5" hidden="false" customHeight="false" outlineLevel="0" collapsed="false">
      <c r="A1224" s="1" t="n">
        <v>1220</v>
      </c>
      <c r="B1224" s="1" t="n">
        <v>21</v>
      </c>
      <c r="C1224" s="1" t="n">
        <v>0</v>
      </c>
      <c r="D1224" s="1" t="n">
        <v>1</v>
      </c>
      <c r="E1224" s="1" t="n">
        <v>0</v>
      </c>
      <c r="G1224" s="1" t="n">
        <v>21.04</v>
      </c>
      <c r="I1224" s="3" t="s">
        <v>1470</v>
      </c>
      <c r="J1224" s="3" t="s">
        <v>1471</v>
      </c>
      <c r="L1224" s="0" t="s">
        <v>644</v>
      </c>
      <c r="M1224" s="1" t="n">
        <v>0</v>
      </c>
      <c r="N1224" s="1" t="n">
        <v>12200</v>
      </c>
    </row>
    <row r="1225" customFormat="false" ht="14.9" hidden="false" customHeight="false" outlineLevel="0" collapsed="false">
      <c r="A1225" s="1" t="n">
        <v>1221</v>
      </c>
      <c r="B1225" s="1" t="n">
        <v>21</v>
      </c>
      <c r="C1225" s="1" t="n">
        <v>0</v>
      </c>
      <c r="D1225" s="1" t="n">
        <v>0</v>
      </c>
      <c r="E1225" s="1" t="n">
        <v>1</v>
      </c>
      <c r="F1225" s="1" t="n">
        <v>1220</v>
      </c>
      <c r="H1225" s="1" t="s">
        <v>1472</v>
      </c>
      <c r="I1225" s="3" t="e">
        <f aca="false">-#NAME? #NAME? #NAME? #NAME? #NAME? #NAME?</f>
        <v>#VALUE!</v>
      </c>
      <c r="J1225" s="3" t="s">
        <v>256</v>
      </c>
      <c r="K1225" s="1" t="n">
        <v>5</v>
      </c>
      <c r="L1225" s="1" t="n">
        <v>0</v>
      </c>
      <c r="M1225" s="1" t="n">
        <v>12210</v>
      </c>
    </row>
    <row r="1226" customFormat="false" ht="82.05" hidden="false" customHeight="false" outlineLevel="0" collapsed="false">
      <c r="A1226" s="1" t="n">
        <v>1222</v>
      </c>
      <c r="B1226" s="1" t="n">
        <v>21</v>
      </c>
      <c r="C1226" s="1" t="n">
        <v>0</v>
      </c>
      <c r="D1226" s="1" t="n">
        <v>0</v>
      </c>
      <c r="E1226" s="1" t="n">
        <v>1</v>
      </c>
      <c r="F1226" s="1" t="n">
        <v>1220</v>
      </c>
      <c r="H1226" s="1" t="s">
        <v>1473</v>
      </c>
      <c r="I1226" s="3" t="s">
        <v>1474</v>
      </c>
      <c r="J1226" s="3" t="s">
        <v>256</v>
      </c>
      <c r="K1226" s="1" t="n">
        <v>5</v>
      </c>
      <c r="L1226" s="1" t="n">
        <v>0</v>
      </c>
      <c r="M1226" s="1" t="n">
        <v>12220</v>
      </c>
    </row>
    <row r="1227" customFormat="false" ht="95.5" hidden="false" customHeight="false" outlineLevel="0" collapsed="false">
      <c r="A1227" s="1" t="n">
        <v>1223</v>
      </c>
      <c r="B1227" s="1" t="n">
        <v>21</v>
      </c>
      <c r="C1227" s="1" t="n">
        <v>0</v>
      </c>
      <c r="D1227" s="1" t="n">
        <v>1</v>
      </c>
      <c r="E1227" s="1" t="n">
        <v>1</v>
      </c>
      <c r="G1227" s="1" t="n">
        <v>21.05</v>
      </c>
      <c r="H1227" s="1" t="s">
        <v>1475</v>
      </c>
      <c r="I1227" s="3" t="s">
        <v>1476</v>
      </c>
      <c r="J1227" s="3" t="s">
        <v>256</v>
      </c>
      <c r="K1227" s="1" t="n">
        <v>5</v>
      </c>
      <c r="L1227" s="1" t="n">
        <v>0</v>
      </c>
      <c r="M1227" s="1" t="n">
        <v>12230</v>
      </c>
    </row>
    <row r="1228" customFormat="false" ht="95.5" hidden="false" customHeight="false" outlineLevel="0" collapsed="false">
      <c r="A1228" s="1" t="n">
        <v>1224</v>
      </c>
      <c r="B1228" s="1" t="n">
        <v>21</v>
      </c>
      <c r="C1228" s="1" t="n">
        <v>0</v>
      </c>
      <c r="D1228" s="1" t="n">
        <v>1</v>
      </c>
      <c r="E1228" s="1" t="n">
        <v>0</v>
      </c>
      <c r="G1228" s="1" t="n">
        <v>21.06</v>
      </c>
      <c r="I1228" s="3" t="s">
        <v>1477</v>
      </c>
      <c r="L1228" s="1" t="n">
        <v>0</v>
      </c>
      <c r="M1228" s="1" t="n">
        <v>12240</v>
      </c>
    </row>
    <row r="1229" customFormat="false" ht="14.9" hidden="false" customHeight="false" outlineLevel="0" collapsed="false">
      <c r="A1229" s="1" t="n">
        <v>1225</v>
      </c>
      <c r="B1229" s="1" t="n">
        <v>21</v>
      </c>
      <c r="C1229" s="1" t="n">
        <v>0</v>
      </c>
      <c r="D1229" s="1" t="n">
        <v>0</v>
      </c>
      <c r="E1229" s="1" t="n">
        <v>1</v>
      </c>
      <c r="F1229" s="1" t="n">
        <v>1224</v>
      </c>
      <c r="H1229" s="1" t="s">
        <v>1478</v>
      </c>
      <c r="I1229" s="3" t="e">
        <f aca="false">-#NAME? #NAME? #NAME? #NAME? #NAME? #NAME?</f>
        <v>#VALUE!</v>
      </c>
      <c r="L1229" s="1" t="n">
        <v>0</v>
      </c>
      <c r="M1229" s="1" t="n">
        <v>12250</v>
      </c>
    </row>
    <row r="1230" customFormat="false" ht="14.9" hidden="false" customHeight="false" outlineLevel="0" collapsed="false">
      <c r="A1230" s="1" t="n">
        <v>1226</v>
      </c>
      <c r="B1230" s="1" t="n">
        <v>21</v>
      </c>
      <c r="C1230" s="1" t="n">
        <v>0</v>
      </c>
      <c r="D1230" s="1" t="n">
        <v>0</v>
      </c>
      <c r="E1230" s="1" t="n">
        <v>0</v>
      </c>
      <c r="F1230" s="1" t="n">
        <v>1224</v>
      </c>
      <c r="I1230" s="3" t="s">
        <v>199</v>
      </c>
      <c r="J1230" s="3" t="s">
        <v>256</v>
      </c>
      <c r="K1230" s="1" t="n">
        <v>5</v>
      </c>
      <c r="L1230" s="1" t="n">
        <v>0</v>
      </c>
      <c r="M1230" s="1" t="n">
        <v>12260</v>
      </c>
    </row>
    <row r="1231" customFormat="false" ht="14.9" hidden="false" customHeight="false" outlineLevel="0" collapsed="false">
      <c r="A1231" s="1" t="n">
        <v>1227</v>
      </c>
      <c r="B1231" s="1" t="n">
        <v>21</v>
      </c>
      <c r="C1231" s="1" t="n">
        <v>0</v>
      </c>
      <c r="D1231" s="1" t="n">
        <v>0</v>
      </c>
      <c r="E1231" s="1" t="n">
        <v>1</v>
      </c>
      <c r="F1231" s="1" t="n">
        <v>1226</v>
      </c>
      <c r="H1231" s="1" t="s">
        <v>1479</v>
      </c>
      <c r="I1231" s="3" t="e">
        <f aca="false">--#NAME? #NAME? #NAME? #NAME?</f>
        <v>#VALUE!</v>
      </c>
      <c r="J1231" s="3" t="s">
        <v>256</v>
      </c>
      <c r="K1231" s="1" t="n">
        <v>5</v>
      </c>
      <c r="L1231" s="1" t="n">
        <v>0</v>
      </c>
      <c r="M1231" s="1" t="n">
        <v>12270</v>
      </c>
    </row>
    <row r="1232" customFormat="false" ht="14.9" hidden="false" customHeight="false" outlineLevel="0" collapsed="false">
      <c r="A1232" s="1" t="n">
        <v>1228</v>
      </c>
      <c r="B1232" s="1" t="n">
        <v>21</v>
      </c>
      <c r="C1232" s="1" t="n">
        <v>0</v>
      </c>
      <c r="D1232" s="1" t="n">
        <v>0</v>
      </c>
      <c r="E1232" s="1" t="n">
        <v>1</v>
      </c>
      <c r="F1232" s="1" t="n">
        <v>1226</v>
      </c>
      <c r="H1232" s="1" t="s">
        <v>1480</v>
      </c>
      <c r="I1232" s="3" t="e">
        <f aca="false">--#NAME? #NAME? #NAME? #NAME? #NAME? #NAME? #NAME? #NAME? #NAME?</f>
        <v>#VALUE!</v>
      </c>
      <c r="J1232" s="3" t="s">
        <v>256</v>
      </c>
      <c r="K1232" s="1" t="n">
        <v>5</v>
      </c>
      <c r="L1232" s="1" t="n">
        <v>0</v>
      </c>
      <c r="M1232" s="1" t="n">
        <v>12280</v>
      </c>
    </row>
    <row r="1233" customFormat="false" ht="14.9" hidden="false" customHeight="false" outlineLevel="0" collapsed="false">
      <c r="A1233" s="1" t="n">
        <v>1229</v>
      </c>
      <c r="B1233" s="1" t="n">
        <v>21</v>
      </c>
      <c r="C1233" s="1" t="n">
        <v>0</v>
      </c>
      <c r="D1233" s="1" t="n">
        <v>0</v>
      </c>
      <c r="E1233" s="1" t="n">
        <v>0</v>
      </c>
      <c r="F1233" s="1" t="n">
        <v>1226</v>
      </c>
      <c r="I1233" s="3" t="s">
        <v>706</v>
      </c>
      <c r="L1233" s="1" t="n">
        <v>0</v>
      </c>
      <c r="M1233" s="1" t="n">
        <v>12290</v>
      </c>
    </row>
    <row r="1234" customFormat="false" ht="14.9" hidden="false" customHeight="false" outlineLevel="0" collapsed="false">
      <c r="A1234" s="1" t="n">
        <v>1230</v>
      </c>
      <c r="B1234" s="1" t="n">
        <v>21</v>
      </c>
      <c r="C1234" s="1" t="n">
        <v>0</v>
      </c>
      <c r="D1234" s="1" t="n">
        <v>0</v>
      </c>
      <c r="E1234" s="1" t="n">
        <v>1</v>
      </c>
      <c r="F1234" s="1" t="n">
        <v>1229</v>
      </c>
      <c r="H1234" s="1" t="s">
        <v>1481</v>
      </c>
      <c r="I1234" s="3" t="e">
        <f aca="false">---#NAME? #NAME?</f>
        <v>#VALUE!</v>
      </c>
      <c r="J1234" s="3" t="s">
        <v>256</v>
      </c>
      <c r="K1234" s="1" t="n">
        <v>5</v>
      </c>
      <c r="L1234" s="1" t="n">
        <v>0</v>
      </c>
      <c r="M1234" s="1" t="n">
        <v>12300</v>
      </c>
    </row>
    <row r="1235" customFormat="false" ht="14.9" hidden="false" customHeight="false" outlineLevel="0" collapsed="false">
      <c r="A1235" s="1" t="n">
        <v>1231</v>
      </c>
      <c r="B1235" s="1" t="n">
        <v>21</v>
      </c>
      <c r="C1235" s="1" t="n">
        <v>0</v>
      </c>
      <c r="D1235" s="1" t="n">
        <v>0</v>
      </c>
      <c r="E1235" s="1" t="n">
        <v>1</v>
      </c>
      <c r="F1235" s="1" t="n">
        <v>1229</v>
      </c>
      <c r="H1235" s="1" t="s">
        <v>1482</v>
      </c>
      <c r="I1235" s="3" t="e">
        <f aca="false">---#NAME? #NAME? #NAME? #NAME? #NAME?</f>
        <v>#VALUE!</v>
      </c>
      <c r="J1235" s="3" t="s">
        <v>256</v>
      </c>
      <c r="K1235" s="1" t="n">
        <v>5</v>
      </c>
      <c r="L1235" s="1" t="n">
        <v>0</v>
      </c>
      <c r="M1235" s="1" t="n">
        <v>12310</v>
      </c>
    </row>
    <row r="1236" customFormat="false" ht="14.9" hidden="false" customHeight="false" outlineLevel="0" collapsed="false">
      <c r="A1236" s="1" t="n">
        <v>1232</v>
      </c>
      <c r="B1236" s="1" t="n">
        <v>21</v>
      </c>
      <c r="C1236" s="1" t="n">
        <v>0</v>
      </c>
      <c r="D1236" s="1" t="n">
        <v>0</v>
      </c>
      <c r="E1236" s="1" t="n">
        <v>1</v>
      </c>
      <c r="F1236" s="1" t="n">
        <v>1229</v>
      </c>
      <c r="H1236" s="1" t="s">
        <v>1483</v>
      </c>
      <c r="I1236" s="3" t="e">
        <f aca="false">---#NAME?</f>
        <v>#NAME?</v>
      </c>
      <c r="J1236" s="3" t="s">
        <v>256</v>
      </c>
      <c r="K1236" s="1" t="n">
        <v>5</v>
      </c>
      <c r="L1236" s="1" t="n">
        <v>0</v>
      </c>
      <c r="M1236" s="1" t="n">
        <v>12320</v>
      </c>
    </row>
    <row r="1237" customFormat="false" ht="270.1" hidden="false" customHeight="false" outlineLevel="0" collapsed="false">
      <c r="A1237" s="1" t="n">
        <v>1233</v>
      </c>
      <c r="B1237" s="1" t="n">
        <v>22</v>
      </c>
      <c r="C1237" s="1" t="n">
        <v>0</v>
      </c>
      <c r="D1237" s="1" t="n">
        <v>1</v>
      </c>
      <c r="E1237" s="1" t="n">
        <v>0</v>
      </c>
      <c r="G1237" s="1" t="n">
        <v>22.01</v>
      </c>
      <c r="I1237" s="3" t="s">
        <v>1484</v>
      </c>
      <c r="L1237" s="1" t="n">
        <v>0</v>
      </c>
      <c r="M1237" s="1" t="n">
        <v>12330</v>
      </c>
    </row>
    <row r="1238" customFormat="false" ht="14.9" hidden="false" customHeight="false" outlineLevel="0" collapsed="false">
      <c r="A1238" s="1" t="n">
        <v>1234</v>
      </c>
      <c r="B1238" s="1" t="n">
        <v>22</v>
      </c>
      <c r="C1238" s="1" t="n">
        <v>0</v>
      </c>
      <c r="D1238" s="1" t="n">
        <v>0</v>
      </c>
      <c r="E1238" s="1" t="n">
        <v>1</v>
      </c>
      <c r="F1238" s="1" t="n">
        <v>1233</v>
      </c>
      <c r="H1238" s="1" t="s">
        <v>1485</v>
      </c>
      <c r="I1238" s="3" t="e">
        <f aca="false">-#NAME? #NAME? #NAME? #NAME? #NAME?</f>
        <v>#VALUE!</v>
      </c>
      <c r="J1238" s="3" t="s">
        <v>1486</v>
      </c>
      <c r="K1238" s="1" t="n">
        <v>0</v>
      </c>
      <c r="L1238" s="1" t="n">
        <v>0</v>
      </c>
      <c r="M1238" s="1" t="n">
        <v>12340</v>
      </c>
    </row>
    <row r="1239" customFormat="false" ht="14.9" hidden="false" customHeight="false" outlineLevel="0" collapsed="false">
      <c r="A1239" s="1" t="n">
        <v>1235</v>
      </c>
      <c r="B1239" s="1" t="n">
        <v>22</v>
      </c>
      <c r="C1239" s="1" t="n">
        <v>0</v>
      </c>
      <c r="D1239" s="1" t="n">
        <v>0</v>
      </c>
      <c r="E1239" s="1" t="n">
        <v>1</v>
      </c>
      <c r="F1239" s="1" t="n">
        <v>1233</v>
      </c>
      <c r="H1239" s="1" t="s">
        <v>1487</v>
      </c>
      <c r="I1239" s="3" t="e">
        <f aca="false">-#NAME?</f>
        <v>#NAME?</v>
      </c>
      <c r="J1239" s="3" t="s">
        <v>1486</v>
      </c>
      <c r="K1239" s="1" t="n">
        <v>0</v>
      </c>
      <c r="L1239" s="1" t="n">
        <v>0</v>
      </c>
      <c r="M1239" s="1" t="n">
        <v>12350</v>
      </c>
    </row>
    <row r="1240" customFormat="false" ht="350.7" hidden="false" customHeight="false" outlineLevel="0" collapsed="false">
      <c r="A1240" s="1" t="n">
        <v>1236</v>
      </c>
      <c r="B1240" s="1" t="n">
        <v>22</v>
      </c>
      <c r="C1240" s="1" t="n">
        <v>0</v>
      </c>
      <c r="D1240" s="1" t="n">
        <v>1</v>
      </c>
      <c r="E1240" s="1" t="n">
        <v>0</v>
      </c>
      <c r="G1240" s="1" t="n">
        <v>22.02</v>
      </c>
      <c r="I1240" s="3" t="s">
        <v>1488</v>
      </c>
      <c r="L1240" s="1" t="n">
        <v>0</v>
      </c>
      <c r="M1240" s="1" t="n">
        <v>12360</v>
      </c>
    </row>
    <row r="1241" customFormat="false" ht="14.9" hidden="false" customHeight="false" outlineLevel="0" collapsed="false">
      <c r="A1241" s="1" t="n">
        <v>1237</v>
      </c>
      <c r="B1241" s="1" t="n">
        <v>22</v>
      </c>
      <c r="C1241" s="1" t="n">
        <v>0</v>
      </c>
      <c r="D1241" s="1" t="n">
        <v>0</v>
      </c>
      <c r="E1241" s="1" t="n">
        <v>1</v>
      </c>
      <c r="F1241" s="1" t="n">
        <v>1236</v>
      </c>
      <c r="H1241" s="1" t="s">
        <v>1489</v>
      </c>
      <c r="I1241" s="3" t="e">
        <f aca="false">-#NAME?,#NAME? #NAME? #NAME? #NAME? #NAME? #NAME?,#NAME? #NAME? #NAME? #NAME? #NAME? #NAME? #NAME? #NAME? #NAME?</f>
        <v>#VALUE!</v>
      </c>
      <c r="J1241" s="3" t="s">
        <v>1486</v>
      </c>
      <c r="K1241" s="1" t="n">
        <v>0</v>
      </c>
      <c r="L1241" s="1" t="n">
        <v>0</v>
      </c>
      <c r="M1241" s="1" t="n">
        <v>12370</v>
      </c>
    </row>
    <row r="1242" customFormat="false" ht="14.9" hidden="false" customHeight="false" outlineLevel="0" collapsed="false">
      <c r="A1242" s="1" t="n">
        <v>1238</v>
      </c>
      <c r="B1242" s="1" t="n">
        <v>22</v>
      </c>
      <c r="C1242" s="1" t="n">
        <v>0</v>
      </c>
      <c r="D1242" s="1" t="n">
        <v>0</v>
      </c>
      <c r="E1242" s="1" t="n">
        <v>0</v>
      </c>
      <c r="F1242" s="1" t="n">
        <v>1236</v>
      </c>
      <c r="I1242" s="3" t="s">
        <v>199</v>
      </c>
      <c r="L1242" s="1" t="n">
        <v>0</v>
      </c>
      <c r="M1242" s="1" t="n">
        <v>12380</v>
      </c>
    </row>
    <row r="1243" customFormat="false" ht="14.9" hidden="false" customHeight="false" outlineLevel="0" collapsed="false">
      <c r="A1243" s="1" t="n">
        <v>1239</v>
      </c>
      <c r="B1243" s="1" t="n">
        <v>22</v>
      </c>
      <c r="C1243" s="1" t="n">
        <v>0</v>
      </c>
      <c r="D1243" s="1" t="n">
        <v>0</v>
      </c>
      <c r="E1243" s="1" t="n">
        <v>1</v>
      </c>
      <c r="F1243" s="1" t="n">
        <v>1238</v>
      </c>
      <c r="H1243" s="1" t="s">
        <v>1490</v>
      </c>
      <c r="I1243" s="3" t="e">
        <f aca="false">--#NAME?-#NAME? #NAME?</f>
        <v>#VALUE!</v>
      </c>
      <c r="J1243" s="3" t="s">
        <v>1486</v>
      </c>
      <c r="K1243" s="1" t="n">
        <v>0</v>
      </c>
      <c r="L1243" s="1" t="n">
        <v>0</v>
      </c>
      <c r="M1243" s="1" t="n">
        <v>12390</v>
      </c>
    </row>
    <row r="1244" customFormat="false" ht="14.9" hidden="false" customHeight="false" outlineLevel="0" collapsed="false">
      <c r="A1244" s="1" t="n">
        <v>1240</v>
      </c>
      <c r="B1244" s="1" t="n">
        <v>22</v>
      </c>
      <c r="C1244" s="1" t="n">
        <v>0</v>
      </c>
      <c r="D1244" s="1" t="n">
        <v>0</v>
      </c>
      <c r="E1244" s="1" t="n">
        <v>1</v>
      </c>
      <c r="F1244" s="1" t="n">
        <v>1238</v>
      </c>
      <c r="H1244" s="1" t="s">
        <v>1491</v>
      </c>
      <c r="I1244" s="3" t="e">
        <f aca="false">--#NAME?</f>
        <v>#NAME?</v>
      </c>
      <c r="J1244" s="3" t="s">
        <v>1486</v>
      </c>
      <c r="K1244" s="1" t="n">
        <v>0</v>
      </c>
      <c r="L1244" s="1" t="n">
        <v>0</v>
      </c>
      <c r="M1244" s="1" t="n">
        <v>12400</v>
      </c>
    </row>
    <row r="1245" customFormat="false" ht="55.2" hidden="false" customHeight="false" outlineLevel="0" collapsed="false">
      <c r="A1245" s="1" t="n">
        <v>1241</v>
      </c>
      <c r="B1245" s="1" t="n">
        <v>22</v>
      </c>
      <c r="C1245" s="1" t="n">
        <v>0</v>
      </c>
      <c r="D1245" s="1" t="n">
        <v>1</v>
      </c>
      <c r="E1245" s="1" t="n">
        <v>0</v>
      </c>
      <c r="G1245" s="1" t="n">
        <v>22.03</v>
      </c>
      <c r="I1245" s="3" t="s">
        <v>1492</v>
      </c>
      <c r="L1245" s="1" t="n">
        <v>0</v>
      </c>
      <c r="M1245" s="1" t="n">
        <v>12410</v>
      </c>
    </row>
    <row r="1246" customFormat="false" ht="14.9" hidden="false" customHeight="false" outlineLevel="0" collapsed="false">
      <c r="A1246" s="1" t="n">
        <v>1242</v>
      </c>
      <c r="B1246" s="1" t="n">
        <v>22</v>
      </c>
      <c r="C1246" s="1" t="n">
        <v>0</v>
      </c>
      <c r="D1246" s="1" t="n">
        <v>0</v>
      </c>
      <c r="E1246" s="1" t="n">
        <v>1</v>
      </c>
      <c r="F1246" s="1" t="n">
        <v>1241</v>
      </c>
      <c r="H1246" s="1" t="s">
        <v>1493</v>
      </c>
      <c r="I1246" s="3" t="e">
        <f aca="false">---#NAME? #NAME? #NAME?</f>
        <v>#VALUE!</v>
      </c>
      <c r="J1246" s="3" t="s">
        <v>1486</v>
      </c>
      <c r="K1246" s="1" t="n">
        <v>0</v>
      </c>
      <c r="L1246" s="1" t="n">
        <v>0</v>
      </c>
      <c r="M1246" s="1" t="n">
        <v>12420</v>
      </c>
    </row>
    <row r="1247" customFormat="false" ht="14.9" hidden="false" customHeight="false" outlineLevel="0" collapsed="false">
      <c r="A1247" s="1" t="n">
        <v>1243</v>
      </c>
      <c r="B1247" s="1" t="n">
        <v>22</v>
      </c>
      <c r="C1247" s="1" t="n">
        <v>0</v>
      </c>
      <c r="D1247" s="1" t="n">
        <v>0</v>
      </c>
      <c r="E1247" s="1" t="n">
        <v>1</v>
      </c>
      <c r="F1247" s="1" t="n">
        <v>1241</v>
      </c>
      <c r="H1247" s="1" t="s">
        <v>1494</v>
      </c>
      <c r="I1247" s="3" t="e">
        <f aca="false">---#NAME?</f>
        <v>#NAME?</v>
      </c>
      <c r="J1247" s="3" t="s">
        <v>1486</v>
      </c>
      <c r="K1247" s="1" t="n">
        <v>0</v>
      </c>
      <c r="L1247" s="1" t="n">
        <v>0</v>
      </c>
      <c r="M1247" s="1" t="n">
        <v>12430</v>
      </c>
    </row>
    <row r="1248" customFormat="false" ht="176.1" hidden="false" customHeight="false" outlineLevel="0" collapsed="false">
      <c r="A1248" s="1" t="n">
        <v>1244</v>
      </c>
      <c r="B1248" s="1" t="n">
        <v>22</v>
      </c>
      <c r="C1248" s="1" t="n">
        <v>0</v>
      </c>
      <c r="D1248" s="1" t="n">
        <v>1</v>
      </c>
      <c r="E1248" s="1" t="n">
        <v>0</v>
      </c>
      <c r="G1248" s="1" t="n">
        <v>22.04</v>
      </c>
      <c r="I1248" s="3" t="s">
        <v>1495</v>
      </c>
      <c r="L1248" s="1" t="n">
        <v>0</v>
      </c>
      <c r="M1248" s="1" t="n">
        <v>12440</v>
      </c>
    </row>
    <row r="1249" customFormat="false" ht="14.9" hidden="false" customHeight="false" outlineLevel="0" collapsed="false">
      <c r="A1249" s="1" t="n">
        <v>1245</v>
      </c>
      <c r="B1249" s="1" t="n">
        <v>22</v>
      </c>
      <c r="C1249" s="1" t="n">
        <v>0</v>
      </c>
      <c r="D1249" s="1" t="n">
        <v>0</v>
      </c>
      <c r="E1249" s="1" t="n">
        <v>1</v>
      </c>
      <c r="F1249" s="1" t="n">
        <v>1244</v>
      </c>
      <c r="H1249" s="1" t="s">
        <v>1496</v>
      </c>
      <c r="I1249" s="3" t="e">
        <f aca="false">-#NAME? #NAME?</f>
        <v>#VALUE!</v>
      </c>
      <c r="J1249" s="3" t="s">
        <v>1486</v>
      </c>
      <c r="K1249" s="1" t="n">
        <v>0</v>
      </c>
      <c r="L1249" s="1" t="n">
        <v>0</v>
      </c>
      <c r="M1249" s="1" t="n">
        <v>12450</v>
      </c>
    </row>
    <row r="1250" customFormat="false" ht="68.65" hidden="false" customHeight="false" outlineLevel="0" collapsed="false">
      <c r="A1250" s="1" t="n">
        <v>1246</v>
      </c>
      <c r="B1250" s="1" t="n">
        <v>22</v>
      </c>
      <c r="C1250" s="1" t="n">
        <v>0</v>
      </c>
      <c r="D1250" s="1" t="n">
        <v>0</v>
      </c>
      <c r="E1250" s="1" t="n">
        <v>0</v>
      </c>
      <c r="F1250" s="1" t="n">
        <v>1244</v>
      </c>
      <c r="I1250" s="3" t="e">
        <f aca="false">-#NAME? #NAME?</f>
        <v>#VALUE!</v>
      </c>
      <c r="J1250" s="3" t="s">
        <v>1497</v>
      </c>
      <c r="L1250" s="0" t="s">
        <v>644</v>
      </c>
      <c r="M1250" s="1" t="n">
        <v>0</v>
      </c>
      <c r="N1250" s="1" t="n">
        <v>12460</v>
      </c>
    </row>
    <row r="1251" customFormat="false" ht="55.2" hidden="false" customHeight="false" outlineLevel="0" collapsed="false">
      <c r="A1251" s="1" t="n">
        <v>1247</v>
      </c>
      <c r="B1251" s="1" t="n">
        <v>22</v>
      </c>
      <c r="C1251" s="1" t="n">
        <v>0</v>
      </c>
      <c r="D1251" s="1" t="n">
        <v>0</v>
      </c>
      <c r="E1251" s="1" t="n">
        <v>1</v>
      </c>
      <c r="F1251" s="1" t="n">
        <v>1246</v>
      </c>
      <c r="H1251" s="1" t="s">
        <v>1498</v>
      </c>
      <c r="I1251" s="3" t="s">
        <v>1499</v>
      </c>
      <c r="J1251" s="3" t="s">
        <v>1486</v>
      </c>
      <c r="K1251" s="1" t="n">
        <v>0</v>
      </c>
      <c r="L1251" s="1" t="n">
        <v>0</v>
      </c>
      <c r="M1251" s="1" t="n">
        <v>12470</v>
      </c>
    </row>
    <row r="1252" customFormat="false" ht="108.95" hidden="false" customHeight="false" outlineLevel="0" collapsed="false">
      <c r="A1252" s="1" t="n">
        <v>1248</v>
      </c>
      <c r="B1252" s="1" t="n">
        <v>22</v>
      </c>
      <c r="C1252" s="1" t="n">
        <v>0</v>
      </c>
      <c r="D1252" s="1" t="n">
        <v>0</v>
      </c>
      <c r="E1252" s="1" t="n">
        <v>1</v>
      </c>
      <c r="F1252" s="1" t="n">
        <v>1246</v>
      </c>
      <c r="H1252" s="1" t="s">
        <v>1500</v>
      </c>
      <c r="I1252" s="3" t="s">
        <v>1501</v>
      </c>
      <c r="J1252" s="3" t="s">
        <v>1486</v>
      </c>
      <c r="K1252" s="1" t="n">
        <v>0</v>
      </c>
      <c r="L1252" s="1" t="n">
        <v>0</v>
      </c>
      <c r="M1252" s="1" t="n">
        <v>12480</v>
      </c>
    </row>
    <row r="1253" customFormat="false" ht="14.9" hidden="false" customHeight="false" outlineLevel="0" collapsed="false">
      <c r="A1253" s="1" t="n">
        <v>1249</v>
      </c>
      <c r="B1253" s="1" t="n">
        <v>22</v>
      </c>
      <c r="C1253" s="1" t="n">
        <v>0</v>
      </c>
      <c r="D1253" s="1" t="n">
        <v>0</v>
      </c>
      <c r="E1253" s="1" t="n">
        <v>1</v>
      </c>
      <c r="F1253" s="1" t="n">
        <v>1246</v>
      </c>
      <c r="H1253" s="1" t="s">
        <v>1502</v>
      </c>
      <c r="I1253" s="3" t="e">
        <f aca="false">--#NAME?</f>
        <v>#NAME?</v>
      </c>
      <c r="J1253" s="3" t="s">
        <v>1486</v>
      </c>
      <c r="K1253" s="1" t="n">
        <v>0</v>
      </c>
      <c r="L1253" s="1" t="n">
        <v>0</v>
      </c>
      <c r="M1253" s="1" t="n">
        <v>12490</v>
      </c>
    </row>
    <row r="1254" customFormat="false" ht="14.9" hidden="false" customHeight="false" outlineLevel="0" collapsed="false">
      <c r="A1254" s="1" t="n">
        <v>1250</v>
      </c>
      <c r="B1254" s="1" t="n">
        <v>22</v>
      </c>
      <c r="C1254" s="1" t="n">
        <v>0</v>
      </c>
      <c r="D1254" s="1" t="n">
        <v>0</v>
      </c>
      <c r="E1254" s="1" t="n">
        <v>1</v>
      </c>
      <c r="F1254" s="1" t="n">
        <v>1244</v>
      </c>
      <c r="H1254" s="1" t="s">
        <v>1503</v>
      </c>
      <c r="I1254" s="3" t="e">
        <f aca="false">-#NAME? #NAME? #NAME?</f>
        <v>#VALUE!</v>
      </c>
      <c r="J1254" s="3" t="s">
        <v>1486</v>
      </c>
      <c r="K1254" s="1" t="n">
        <v>0</v>
      </c>
      <c r="L1254" s="1" t="n">
        <v>0</v>
      </c>
      <c r="M1254" s="1" t="n">
        <v>12500</v>
      </c>
    </row>
    <row r="1255" customFormat="false" ht="149.25" hidden="false" customHeight="false" outlineLevel="0" collapsed="false">
      <c r="A1255" s="1" t="n">
        <v>1251</v>
      </c>
      <c r="B1255" s="1" t="n">
        <v>22</v>
      </c>
      <c r="C1255" s="1" t="n">
        <v>0</v>
      </c>
      <c r="D1255" s="1" t="n">
        <v>1</v>
      </c>
      <c r="E1255" s="1" t="n">
        <v>0</v>
      </c>
      <c r="G1255" s="1" t="n">
        <v>22.05</v>
      </c>
      <c r="I1255" s="3" t="s">
        <v>1504</v>
      </c>
      <c r="L1255" s="1" t="n">
        <v>0</v>
      </c>
      <c r="M1255" s="1" t="n">
        <v>12510</v>
      </c>
    </row>
    <row r="1256" customFormat="false" ht="55.2" hidden="false" customHeight="false" outlineLevel="0" collapsed="false">
      <c r="A1256" s="1" t="n">
        <v>1252</v>
      </c>
      <c r="B1256" s="1" t="n">
        <v>22</v>
      </c>
      <c r="C1256" s="1" t="n">
        <v>0</v>
      </c>
      <c r="D1256" s="1" t="n">
        <v>0</v>
      </c>
      <c r="E1256" s="1" t="n">
        <v>1</v>
      </c>
      <c r="F1256" s="1" t="n">
        <v>1251</v>
      </c>
      <c r="H1256" s="1" t="s">
        <v>1505</v>
      </c>
      <c r="I1256" s="3" t="s">
        <v>1506</v>
      </c>
      <c r="J1256" s="3" t="s">
        <v>1486</v>
      </c>
      <c r="K1256" s="1" t="n">
        <v>0</v>
      </c>
      <c r="L1256" s="1" t="n">
        <v>0</v>
      </c>
      <c r="M1256" s="1" t="n">
        <v>12520</v>
      </c>
    </row>
    <row r="1257" customFormat="false" ht="14.9" hidden="false" customHeight="false" outlineLevel="0" collapsed="false">
      <c r="A1257" s="1" t="n">
        <v>1253</v>
      </c>
      <c r="B1257" s="1" t="n">
        <v>22</v>
      </c>
      <c r="C1257" s="1" t="n">
        <v>0</v>
      </c>
      <c r="D1257" s="1" t="n">
        <v>0</v>
      </c>
      <c r="E1257" s="1" t="n">
        <v>1</v>
      </c>
      <c r="F1257" s="1" t="n">
        <v>1251</v>
      </c>
      <c r="H1257" s="1" t="s">
        <v>1507</v>
      </c>
      <c r="I1257" s="3" t="e">
        <f aca="false">-#NAME?</f>
        <v>#NAME?</v>
      </c>
      <c r="J1257" s="3" t="s">
        <v>1486</v>
      </c>
      <c r="K1257" s="1" t="n">
        <v>0</v>
      </c>
      <c r="L1257" s="1" t="n">
        <v>0</v>
      </c>
      <c r="M1257" s="1" t="n">
        <v>12530</v>
      </c>
    </row>
    <row r="1258" customFormat="false" ht="404.45" hidden="false" customHeight="false" outlineLevel="0" collapsed="false">
      <c r="A1258" s="1" t="n">
        <v>1254</v>
      </c>
      <c r="B1258" s="1" t="n">
        <v>22</v>
      </c>
      <c r="C1258" s="1" t="n">
        <v>0</v>
      </c>
      <c r="D1258" s="1" t="n">
        <v>1</v>
      </c>
      <c r="E1258" s="1" t="n">
        <v>0</v>
      </c>
      <c r="G1258" s="1" t="n">
        <v>22.06</v>
      </c>
      <c r="I1258" s="3" t="s">
        <v>1508</v>
      </c>
      <c r="L1258" s="1" t="n">
        <v>0</v>
      </c>
      <c r="M1258" s="1" t="n">
        <v>12540</v>
      </c>
    </row>
    <row r="1259" customFormat="false" ht="14.9" hidden="false" customHeight="false" outlineLevel="0" collapsed="false">
      <c r="A1259" s="1" t="n">
        <v>1255</v>
      </c>
      <c r="B1259" s="1" t="n">
        <v>22</v>
      </c>
      <c r="C1259" s="1" t="n">
        <v>0</v>
      </c>
      <c r="D1259" s="1" t="n">
        <v>0</v>
      </c>
      <c r="E1259" s="1" t="n">
        <v>1</v>
      </c>
      <c r="F1259" s="1" t="n">
        <v>1254</v>
      </c>
      <c r="H1259" s="1" t="s">
        <v>1509</v>
      </c>
      <c r="I1259" s="3" t="e">
        <f aca="false">---#NAME?</f>
        <v>#NAME?</v>
      </c>
      <c r="J1259" s="3" t="s">
        <v>1486</v>
      </c>
      <c r="K1259" s="1" t="n">
        <v>0</v>
      </c>
      <c r="L1259" s="1" t="n">
        <v>0</v>
      </c>
      <c r="M1259" s="1" t="n">
        <v>12550</v>
      </c>
    </row>
    <row r="1260" customFormat="false" ht="14.9" hidden="false" customHeight="false" outlineLevel="0" collapsed="false">
      <c r="A1260" s="1" t="n">
        <v>1256</v>
      </c>
      <c r="B1260" s="1" t="n">
        <v>22</v>
      </c>
      <c r="C1260" s="1" t="n">
        <v>0</v>
      </c>
      <c r="D1260" s="1" t="n">
        <v>0</v>
      </c>
      <c r="E1260" s="1" t="n">
        <v>1</v>
      </c>
      <c r="F1260" s="1" t="n">
        <v>1254</v>
      </c>
      <c r="H1260" s="1" t="s">
        <v>1510</v>
      </c>
      <c r="I1260" s="3" t="e">
        <f aca="false">---#NAME? #NAME? (#NAME?,#NAME?)</f>
        <v>#VALUE!</v>
      </c>
      <c r="J1260" s="3" t="s">
        <v>1486</v>
      </c>
      <c r="K1260" s="1" t="n">
        <v>0</v>
      </c>
      <c r="L1260" s="1" t="n">
        <v>0</v>
      </c>
      <c r="M1260" s="1" t="n">
        <v>12560</v>
      </c>
    </row>
    <row r="1261" customFormat="false" ht="14.9" hidden="false" customHeight="false" outlineLevel="0" collapsed="false">
      <c r="A1261" s="1" t="n">
        <v>1257</v>
      </c>
      <c r="B1261" s="1" t="n">
        <v>22</v>
      </c>
      <c r="C1261" s="1" t="n">
        <v>0</v>
      </c>
      <c r="D1261" s="1" t="n">
        <v>0</v>
      </c>
      <c r="E1261" s="1" t="n">
        <v>1</v>
      </c>
      <c r="F1261" s="1" t="n">
        <v>1254</v>
      </c>
      <c r="H1261" s="1" t="s">
        <v>1511</v>
      </c>
      <c r="I1261" s="3" t="e">
        <f aca="false">---#NAME?</f>
        <v>#NAME?</v>
      </c>
      <c r="J1261" s="3" t="s">
        <v>1486</v>
      </c>
      <c r="K1261" s="1" t="n">
        <v>0</v>
      </c>
      <c r="L1261" s="1" t="n">
        <v>0</v>
      </c>
      <c r="M1261" s="1" t="n">
        <v>12570</v>
      </c>
    </row>
    <row r="1262" customFormat="false" ht="229.85" hidden="false" customHeight="false" outlineLevel="0" collapsed="false">
      <c r="A1262" s="1" t="n">
        <v>1258</v>
      </c>
      <c r="B1262" s="1" t="n">
        <v>22</v>
      </c>
      <c r="C1262" s="1" t="n">
        <v>0</v>
      </c>
      <c r="D1262" s="1" t="n">
        <v>1</v>
      </c>
      <c r="E1262" s="1" t="n">
        <v>0</v>
      </c>
      <c r="G1262" s="1" t="n">
        <v>22.07</v>
      </c>
      <c r="I1262" s="3" t="s">
        <v>1512</v>
      </c>
      <c r="L1262" s="1" t="n">
        <v>0</v>
      </c>
      <c r="M1262" s="1" t="n">
        <v>12580</v>
      </c>
    </row>
    <row r="1263" customFormat="false" ht="149.25" hidden="false" customHeight="false" outlineLevel="0" collapsed="false">
      <c r="A1263" s="1" t="n">
        <v>1259</v>
      </c>
      <c r="B1263" s="1" t="n">
        <v>22</v>
      </c>
      <c r="C1263" s="1" t="n">
        <v>0</v>
      </c>
      <c r="D1263" s="1" t="n">
        <v>0</v>
      </c>
      <c r="E1263" s="1" t="n">
        <v>1</v>
      </c>
      <c r="F1263" s="1" t="n">
        <v>1258</v>
      </c>
      <c r="H1263" s="1" t="s">
        <v>1513</v>
      </c>
      <c r="I1263" s="3" t="s">
        <v>1514</v>
      </c>
      <c r="J1263" s="3" t="s">
        <v>1486</v>
      </c>
      <c r="K1263" s="1" t="n">
        <v>0</v>
      </c>
      <c r="L1263" s="1" t="n">
        <v>0</v>
      </c>
      <c r="M1263" s="1" t="n">
        <v>12590</v>
      </c>
    </row>
    <row r="1264" customFormat="false" ht="14.9" hidden="false" customHeight="false" outlineLevel="0" collapsed="false">
      <c r="A1264" s="1" t="n">
        <v>1260</v>
      </c>
      <c r="B1264" s="1" t="n">
        <v>22</v>
      </c>
      <c r="C1264" s="1" t="n">
        <v>0</v>
      </c>
      <c r="D1264" s="1" t="n">
        <v>0</v>
      </c>
      <c r="E1264" s="1" t="n">
        <v>1</v>
      </c>
      <c r="F1264" s="1" t="n">
        <v>1258</v>
      </c>
      <c r="H1264" s="1" t="s">
        <v>1515</v>
      </c>
      <c r="I1264" s="3" t="e">
        <f aca="false">-#NAME? #NAME? #NAME? #NAME? #NAME?,#NAME?,#NAME? #NAME? #NAME?</f>
        <v>#VALUE!</v>
      </c>
      <c r="J1264" s="3" t="s">
        <v>1486</v>
      </c>
      <c r="K1264" s="1" t="n">
        <v>0</v>
      </c>
      <c r="L1264" s="1" t="n">
        <v>0</v>
      </c>
      <c r="M1264" s="1" t="n">
        <v>12600</v>
      </c>
    </row>
    <row r="1265" customFormat="false" ht="216.4" hidden="false" customHeight="false" outlineLevel="0" collapsed="false">
      <c r="A1265" s="1" t="n">
        <v>1261</v>
      </c>
      <c r="B1265" s="1" t="n">
        <v>22</v>
      </c>
      <c r="C1265" s="1" t="n">
        <v>0</v>
      </c>
      <c r="D1265" s="1" t="n">
        <v>1</v>
      </c>
      <c r="E1265" s="1" t="n">
        <v>0</v>
      </c>
      <c r="G1265" s="1" t="n">
        <v>22.08</v>
      </c>
      <c r="I1265" s="3" t="s">
        <v>1516</v>
      </c>
      <c r="L1265" s="1" t="n">
        <v>0</v>
      </c>
      <c r="M1265" s="1" t="n">
        <v>12610</v>
      </c>
    </row>
    <row r="1266" customFormat="false" ht="14.9" hidden="false" customHeight="false" outlineLevel="0" collapsed="false">
      <c r="A1266" s="1" t="n">
        <v>1262</v>
      </c>
      <c r="B1266" s="1" t="n">
        <v>22</v>
      </c>
      <c r="C1266" s="1" t="n">
        <v>0</v>
      </c>
      <c r="D1266" s="1" t="n">
        <v>0</v>
      </c>
      <c r="E1266" s="1" t="n">
        <v>1</v>
      </c>
      <c r="F1266" s="1" t="n">
        <v>1261</v>
      </c>
      <c r="H1266" s="1" t="s">
        <v>1517</v>
      </c>
      <c r="I1266" s="3" t="e">
        <f aca="false">-#NAME? #NAME? #NAME? #NAME? #NAME? #NAME? #NAME? #NAME? #NAME?</f>
        <v>#VALUE!</v>
      </c>
      <c r="J1266" s="3" t="s">
        <v>1486</v>
      </c>
      <c r="K1266" s="1" t="n">
        <v>0</v>
      </c>
      <c r="L1266" s="1" t="n">
        <v>0</v>
      </c>
      <c r="M1266" s="1" t="n">
        <v>12620</v>
      </c>
    </row>
    <row r="1267" customFormat="false" ht="14.9" hidden="false" customHeight="false" outlineLevel="0" collapsed="false">
      <c r="A1267" s="1" t="n">
        <v>1263</v>
      </c>
      <c r="B1267" s="1" t="n">
        <v>22</v>
      </c>
      <c r="C1267" s="1" t="n">
        <v>0</v>
      </c>
      <c r="D1267" s="1" t="n">
        <v>0</v>
      </c>
      <c r="E1267" s="1" t="n">
        <v>1</v>
      </c>
      <c r="F1267" s="1" t="n">
        <v>1261</v>
      </c>
      <c r="H1267" s="1" t="s">
        <v>1518</v>
      </c>
      <c r="I1267" s="3" t="e">
        <f aca="false">-#NAME?</f>
        <v>#NAME?</v>
      </c>
      <c r="J1267" s="3" t="s">
        <v>1486</v>
      </c>
      <c r="K1267" s="1" t="n">
        <v>0</v>
      </c>
      <c r="L1267" s="1" t="n">
        <v>0</v>
      </c>
      <c r="M1267" s="1" t="n">
        <v>12630</v>
      </c>
    </row>
    <row r="1268" customFormat="false" ht="14.9" hidden="false" customHeight="false" outlineLevel="0" collapsed="false">
      <c r="A1268" s="1" t="n">
        <v>1264</v>
      </c>
      <c r="B1268" s="1" t="n">
        <v>22</v>
      </c>
      <c r="C1268" s="1" t="n">
        <v>0</v>
      </c>
      <c r="D1268" s="1" t="n">
        <v>0</v>
      </c>
      <c r="E1268" s="1" t="n">
        <v>1</v>
      </c>
      <c r="F1268" s="1" t="n">
        <v>1261</v>
      </c>
      <c r="H1268" s="1" t="s">
        <v>1519</v>
      </c>
      <c r="I1268" s="3" t="e">
        <f aca="false">-#NAME? #NAME? #NAME? #NAME? #NAME? #NAME? #NAME? #NAME? #NAME?-#NAME? #NAME?</f>
        <v>#VALUE!</v>
      </c>
      <c r="J1268" s="3" t="s">
        <v>1486</v>
      </c>
      <c r="K1268" s="1" t="n">
        <v>0</v>
      </c>
      <c r="L1268" s="1" t="n">
        <v>0</v>
      </c>
      <c r="M1268" s="1" t="n">
        <v>12640</v>
      </c>
    </row>
    <row r="1269" customFormat="false" ht="14.9" hidden="false" customHeight="false" outlineLevel="0" collapsed="false">
      <c r="A1269" s="1" t="n">
        <v>1265</v>
      </c>
      <c r="B1269" s="1" t="n">
        <v>22</v>
      </c>
      <c r="C1269" s="1" t="n">
        <v>0</v>
      </c>
      <c r="D1269" s="1" t="n">
        <v>0</v>
      </c>
      <c r="E1269" s="1" t="n">
        <v>1</v>
      </c>
      <c r="F1269" s="1" t="n">
        <v>1261</v>
      </c>
      <c r="H1269" s="1" t="s">
        <v>1520</v>
      </c>
      <c r="I1269" s="3" t="e">
        <f aca="false">-#NAME? #NAME? #NAME?</f>
        <v>#VALUE!</v>
      </c>
      <c r="J1269" s="3" t="s">
        <v>1486</v>
      </c>
      <c r="K1269" s="1" t="n">
        <v>0</v>
      </c>
      <c r="L1269" s="1" t="n">
        <v>0</v>
      </c>
      <c r="M1269" s="1" t="n">
        <v>12650</v>
      </c>
    </row>
    <row r="1270" customFormat="false" ht="14.9" hidden="false" customHeight="false" outlineLevel="0" collapsed="false">
      <c r="A1270" s="1" t="n">
        <v>1266</v>
      </c>
      <c r="B1270" s="1" t="n">
        <v>22</v>
      </c>
      <c r="C1270" s="1" t="n">
        <v>0</v>
      </c>
      <c r="D1270" s="1" t="n">
        <v>0</v>
      </c>
      <c r="E1270" s="1" t="n">
        <v>1</v>
      </c>
      <c r="F1270" s="1" t="n">
        <v>1261</v>
      </c>
      <c r="H1270" s="1" t="s">
        <v>1521</v>
      </c>
      <c r="I1270" s="3" t="e">
        <f aca="false">-#NAME?</f>
        <v>#NAME?</v>
      </c>
      <c r="J1270" s="3" t="s">
        <v>1486</v>
      </c>
      <c r="K1270" s="1" t="n">
        <v>0</v>
      </c>
      <c r="L1270" s="1" t="n">
        <v>0</v>
      </c>
      <c r="M1270" s="1" t="n">
        <v>12660</v>
      </c>
    </row>
    <row r="1271" customFormat="false" ht="14.9" hidden="false" customHeight="false" outlineLevel="0" collapsed="false">
      <c r="A1271" s="1" t="n">
        <v>1267</v>
      </c>
      <c r="B1271" s="1" t="n">
        <v>22</v>
      </c>
      <c r="C1271" s="1" t="n">
        <v>0</v>
      </c>
      <c r="D1271" s="1" t="n">
        <v>0</v>
      </c>
      <c r="E1271" s="1" t="n">
        <v>1</v>
      </c>
      <c r="F1271" s="1" t="n">
        <v>1261</v>
      </c>
      <c r="H1271" s="1" t="s">
        <v>1522</v>
      </c>
      <c r="I1271" s="3" t="e">
        <f aca="false">-#NAME? #NAME? #NAME?</f>
        <v>#VALUE!</v>
      </c>
      <c r="J1271" s="3" t="s">
        <v>1486</v>
      </c>
      <c r="K1271" s="1" t="n">
        <v>0</v>
      </c>
      <c r="L1271" s="1" t="n">
        <v>0</v>
      </c>
      <c r="M1271" s="1" t="n">
        <v>12670</v>
      </c>
    </row>
    <row r="1272" customFormat="false" ht="14.9" hidden="false" customHeight="false" outlineLevel="0" collapsed="false">
      <c r="A1272" s="1" t="n">
        <v>1268</v>
      </c>
      <c r="B1272" s="1" t="n">
        <v>22</v>
      </c>
      <c r="C1272" s="1" t="n">
        <v>0</v>
      </c>
      <c r="D1272" s="1" t="n">
        <v>0</v>
      </c>
      <c r="E1272" s="1" t="n">
        <v>0</v>
      </c>
      <c r="F1272" s="1" t="n">
        <v>1261</v>
      </c>
      <c r="I1272" s="3" t="s">
        <v>199</v>
      </c>
      <c r="L1272" s="1" t="n">
        <v>0</v>
      </c>
      <c r="M1272" s="1" t="n">
        <v>12680</v>
      </c>
    </row>
    <row r="1273" customFormat="false" ht="14.9" hidden="false" customHeight="false" outlineLevel="0" collapsed="false">
      <c r="A1273" s="1" t="n">
        <v>1269</v>
      </c>
      <c r="B1273" s="1" t="n">
        <v>22</v>
      </c>
      <c r="C1273" s="1" t="n">
        <v>0</v>
      </c>
      <c r="D1273" s="1" t="n">
        <v>0</v>
      </c>
      <c r="E1273" s="1" t="n">
        <v>1</v>
      </c>
      <c r="F1273" s="1" t="n">
        <v>1268</v>
      </c>
      <c r="H1273" s="1" t="s">
        <v>1523</v>
      </c>
      <c r="I1273" s="3" t="e">
        <f aca="false">--#NAME? #NAME? (#NAME?,#NAME?,#NAME? #NAME?)</f>
        <v>#VALUE!</v>
      </c>
      <c r="J1273" s="3" t="s">
        <v>1486</v>
      </c>
      <c r="K1273" s="1" t="n">
        <v>0</v>
      </c>
      <c r="L1273" s="1" t="n">
        <v>0</v>
      </c>
      <c r="M1273" s="1" t="n">
        <v>12690</v>
      </c>
    </row>
    <row r="1274" customFormat="false" ht="14.9" hidden="false" customHeight="false" outlineLevel="0" collapsed="false">
      <c r="A1274" s="1" t="n">
        <v>1270</v>
      </c>
      <c r="B1274" s="1" t="n">
        <v>22</v>
      </c>
      <c r="C1274" s="1" t="n">
        <v>0</v>
      </c>
      <c r="D1274" s="1" t="n">
        <v>0</v>
      </c>
      <c r="E1274" s="1" t="n">
        <v>1</v>
      </c>
      <c r="F1274" s="1" t="n">
        <v>1268</v>
      </c>
      <c r="H1274" s="1" t="s">
        <v>1524</v>
      </c>
      <c r="I1274" s="3" t="e">
        <f aca="false">--#NAME?</f>
        <v>#NAME?</v>
      </c>
      <c r="J1274" s="3" t="s">
        <v>1486</v>
      </c>
      <c r="K1274" s="1" t="n">
        <v>0</v>
      </c>
      <c r="L1274" s="1" t="n">
        <v>0</v>
      </c>
      <c r="M1274" s="1" t="n">
        <v>12700</v>
      </c>
    </row>
    <row r="1275" customFormat="false" ht="122.35" hidden="false" customHeight="false" outlineLevel="0" collapsed="false">
      <c r="A1275" s="1" t="n">
        <v>1271</v>
      </c>
      <c r="B1275" s="1" t="n">
        <v>22</v>
      </c>
      <c r="C1275" s="1" t="n">
        <v>0</v>
      </c>
      <c r="D1275" s="1" t="n">
        <v>1</v>
      </c>
      <c r="E1275" s="1" t="n">
        <v>1</v>
      </c>
      <c r="G1275" s="1" t="n">
        <v>22.09</v>
      </c>
      <c r="H1275" s="1" t="s">
        <v>1525</v>
      </c>
      <c r="I1275" s="3" t="s">
        <v>1526</v>
      </c>
      <c r="L1275" s="1" t="n">
        <v>0</v>
      </c>
      <c r="M1275" s="1" t="n">
        <v>12710</v>
      </c>
    </row>
    <row r="1276" customFormat="false" ht="270.1" hidden="false" customHeight="false" outlineLevel="0" collapsed="false">
      <c r="A1276" s="1" t="n">
        <v>1272</v>
      </c>
      <c r="B1276" s="1" t="n">
        <v>23</v>
      </c>
      <c r="C1276" s="1" t="n">
        <v>0</v>
      </c>
      <c r="D1276" s="1" t="n">
        <v>1</v>
      </c>
      <c r="E1276" s="1" t="n">
        <v>0</v>
      </c>
      <c r="G1276" s="1" t="n">
        <v>23.01</v>
      </c>
      <c r="I1276" s="3" t="s">
        <v>1527</v>
      </c>
      <c r="J1276" s="3" t="s">
        <v>256</v>
      </c>
      <c r="K1276" s="1" t="n">
        <v>0</v>
      </c>
      <c r="L1276" s="1" t="n">
        <v>0</v>
      </c>
      <c r="M1276" s="1" t="n">
        <v>12720</v>
      </c>
    </row>
    <row r="1277" customFormat="false" ht="108.95" hidden="false" customHeight="false" outlineLevel="0" collapsed="false">
      <c r="A1277" s="1" t="n">
        <v>1273</v>
      </c>
      <c r="B1277" s="1" t="n">
        <v>23</v>
      </c>
      <c r="C1277" s="1" t="n">
        <v>0</v>
      </c>
      <c r="D1277" s="1" t="n">
        <v>0</v>
      </c>
      <c r="E1277" s="1" t="n">
        <v>1</v>
      </c>
      <c r="F1277" s="1" t="n">
        <v>1272</v>
      </c>
      <c r="H1277" s="1" t="s">
        <v>1528</v>
      </c>
      <c r="I1277" s="3" t="s">
        <v>1529</v>
      </c>
      <c r="J1277" s="3" t="s">
        <v>256</v>
      </c>
      <c r="K1277" s="1" t="n">
        <v>0</v>
      </c>
      <c r="L1277" s="1" t="n">
        <v>0</v>
      </c>
      <c r="M1277" s="1" t="n">
        <v>12730</v>
      </c>
    </row>
    <row r="1278" customFormat="false" ht="14.9" hidden="false" customHeight="false" outlineLevel="0" collapsed="false">
      <c r="A1278" s="1" t="n">
        <v>1274</v>
      </c>
      <c r="B1278" s="1" t="n">
        <v>23</v>
      </c>
      <c r="C1278" s="1" t="n">
        <v>0</v>
      </c>
      <c r="D1278" s="1" t="n">
        <v>0</v>
      </c>
      <c r="E1278" s="1" t="n">
        <v>1</v>
      </c>
      <c r="F1278" s="1" t="n">
        <v>1272</v>
      </c>
      <c r="H1278" s="1" t="s">
        <v>1530</v>
      </c>
      <c r="I1278" s="3" t="e">
        <f aca="false">-#NAME?,#NAME? #NAME? #NAME?,#NAME? #NAME? #NAME? #NAME? #NAME?,#NAME? #NAME? #NAME? #NAME? #NAME?</f>
        <v>#VALUE!</v>
      </c>
      <c r="J1278" s="3" t="s">
        <v>256</v>
      </c>
      <c r="K1278" s="1" t="n">
        <v>0</v>
      </c>
      <c r="L1278" s="1" t="n">
        <v>0</v>
      </c>
      <c r="M1278" s="1" t="n">
        <v>12740</v>
      </c>
    </row>
    <row r="1279" customFormat="false" ht="243.25" hidden="false" customHeight="false" outlineLevel="0" collapsed="false">
      <c r="A1279" s="1" t="n">
        <v>1275</v>
      </c>
      <c r="B1279" s="1" t="n">
        <v>23</v>
      </c>
      <c r="C1279" s="1" t="n">
        <v>0</v>
      </c>
      <c r="D1279" s="1" t="n">
        <v>1</v>
      </c>
      <c r="E1279" s="1" t="n">
        <v>0</v>
      </c>
      <c r="G1279" s="1" t="n">
        <v>23.02</v>
      </c>
      <c r="I1279" s="3" t="s">
        <v>1531</v>
      </c>
      <c r="L1279" s="1" t="n">
        <v>0</v>
      </c>
      <c r="M1279" s="1" t="n">
        <v>12750</v>
      </c>
    </row>
    <row r="1280" customFormat="false" ht="14.9" hidden="false" customHeight="false" outlineLevel="0" collapsed="false">
      <c r="A1280" s="1" t="n">
        <v>1276</v>
      </c>
      <c r="B1280" s="1" t="n">
        <v>23</v>
      </c>
      <c r="C1280" s="1" t="n">
        <v>0</v>
      </c>
      <c r="D1280" s="1" t="n">
        <v>0</v>
      </c>
      <c r="E1280" s="1" t="n">
        <v>1</v>
      </c>
      <c r="F1280" s="1" t="n">
        <v>1275</v>
      </c>
      <c r="H1280" s="1" t="s">
        <v>1532</v>
      </c>
      <c r="I1280" s="3" t="e">
        <f aca="false">-#NAME? #NAME? (#NAME?)</f>
        <v>#VALUE!</v>
      </c>
      <c r="J1280" s="3" t="s">
        <v>256</v>
      </c>
      <c r="K1280" s="1" t="n">
        <v>0</v>
      </c>
      <c r="L1280" s="1" t="n">
        <v>0</v>
      </c>
      <c r="M1280" s="1" t="n">
        <v>12760</v>
      </c>
    </row>
    <row r="1281" customFormat="false" ht="14.9" hidden="false" customHeight="false" outlineLevel="0" collapsed="false">
      <c r="A1281" s="1" t="n">
        <v>1277</v>
      </c>
      <c r="B1281" s="1" t="n">
        <v>23</v>
      </c>
      <c r="C1281" s="1" t="n">
        <v>0</v>
      </c>
      <c r="D1281" s="1" t="n">
        <v>0</v>
      </c>
      <c r="E1281" s="1" t="n">
        <v>1</v>
      </c>
      <c r="F1281" s="1" t="n">
        <v>1275</v>
      </c>
      <c r="H1281" s="1" t="s">
        <v>1533</v>
      </c>
      <c r="I1281" s="3" t="e">
        <f aca="false">-#NAME? #NAME?</f>
        <v>#VALUE!</v>
      </c>
      <c r="J1281" s="3" t="s">
        <v>256</v>
      </c>
      <c r="K1281" s="1" t="n">
        <v>0</v>
      </c>
      <c r="L1281" s="1" t="n">
        <v>0</v>
      </c>
      <c r="M1281" s="1" t="n">
        <v>12770</v>
      </c>
    </row>
    <row r="1282" customFormat="false" ht="14.9" hidden="false" customHeight="false" outlineLevel="0" collapsed="false">
      <c r="A1282" s="1" t="n">
        <v>1278</v>
      </c>
      <c r="B1282" s="1" t="n">
        <v>23</v>
      </c>
      <c r="C1282" s="1" t="n">
        <v>0</v>
      </c>
      <c r="D1282" s="1" t="n">
        <v>0</v>
      </c>
      <c r="E1282" s="1" t="n">
        <v>1</v>
      </c>
      <c r="F1282" s="1" t="n">
        <v>1275</v>
      </c>
      <c r="H1282" s="1" t="s">
        <v>1534</v>
      </c>
      <c r="I1282" s="3" t="e">
        <f aca="false">-#NAME? #NAME? #NAME?</f>
        <v>#VALUE!</v>
      </c>
      <c r="J1282" s="3" t="s">
        <v>256</v>
      </c>
      <c r="K1282" s="1" t="n">
        <v>0</v>
      </c>
      <c r="L1282" s="1" t="n">
        <v>0</v>
      </c>
      <c r="M1282" s="1" t="n">
        <v>12780</v>
      </c>
    </row>
    <row r="1283" customFormat="false" ht="14.9" hidden="false" customHeight="false" outlineLevel="0" collapsed="false">
      <c r="A1283" s="1" t="n">
        <v>1279</v>
      </c>
      <c r="B1283" s="1" t="n">
        <v>23</v>
      </c>
      <c r="C1283" s="1" t="n">
        <v>0</v>
      </c>
      <c r="D1283" s="1" t="n">
        <v>0</v>
      </c>
      <c r="E1283" s="1" t="n">
        <v>1</v>
      </c>
      <c r="F1283" s="1" t="n">
        <v>1275</v>
      </c>
      <c r="H1283" s="1" t="s">
        <v>1535</v>
      </c>
      <c r="I1283" s="3" t="e">
        <f aca="false">-#NAME? #NAME? #NAME?</f>
        <v>#VALUE!</v>
      </c>
      <c r="J1283" s="3" t="s">
        <v>256</v>
      </c>
      <c r="K1283" s="1" t="n">
        <v>0</v>
      </c>
      <c r="L1283" s="1" t="n">
        <v>0</v>
      </c>
      <c r="M1283" s="1" t="n">
        <v>12790</v>
      </c>
    </row>
    <row r="1284" customFormat="false" ht="310.4" hidden="false" customHeight="false" outlineLevel="0" collapsed="false">
      <c r="A1284" s="1" t="n">
        <v>1280</v>
      </c>
      <c r="B1284" s="1" t="n">
        <v>23</v>
      </c>
      <c r="C1284" s="1" t="n">
        <v>0</v>
      </c>
      <c r="D1284" s="1" t="n">
        <v>1</v>
      </c>
      <c r="E1284" s="1" t="n">
        <v>0</v>
      </c>
      <c r="G1284" s="1" t="n">
        <v>23.03</v>
      </c>
      <c r="I1284" s="3" t="s">
        <v>1536</v>
      </c>
      <c r="L1284" s="1" t="n">
        <v>0</v>
      </c>
      <c r="M1284" s="1" t="n">
        <v>12800</v>
      </c>
    </row>
    <row r="1285" customFormat="false" ht="14.9" hidden="false" customHeight="false" outlineLevel="0" collapsed="false">
      <c r="A1285" s="1" t="n">
        <v>1281</v>
      </c>
      <c r="B1285" s="1" t="n">
        <v>23</v>
      </c>
      <c r="C1285" s="1" t="n">
        <v>0</v>
      </c>
      <c r="D1285" s="1" t="n">
        <v>0</v>
      </c>
      <c r="E1285" s="1" t="n">
        <v>1</v>
      </c>
      <c r="F1285" s="1" t="n">
        <v>1280</v>
      </c>
      <c r="H1285" s="1" t="s">
        <v>1537</v>
      </c>
      <c r="I1285" s="3" t="e">
        <f aca="false">-#NAME? #NAME? #NAME? #NAME? #NAME? #NAME? #NAME?</f>
        <v>#VALUE!</v>
      </c>
      <c r="J1285" s="3" t="s">
        <v>256</v>
      </c>
      <c r="K1285" s="1" t="n">
        <v>0</v>
      </c>
      <c r="L1285" s="1" t="n">
        <v>0</v>
      </c>
      <c r="M1285" s="1" t="n">
        <v>12810</v>
      </c>
    </row>
    <row r="1286" customFormat="false" ht="14.9" hidden="false" customHeight="false" outlineLevel="0" collapsed="false">
      <c r="A1286" s="1" t="n">
        <v>1282</v>
      </c>
      <c r="B1286" s="1" t="n">
        <v>23</v>
      </c>
      <c r="C1286" s="1" t="n">
        <v>0</v>
      </c>
      <c r="D1286" s="1" t="n">
        <v>0</v>
      </c>
      <c r="E1286" s="1" t="n">
        <v>1</v>
      </c>
      <c r="F1286" s="1" t="n">
        <v>1280</v>
      </c>
      <c r="H1286" s="1" t="s">
        <v>1538</v>
      </c>
      <c r="I1286" s="3" t="e">
        <f aca="false">-#NAME?-#NAME?,#NAME? #NAME? #NAME? #NAME? #NAME? #NAME? #NAME?</f>
        <v>#VALUE!</v>
      </c>
      <c r="J1286" s="3" t="s">
        <v>256</v>
      </c>
      <c r="K1286" s="1" t="n">
        <v>0</v>
      </c>
      <c r="L1286" s="1" t="n">
        <v>0</v>
      </c>
      <c r="M1286" s="1" t="n">
        <v>12820</v>
      </c>
    </row>
    <row r="1287" customFormat="false" ht="14.9" hidden="false" customHeight="false" outlineLevel="0" collapsed="false">
      <c r="A1287" s="1" t="n">
        <v>1283</v>
      </c>
      <c r="B1287" s="1" t="n">
        <v>23</v>
      </c>
      <c r="C1287" s="1" t="n">
        <v>0</v>
      </c>
      <c r="D1287" s="1" t="n">
        <v>0</v>
      </c>
      <c r="E1287" s="1" t="n">
        <v>1</v>
      </c>
      <c r="F1287" s="1" t="n">
        <v>1280</v>
      </c>
      <c r="H1287" s="1" t="s">
        <v>1539</v>
      </c>
      <c r="I1287" s="3" t="e">
        <f aca="false">-#NAME? #NAME? #NAME? #NAME? #NAME? #NAME?</f>
        <v>#VALUE!</v>
      </c>
      <c r="J1287" s="3" t="s">
        <v>256</v>
      </c>
      <c r="K1287" s="1" t="n">
        <v>0</v>
      </c>
      <c r="L1287" s="1" t="n">
        <v>0</v>
      </c>
      <c r="M1287" s="1" t="n">
        <v>12830</v>
      </c>
    </row>
    <row r="1288" customFormat="false" ht="202.95" hidden="false" customHeight="false" outlineLevel="0" collapsed="false">
      <c r="A1288" s="1" t="n">
        <v>1284</v>
      </c>
      <c r="B1288" s="1" t="n">
        <v>23</v>
      </c>
      <c r="C1288" s="1" t="n">
        <v>0</v>
      </c>
      <c r="D1288" s="1" t="n">
        <v>1</v>
      </c>
      <c r="E1288" s="1" t="n">
        <v>1</v>
      </c>
      <c r="G1288" s="1" t="n">
        <v>23.04</v>
      </c>
      <c r="H1288" s="1" t="s">
        <v>1540</v>
      </c>
      <c r="I1288" s="3" t="s">
        <v>1541</v>
      </c>
      <c r="J1288" s="3" t="s">
        <v>256</v>
      </c>
      <c r="K1288" s="1" t="n">
        <v>0</v>
      </c>
      <c r="L1288" s="1" t="n">
        <v>0</v>
      </c>
      <c r="M1288" s="1" t="n">
        <v>12840</v>
      </c>
    </row>
    <row r="1289" customFormat="false" ht="216.4" hidden="false" customHeight="false" outlineLevel="0" collapsed="false">
      <c r="A1289" s="1" t="n">
        <v>1285</v>
      </c>
      <c r="B1289" s="1" t="n">
        <v>23</v>
      </c>
      <c r="C1289" s="1" t="n">
        <v>0</v>
      </c>
      <c r="D1289" s="1" t="n">
        <v>1</v>
      </c>
      <c r="E1289" s="1" t="n">
        <v>1</v>
      </c>
      <c r="G1289" s="1" t="n">
        <v>23.05</v>
      </c>
      <c r="H1289" s="1" t="s">
        <v>1542</v>
      </c>
      <c r="I1289" s="3" t="s">
        <v>1543</v>
      </c>
      <c r="J1289" s="3" t="s">
        <v>256</v>
      </c>
      <c r="K1289" s="1" t="n">
        <v>0</v>
      </c>
      <c r="L1289" s="1" t="n">
        <v>0</v>
      </c>
      <c r="M1289" s="1" t="n">
        <v>12850</v>
      </c>
    </row>
    <row r="1290" customFormat="false" ht="297" hidden="false" customHeight="false" outlineLevel="0" collapsed="false">
      <c r="A1290" s="1" t="n">
        <v>1286</v>
      </c>
      <c r="B1290" s="1" t="n">
        <v>23</v>
      </c>
      <c r="C1290" s="1" t="n">
        <v>0</v>
      </c>
      <c r="D1290" s="1" t="n">
        <v>1</v>
      </c>
      <c r="E1290" s="1" t="n">
        <v>0</v>
      </c>
      <c r="G1290" s="1" t="n">
        <v>23.06</v>
      </c>
      <c r="I1290" s="3" t="s">
        <v>1544</v>
      </c>
      <c r="L1290" s="1" t="n">
        <v>0</v>
      </c>
      <c r="M1290" s="1" t="n">
        <v>12860</v>
      </c>
    </row>
    <row r="1291" customFormat="false" ht="14.9" hidden="false" customHeight="false" outlineLevel="0" collapsed="false">
      <c r="A1291" s="1" t="n">
        <v>1287</v>
      </c>
      <c r="B1291" s="1" t="n">
        <v>23</v>
      </c>
      <c r="C1291" s="1" t="n">
        <v>0</v>
      </c>
      <c r="D1291" s="1" t="n">
        <v>0</v>
      </c>
      <c r="E1291" s="1" t="n">
        <v>1</v>
      </c>
      <c r="F1291" s="1" t="n">
        <v>1286</v>
      </c>
      <c r="H1291" s="1" t="s">
        <v>1545</v>
      </c>
      <c r="I1291" s="3" t="e">
        <f aca="false">-#NAME? #NAME? #NAME?</f>
        <v>#VALUE!</v>
      </c>
      <c r="J1291" s="3" t="s">
        <v>256</v>
      </c>
      <c r="K1291" s="1" t="n">
        <v>0</v>
      </c>
      <c r="L1291" s="1" t="n">
        <v>0</v>
      </c>
      <c r="M1291" s="1" t="n">
        <v>12870</v>
      </c>
    </row>
    <row r="1292" customFormat="false" ht="14.9" hidden="false" customHeight="false" outlineLevel="0" collapsed="false">
      <c r="A1292" s="1" t="n">
        <v>1288</v>
      </c>
      <c r="B1292" s="1" t="n">
        <v>23</v>
      </c>
      <c r="C1292" s="1" t="n">
        <v>0</v>
      </c>
      <c r="D1292" s="1" t="n">
        <v>0</v>
      </c>
      <c r="E1292" s="1" t="n">
        <v>1</v>
      </c>
      <c r="F1292" s="1" t="n">
        <v>1286</v>
      </c>
      <c r="H1292" s="1" t="s">
        <v>1546</v>
      </c>
      <c r="I1292" s="3" t="e">
        <f aca="false">-#NAME? #NAME?</f>
        <v>#VALUE!</v>
      </c>
      <c r="J1292" s="3" t="s">
        <v>256</v>
      </c>
      <c r="K1292" s="1" t="n">
        <v>0</v>
      </c>
      <c r="L1292" s="1" t="n">
        <v>0</v>
      </c>
      <c r="M1292" s="1" t="n">
        <v>12880</v>
      </c>
    </row>
    <row r="1293" customFormat="false" ht="14.9" hidden="false" customHeight="false" outlineLevel="0" collapsed="false">
      <c r="A1293" s="1" t="n">
        <v>1289</v>
      </c>
      <c r="B1293" s="1" t="n">
        <v>23</v>
      </c>
      <c r="C1293" s="1" t="n">
        <v>0</v>
      </c>
      <c r="D1293" s="1" t="n">
        <v>0</v>
      </c>
      <c r="E1293" s="1" t="n">
        <v>1</v>
      </c>
      <c r="F1293" s="1" t="n">
        <v>1286</v>
      </c>
      <c r="H1293" s="1" t="s">
        <v>1547</v>
      </c>
      <c r="I1293" s="3" t="e">
        <f aca="false">-#NAME? #NAME? #NAME?</f>
        <v>#VALUE!</v>
      </c>
      <c r="J1293" s="3" t="s">
        <v>256</v>
      </c>
      <c r="K1293" s="1" t="n">
        <v>0</v>
      </c>
      <c r="L1293" s="1" t="n">
        <v>0</v>
      </c>
      <c r="M1293" s="1" t="n">
        <v>12890</v>
      </c>
    </row>
    <row r="1294" customFormat="false" ht="41.75" hidden="false" customHeight="false" outlineLevel="0" collapsed="false">
      <c r="A1294" s="1" t="n">
        <v>1290</v>
      </c>
      <c r="B1294" s="1" t="n">
        <v>23</v>
      </c>
      <c r="C1294" s="1" t="n">
        <v>0</v>
      </c>
      <c r="D1294" s="1" t="n">
        <v>0</v>
      </c>
      <c r="E1294" s="1" t="n">
        <v>0</v>
      </c>
      <c r="F1294" s="1" t="n">
        <v>1286</v>
      </c>
      <c r="I1294" s="3" t="s">
        <v>1548</v>
      </c>
      <c r="L1294" s="1" t="n">
        <v>0</v>
      </c>
      <c r="M1294" s="1" t="n">
        <v>12900</v>
      </c>
    </row>
    <row r="1295" customFormat="false" ht="14.9" hidden="false" customHeight="false" outlineLevel="0" collapsed="false">
      <c r="A1295" s="1" t="n">
        <v>1291</v>
      </c>
      <c r="B1295" s="1" t="n">
        <v>23</v>
      </c>
      <c r="C1295" s="1" t="n">
        <v>0</v>
      </c>
      <c r="D1295" s="1" t="n">
        <v>0</v>
      </c>
      <c r="E1295" s="1" t="n">
        <v>1</v>
      </c>
      <c r="F1295" s="1" t="n">
        <v>1290</v>
      </c>
      <c r="H1295" s="1" t="s">
        <v>1549</v>
      </c>
      <c r="I1295" s="3" t="e">
        <f aca="false">--#NAME? #NAME? #NAME? #NAME? #NAME? #NAME? #NAME? #NAME?</f>
        <v>#VALUE!</v>
      </c>
      <c r="J1295" s="3" t="s">
        <v>256</v>
      </c>
      <c r="K1295" s="1" t="n">
        <v>0</v>
      </c>
      <c r="L1295" s="1" t="n">
        <v>0</v>
      </c>
      <c r="M1295" s="1" t="n">
        <v>12910</v>
      </c>
    </row>
    <row r="1296" customFormat="false" ht="14.9" hidden="false" customHeight="false" outlineLevel="0" collapsed="false">
      <c r="A1296" s="1" t="n">
        <v>1292</v>
      </c>
      <c r="B1296" s="1" t="n">
        <v>23</v>
      </c>
      <c r="C1296" s="1" t="n">
        <v>0</v>
      </c>
      <c r="D1296" s="1" t="n">
        <v>0</v>
      </c>
      <c r="E1296" s="1" t="n">
        <v>1</v>
      </c>
      <c r="F1296" s="1" t="n">
        <v>1290</v>
      </c>
      <c r="H1296" s="1" t="s">
        <v>1550</v>
      </c>
      <c r="I1296" s="3" t="e">
        <f aca="false">--#NAME?</f>
        <v>#NAME?</v>
      </c>
      <c r="J1296" s="3" t="s">
        <v>256</v>
      </c>
      <c r="K1296" s="1" t="n">
        <v>0</v>
      </c>
      <c r="L1296" s="1" t="n">
        <v>0</v>
      </c>
      <c r="M1296" s="1" t="n">
        <v>12920</v>
      </c>
    </row>
    <row r="1297" customFormat="false" ht="14.9" hidden="false" customHeight="false" outlineLevel="0" collapsed="false">
      <c r="A1297" s="1" t="n">
        <v>1293</v>
      </c>
      <c r="B1297" s="1" t="n">
        <v>23</v>
      </c>
      <c r="C1297" s="1" t="n">
        <v>0</v>
      </c>
      <c r="D1297" s="1" t="n">
        <v>0</v>
      </c>
      <c r="E1297" s="1" t="n">
        <v>1</v>
      </c>
      <c r="F1297" s="1" t="n">
        <v>1286</v>
      </c>
      <c r="H1297" s="1" t="s">
        <v>1551</v>
      </c>
      <c r="I1297" s="3" t="e">
        <f aca="false">-#NAME? #NAME? #NAME? #NAME?</f>
        <v>#VALUE!</v>
      </c>
      <c r="J1297" s="3" t="s">
        <v>256</v>
      </c>
      <c r="K1297" s="1" t="n">
        <v>0</v>
      </c>
      <c r="L1297" s="1" t="n">
        <v>0</v>
      </c>
      <c r="M1297" s="1" t="n">
        <v>12930</v>
      </c>
    </row>
    <row r="1298" customFormat="false" ht="14.9" hidden="false" customHeight="false" outlineLevel="0" collapsed="false">
      <c r="A1298" s="1" t="n">
        <v>1294</v>
      </c>
      <c r="B1298" s="1" t="n">
        <v>23</v>
      </c>
      <c r="C1298" s="1" t="n">
        <v>0</v>
      </c>
      <c r="D1298" s="1" t="n">
        <v>0</v>
      </c>
      <c r="E1298" s="1" t="n">
        <v>1</v>
      </c>
      <c r="F1298" s="1" t="n">
        <v>1286</v>
      </c>
      <c r="H1298" s="1" t="s">
        <v>1552</v>
      </c>
      <c r="I1298" s="3" t="e">
        <f aca="false">-#NAME? #NAME? #NAME? #NAME? #NAME?</f>
        <v>#VALUE!</v>
      </c>
      <c r="J1298" s="3" t="s">
        <v>256</v>
      </c>
      <c r="K1298" s="1" t="n">
        <v>0</v>
      </c>
      <c r="L1298" s="1" t="n">
        <v>0</v>
      </c>
      <c r="M1298" s="1" t="n">
        <v>12940</v>
      </c>
    </row>
    <row r="1299" customFormat="false" ht="14.9" hidden="false" customHeight="false" outlineLevel="0" collapsed="false">
      <c r="A1299" s="1" t="n">
        <v>1295</v>
      </c>
      <c r="B1299" s="1" t="n">
        <v>23</v>
      </c>
      <c r="C1299" s="1" t="n">
        <v>0</v>
      </c>
      <c r="D1299" s="1" t="n">
        <v>0</v>
      </c>
      <c r="E1299" s="1" t="n">
        <v>1</v>
      </c>
      <c r="F1299" s="1" t="n">
        <v>1286</v>
      </c>
      <c r="H1299" s="1" t="s">
        <v>1553</v>
      </c>
      <c r="I1299" s="3" t="e">
        <f aca="false">-#NAME?</f>
        <v>#NAME?</v>
      </c>
      <c r="J1299" s="3" t="s">
        <v>256</v>
      </c>
      <c r="K1299" s="1" t="n">
        <v>0</v>
      </c>
      <c r="L1299" s="1" t="n">
        <v>0</v>
      </c>
      <c r="M1299" s="1" t="n">
        <v>12950</v>
      </c>
    </row>
    <row r="1300" customFormat="false" ht="14.9" hidden="false" customHeight="false" outlineLevel="0" collapsed="false">
      <c r="A1300" s="1" t="n">
        <v>1296</v>
      </c>
      <c r="B1300" s="1" t="n">
        <v>23</v>
      </c>
      <c r="C1300" s="1" t="n">
        <v>0</v>
      </c>
      <c r="D1300" s="1" t="n">
        <v>1</v>
      </c>
      <c r="E1300" s="1" t="n">
        <v>1</v>
      </c>
      <c r="G1300" s="1" t="n">
        <v>23.07</v>
      </c>
      <c r="H1300" s="1" t="s">
        <v>1554</v>
      </c>
      <c r="I1300" s="3" t="s">
        <v>1555</v>
      </c>
      <c r="J1300" s="3" t="s">
        <v>1556</v>
      </c>
      <c r="K1300" s="1" t="n">
        <v>5</v>
      </c>
      <c r="L1300" s="1" t="n">
        <v>0</v>
      </c>
      <c r="M1300" s="1" t="n">
        <v>0</v>
      </c>
      <c r="N1300" s="1" t="n">
        <v>12960</v>
      </c>
    </row>
    <row r="1301" customFormat="false" ht="297" hidden="false" customHeight="false" outlineLevel="0" collapsed="false">
      <c r="A1301" s="1" t="n">
        <v>1297</v>
      </c>
      <c r="B1301" s="1" t="n">
        <v>23</v>
      </c>
      <c r="C1301" s="1" t="n">
        <v>0</v>
      </c>
      <c r="D1301" s="1" t="n">
        <v>1</v>
      </c>
      <c r="E1301" s="1" t="n">
        <v>1</v>
      </c>
      <c r="G1301" s="1" t="n">
        <v>23.08</v>
      </c>
      <c r="H1301" s="1" t="s">
        <v>1557</v>
      </c>
      <c r="I1301" s="3" t="s">
        <v>1558</v>
      </c>
      <c r="L1301" s="1" t="n">
        <v>0</v>
      </c>
      <c r="M1301" s="1" t="n">
        <v>12970</v>
      </c>
    </row>
    <row r="1302" customFormat="false" ht="68.65" hidden="false" customHeight="false" outlineLevel="0" collapsed="false">
      <c r="A1302" s="1" t="n">
        <v>1298</v>
      </c>
      <c r="B1302" s="1" t="n">
        <v>23</v>
      </c>
      <c r="C1302" s="1" t="n">
        <v>0</v>
      </c>
      <c r="D1302" s="1" t="n">
        <v>1</v>
      </c>
      <c r="E1302" s="1" t="n">
        <v>0</v>
      </c>
      <c r="G1302" s="1" t="n">
        <v>23.09</v>
      </c>
      <c r="I1302" s="3" t="s">
        <v>1559</v>
      </c>
      <c r="L1302" s="1" t="n">
        <v>0</v>
      </c>
      <c r="M1302" s="1" t="n">
        <v>12980</v>
      </c>
    </row>
    <row r="1303" customFormat="false" ht="14.9" hidden="false" customHeight="false" outlineLevel="0" collapsed="false">
      <c r="A1303" s="1" t="n">
        <v>1299</v>
      </c>
      <c r="B1303" s="1" t="n">
        <v>23</v>
      </c>
      <c r="C1303" s="1" t="n">
        <v>0</v>
      </c>
      <c r="D1303" s="1" t="n">
        <v>0</v>
      </c>
      <c r="E1303" s="1" t="n">
        <v>1</v>
      </c>
      <c r="F1303" s="1" t="n">
        <v>1298</v>
      </c>
      <c r="H1303" s="1" t="s">
        <v>1560</v>
      </c>
      <c r="I1303" s="3" t="e">
        <f aca="false">-#NAME? #NAME? #NAME? #NAME?,#NAME? #NAME? #NAME? #NAME? #NAME?</f>
        <v>#VALUE!</v>
      </c>
      <c r="J1303" s="3" t="s">
        <v>256</v>
      </c>
      <c r="K1303" s="1" t="n">
        <v>0</v>
      </c>
      <c r="L1303" s="1" t="n">
        <v>0</v>
      </c>
      <c r="M1303" s="1" t="n">
        <v>12990</v>
      </c>
    </row>
    <row r="1304" customFormat="false" ht="14.9" hidden="false" customHeight="false" outlineLevel="0" collapsed="false">
      <c r="A1304" s="1" t="n">
        <v>1300</v>
      </c>
      <c r="B1304" s="1" t="n">
        <v>23</v>
      </c>
      <c r="C1304" s="1" t="n">
        <v>0</v>
      </c>
      <c r="D1304" s="1" t="n">
        <v>0</v>
      </c>
      <c r="E1304" s="1" t="n">
        <v>0</v>
      </c>
      <c r="F1304" s="1" t="n">
        <v>1298</v>
      </c>
      <c r="I1304" s="3" t="s">
        <v>199</v>
      </c>
      <c r="L1304" s="1" t="n">
        <v>0</v>
      </c>
      <c r="M1304" s="1" t="n">
        <v>13000</v>
      </c>
    </row>
    <row r="1305" customFormat="false" ht="14.9" hidden="false" customHeight="false" outlineLevel="0" collapsed="false">
      <c r="A1305" s="1" t="n">
        <v>1301</v>
      </c>
      <c r="B1305" s="1" t="n">
        <v>23</v>
      </c>
      <c r="C1305" s="1" t="n">
        <v>0</v>
      </c>
      <c r="D1305" s="1" t="n">
        <v>0</v>
      </c>
      <c r="E1305" s="1" t="n">
        <v>1</v>
      </c>
      <c r="F1305" s="1" t="n">
        <v>1300</v>
      </c>
      <c r="H1305" s="1" t="s">
        <v>1561</v>
      </c>
      <c r="I1305" s="3" t="e">
        <f aca="false">--#NAME? #NAME? #NAME? #NAME? #NAME? #NAME? #NAME? #NAME? #NAME? #NAME?</f>
        <v>#VALUE!</v>
      </c>
      <c r="J1305" s="3" t="s">
        <v>256</v>
      </c>
      <c r="K1305" s="1" t="n">
        <v>0</v>
      </c>
      <c r="L1305" s="1" t="n">
        <v>0</v>
      </c>
      <c r="M1305" s="1" t="n">
        <v>13010</v>
      </c>
    </row>
    <row r="1306" customFormat="false" ht="14.9" hidden="false" customHeight="false" outlineLevel="0" collapsed="false">
      <c r="A1306" s="1" t="n">
        <v>1302</v>
      </c>
      <c r="B1306" s="1" t="n">
        <v>23</v>
      </c>
      <c r="C1306" s="1" t="n">
        <v>0</v>
      </c>
      <c r="D1306" s="1" t="n">
        <v>0</v>
      </c>
      <c r="E1306" s="1" t="n">
        <v>1</v>
      </c>
      <c r="F1306" s="1" t="n">
        <v>1300</v>
      </c>
      <c r="H1306" s="1" t="s">
        <v>1562</v>
      </c>
      <c r="I1306" s="3" t="e">
        <f aca="false">--#NAME?</f>
        <v>#NAME?</v>
      </c>
      <c r="J1306" s="3" t="s">
        <v>256</v>
      </c>
      <c r="K1306" s="1" t="n">
        <v>0</v>
      </c>
      <c r="L1306" s="1" t="n">
        <v>0</v>
      </c>
      <c r="M1306" s="1" t="n">
        <v>13020</v>
      </c>
    </row>
    <row r="1307" customFormat="false" ht="41.75" hidden="false" customHeight="false" outlineLevel="0" collapsed="false">
      <c r="A1307" s="1" t="n">
        <v>1303</v>
      </c>
      <c r="B1307" s="1" t="n">
        <v>24</v>
      </c>
      <c r="C1307" s="1" t="n">
        <v>0</v>
      </c>
      <c r="D1307" s="1" t="n">
        <v>1</v>
      </c>
      <c r="E1307" s="1" t="n">
        <v>0</v>
      </c>
      <c r="G1307" s="1" t="n">
        <v>24.01</v>
      </c>
      <c r="I1307" s="3" t="s">
        <v>1563</v>
      </c>
      <c r="J1307" s="3" t="s">
        <v>1564</v>
      </c>
      <c r="L1307" s="0" t="s">
        <v>644</v>
      </c>
      <c r="M1307" s="1" t="n">
        <v>0</v>
      </c>
      <c r="N1307" s="1" t="n">
        <v>13030</v>
      </c>
    </row>
    <row r="1308" customFormat="false" ht="14.9" hidden="false" customHeight="false" outlineLevel="0" collapsed="false">
      <c r="A1308" s="1" t="n">
        <v>1304</v>
      </c>
      <c r="B1308" s="1" t="n">
        <v>24</v>
      </c>
      <c r="C1308" s="1" t="n">
        <v>0</v>
      </c>
      <c r="D1308" s="1" t="n">
        <v>0</v>
      </c>
      <c r="E1308" s="1" t="n">
        <v>1</v>
      </c>
      <c r="F1308" s="1" t="n">
        <v>1303</v>
      </c>
      <c r="H1308" s="1" t="s">
        <v>1565</v>
      </c>
      <c r="I1308" s="3" t="e">
        <f aca="false">-#NAME?,#NAME? #NAME?/#NAME?</f>
        <v>#VALUE!</v>
      </c>
      <c r="J1308" s="3" t="s">
        <v>256</v>
      </c>
      <c r="K1308" s="1" t="n">
        <v>0</v>
      </c>
      <c r="L1308" s="1" t="n">
        <v>0</v>
      </c>
      <c r="M1308" s="1" t="n">
        <v>13040</v>
      </c>
    </row>
    <row r="1309" customFormat="false" ht="14.9" hidden="false" customHeight="false" outlineLevel="0" collapsed="false">
      <c r="A1309" s="1" t="n">
        <v>1305</v>
      </c>
      <c r="B1309" s="1" t="n">
        <v>24</v>
      </c>
      <c r="C1309" s="1" t="n">
        <v>0</v>
      </c>
      <c r="D1309" s="1" t="n">
        <v>0</v>
      </c>
      <c r="E1309" s="1" t="n">
        <v>1</v>
      </c>
      <c r="F1309" s="1" t="n">
        <v>1303</v>
      </c>
      <c r="H1309" s="1" t="s">
        <v>1566</v>
      </c>
      <c r="I1309" s="3" t="e">
        <f aca="false">-#NAME?,#NAME? #NAME? #NAME? #NAME?/#NAME?</f>
        <v>#VALUE!</v>
      </c>
      <c r="J1309" s="3" t="s">
        <v>256</v>
      </c>
      <c r="K1309" s="1" t="n">
        <v>0</v>
      </c>
      <c r="L1309" s="1" t="n">
        <v>0</v>
      </c>
      <c r="M1309" s="1" t="n">
        <v>13050</v>
      </c>
    </row>
    <row r="1310" customFormat="false" ht="14.9" hidden="false" customHeight="false" outlineLevel="0" collapsed="false">
      <c r="A1310" s="1" t="n">
        <v>1306</v>
      </c>
      <c r="B1310" s="1" t="n">
        <v>24</v>
      </c>
      <c r="C1310" s="1" t="n">
        <v>0</v>
      </c>
      <c r="D1310" s="1" t="n">
        <v>0</v>
      </c>
      <c r="E1310" s="1" t="n">
        <v>1</v>
      </c>
      <c r="F1310" s="1" t="n">
        <v>1303</v>
      </c>
      <c r="H1310" s="1" t="s">
        <v>1567</v>
      </c>
      <c r="I1310" s="3" t="e">
        <f aca="false">-#NAME? #NAME?</f>
        <v>#VALUE!</v>
      </c>
      <c r="J1310" s="3" t="s">
        <v>256</v>
      </c>
      <c r="K1310" s="1" t="n">
        <v>0</v>
      </c>
      <c r="L1310" s="1" t="n">
        <v>0</v>
      </c>
      <c r="M1310" s="1" t="n">
        <v>13060</v>
      </c>
    </row>
    <row r="1311" customFormat="false" ht="149.25" hidden="false" customHeight="false" outlineLevel="0" collapsed="false">
      <c r="A1311" s="1" t="n">
        <v>1307</v>
      </c>
      <c r="B1311" s="1" t="n">
        <v>24</v>
      </c>
      <c r="C1311" s="1" t="n">
        <v>0</v>
      </c>
      <c r="D1311" s="1" t="n">
        <v>1</v>
      </c>
      <c r="E1311" s="1" t="n">
        <v>0</v>
      </c>
      <c r="G1311" s="1" t="n">
        <v>24.02</v>
      </c>
      <c r="I1311" s="3" t="s">
        <v>1568</v>
      </c>
      <c r="L1311" s="1" t="n">
        <v>0</v>
      </c>
      <c r="M1311" s="1" t="n">
        <v>13070</v>
      </c>
    </row>
    <row r="1312" customFormat="false" ht="14.9" hidden="false" customHeight="false" outlineLevel="0" collapsed="false">
      <c r="A1312" s="1" t="n">
        <v>1308</v>
      </c>
      <c r="B1312" s="1" t="n">
        <v>24</v>
      </c>
      <c r="C1312" s="1" t="n">
        <v>0</v>
      </c>
      <c r="D1312" s="1" t="n">
        <v>0</v>
      </c>
      <c r="E1312" s="1" t="n">
        <v>1</v>
      </c>
      <c r="F1312" s="1" t="n">
        <v>1307</v>
      </c>
      <c r="H1312" s="1" t="s">
        <v>1569</v>
      </c>
      <c r="I1312" s="3" t="e">
        <f aca="false">-#NAME?,#NAME? #NAME? #NAME?,#NAME? #NAME?</f>
        <v>#VALUE!</v>
      </c>
      <c r="J1312" s="3" t="s">
        <v>256</v>
      </c>
      <c r="K1312" s="1" t="n">
        <v>0</v>
      </c>
      <c r="L1312" s="1" t="n">
        <v>0</v>
      </c>
      <c r="M1312" s="1" t="n">
        <v>13080</v>
      </c>
    </row>
    <row r="1313" customFormat="false" ht="68.65" hidden="false" customHeight="false" outlineLevel="0" collapsed="false">
      <c r="A1313" s="1" t="n">
        <v>1309</v>
      </c>
      <c r="B1313" s="1" t="n">
        <v>24</v>
      </c>
      <c r="C1313" s="1" t="n">
        <v>0</v>
      </c>
      <c r="D1313" s="1" t="n">
        <v>0</v>
      </c>
      <c r="E1313" s="1" t="n">
        <v>0</v>
      </c>
      <c r="F1313" s="1" t="n">
        <v>1307</v>
      </c>
      <c r="I1313" s="3" t="s">
        <v>1570</v>
      </c>
      <c r="L1313" s="1" t="n">
        <v>0</v>
      </c>
      <c r="M1313" s="1" t="n">
        <v>13090</v>
      </c>
    </row>
    <row r="1314" customFormat="false" ht="122.35" hidden="false" customHeight="false" outlineLevel="0" collapsed="false">
      <c r="A1314" s="1" t="n">
        <v>1310</v>
      </c>
      <c r="B1314" s="1" t="n">
        <v>24</v>
      </c>
      <c r="C1314" s="1" t="n">
        <v>0</v>
      </c>
      <c r="D1314" s="1" t="n">
        <v>0</v>
      </c>
      <c r="E1314" s="1" t="n">
        <v>1</v>
      </c>
      <c r="F1314" s="1" t="n">
        <v>1209</v>
      </c>
      <c r="H1314" s="1" t="s">
        <v>1571</v>
      </c>
      <c r="I1314" s="3" t="s">
        <v>1572</v>
      </c>
      <c r="J1314" s="3" t="s">
        <v>256</v>
      </c>
      <c r="K1314" s="1" t="n">
        <v>0</v>
      </c>
      <c r="L1314" s="1" t="n">
        <v>0</v>
      </c>
      <c r="M1314" s="1" t="n">
        <v>13100</v>
      </c>
    </row>
    <row r="1315" customFormat="false" ht="14.9" hidden="false" customHeight="false" outlineLevel="0" collapsed="false">
      <c r="A1315" s="1" t="n">
        <v>1311</v>
      </c>
      <c r="B1315" s="1" t="n">
        <v>24</v>
      </c>
      <c r="C1315" s="1" t="n">
        <v>0</v>
      </c>
      <c r="D1315" s="1" t="n">
        <v>0</v>
      </c>
      <c r="E1315" s="1" t="n">
        <v>1</v>
      </c>
      <c r="F1315" s="1" t="n">
        <v>1209</v>
      </c>
      <c r="H1315" s="1" t="s">
        <v>1573</v>
      </c>
      <c r="I1315" s="3" t="e">
        <f aca="false">--#NAME?</f>
        <v>#NAME?</v>
      </c>
      <c r="J1315" s="3" t="s">
        <v>256</v>
      </c>
      <c r="K1315" s="1" t="n">
        <v>0</v>
      </c>
      <c r="L1315" s="1" t="n">
        <v>0</v>
      </c>
      <c r="M1315" s="1" t="n">
        <v>13110</v>
      </c>
    </row>
    <row r="1316" customFormat="false" ht="14.9" hidden="false" customHeight="false" outlineLevel="0" collapsed="false">
      <c r="A1316" s="1" t="n">
        <v>1312</v>
      </c>
      <c r="B1316" s="1" t="n">
        <v>24</v>
      </c>
      <c r="C1316" s="1" t="n">
        <v>0</v>
      </c>
      <c r="D1316" s="1" t="n">
        <v>0</v>
      </c>
      <c r="E1316" s="1" t="n">
        <v>1</v>
      </c>
      <c r="F1316" s="1" t="n">
        <v>1307</v>
      </c>
      <c r="H1316" s="1" t="s">
        <v>1574</v>
      </c>
      <c r="I1316" s="3" t="e">
        <f aca="false">-#NAME?</f>
        <v>#NAME?</v>
      </c>
      <c r="J1316" s="3" t="s">
        <v>256</v>
      </c>
      <c r="K1316" s="1" t="n">
        <v>0</v>
      </c>
      <c r="L1316" s="1" t="n">
        <v>0</v>
      </c>
      <c r="M1316" s="1" t="n">
        <v>13120</v>
      </c>
    </row>
    <row r="1317" customFormat="false" ht="256.7" hidden="false" customHeight="false" outlineLevel="0" collapsed="false">
      <c r="A1317" s="1" t="n">
        <v>1313</v>
      </c>
      <c r="B1317" s="1" t="n">
        <v>24</v>
      </c>
      <c r="C1317" s="1" t="n">
        <v>0</v>
      </c>
      <c r="D1317" s="1" t="n">
        <v>1</v>
      </c>
      <c r="E1317" s="1" t="n">
        <v>0</v>
      </c>
      <c r="G1317" s="1" t="n">
        <v>24.03</v>
      </c>
      <c r="I1317" s="3" t="s">
        <v>1575</v>
      </c>
      <c r="L1317" s="1" t="n">
        <v>0</v>
      </c>
      <c r="M1317" s="1" t="n">
        <v>13130</v>
      </c>
    </row>
    <row r="1318" customFormat="false" ht="135.8" hidden="false" customHeight="false" outlineLevel="0" collapsed="false">
      <c r="A1318" s="1" t="n">
        <v>1314</v>
      </c>
      <c r="B1318" s="1" t="n">
        <v>24</v>
      </c>
      <c r="C1318" s="1" t="n">
        <v>0</v>
      </c>
      <c r="D1318" s="1" t="n">
        <v>0</v>
      </c>
      <c r="E1318" s="1" t="n">
        <v>0</v>
      </c>
      <c r="F1318" s="1" t="n">
        <v>1313</v>
      </c>
      <c r="I1318" s="3" t="s">
        <v>1576</v>
      </c>
      <c r="L1318" s="1" t="n">
        <v>0</v>
      </c>
      <c r="M1318" s="1" t="n">
        <v>13140</v>
      </c>
    </row>
    <row r="1319" customFormat="false" ht="122.35" hidden="false" customHeight="false" outlineLevel="0" collapsed="false">
      <c r="A1319" s="1" t="n">
        <v>1315</v>
      </c>
      <c r="B1319" s="1" t="n">
        <v>24</v>
      </c>
      <c r="C1319" s="1" t="n">
        <v>0</v>
      </c>
      <c r="D1319" s="1" t="n">
        <v>0</v>
      </c>
      <c r="E1319" s="1" t="n">
        <v>1</v>
      </c>
      <c r="F1319" s="1" t="n">
        <v>1314</v>
      </c>
      <c r="H1319" s="1" t="s">
        <v>1577</v>
      </c>
      <c r="I1319" s="3" t="s">
        <v>1578</v>
      </c>
      <c r="J1319" s="3" t="s">
        <v>256</v>
      </c>
      <c r="K1319" s="1" t="n">
        <v>0</v>
      </c>
      <c r="L1319" s="1" t="n">
        <v>0</v>
      </c>
      <c r="M1319" s="1" t="n">
        <v>13150</v>
      </c>
    </row>
    <row r="1320" customFormat="false" ht="14.9" hidden="false" customHeight="false" outlineLevel="0" collapsed="false">
      <c r="A1320" s="1" t="n">
        <v>1316</v>
      </c>
      <c r="B1320" s="1" t="n">
        <v>24</v>
      </c>
      <c r="C1320" s="1" t="n">
        <v>0</v>
      </c>
      <c r="D1320" s="1" t="n">
        <v>0</v>
      </c>
      <c r="E1320" s="1" t="n">
        <v>1</v>
      </c>
      <c r="F1320" s="1" t="n">
        <v>1314</v>
      </c>
      <c r="H1320" s="1" t="s">
        <v>1579</v>
      </c>
      <c r="I1320" s="3" t="e">
        <f aca="false">--#NAME?</f>
        <v>#NAME?</v>
      </c>
      <c r="J1320" s="3" t="s">
        <v>256</v>
      </c>
      <c r="K1320" s="1" t="n">
        <v>0</v>
      </c>
      <c r="L1320" s="1" t="n">
        <v>0</v>
      </c>
      <c r="M1320" s="1" t="n">
        <v>13160</v>
      </c>
    </row>
    <row r="1321" customFormat="false" ht="14.9" hidden="false" customHeight="false" outlineLevel="0" collapsed="false">
      <c r="A1321" s="1" t="n">
        <v>1317</v>
      </c>
      <c r="B1321" s="1" t="n">
        <v>24</v>
      </c>
      <c r="C1321" s="1" t="n">
        <v>0</v>
      </c>
      <c r="D1321" s="1" t="n">
        <v>0</v>
      </c>
      <c r="E1321" s="1" t="n">
        <v>0</v>
      </c>
      <c r="F1321" s="1" t="n">
        <v>1313</v>
      </c>
      <c r="I1321" s="3" t="s">
        <v>199</v>
      </c>
      <c r="L1321" s="1" t="n">
        <v>0</v>
      </c>
      <c r="M1321" s="1" t="n">
        <v>13170</v>
      </c>
    </row>
    <row r="1322" customFormat="false" ht="108.95" hidden="false" customHeight="false" outlineLevel="0" collapsed="false">
      <c r="A1322" s="1" t="n">
        <v>1318</v>
      </c>
      <c r="B1322" s="1" t="n">
        <v>24</v>
      </c>
      <c r="C1322" s="1" t="n">
        <v>0</v>
      </c>
      <c r="D1322" s="1" t="n">
        <v>0</v>
      </c>
      <c r="E1322" s="1" t="n">
        <v>1</v>
      </c>
      <c r="F1322" s="1" t="n">
        <v>1317</v>
      </c>
      <c r="H1322" s="1" t="s">
        <v>1580</v>
      </c>
      <c r="I1322" s="3" t="s">
        <v>1581</v>
      </c>
      <c r="J1322" s="3" t="s">
        <v>256</v>
      </c>
      <c r="K1322" s="1" t="n">
        <v>0</v>
      </c>
      <c r="L1322" s="1" t="n">
        <v>0</v>
      </c>
      <c r="M1322" s="1" t="n">
        <v>13180</v>
      </c>
    </row>
    <row r="1323" customFormat="false" ht="14.9" hidden="false" customHeight="false" outlineLevel="0" collapsed="false">
      <c r="A1323" s="1" t="n">
        <v>1319</v>
      </c>
      <c r="B1323" s="1" t="n">
        <v>24</v>
      </c>
      <c r="C1323" s="1" t="n">
        <v>0</v>
      </c>
      <c r="D1323" s="1" t="n">
        <v>0</v>
      </c>
      <c r="E1323" s="1" t="n">
        <v>1</v>
      </c>
      <c r="F1323" s="1" t="n">
        <v>1317</v>
      </c>
      <c r="H1323" s="1" t="s">
        <v>1582</v>
      </c>
      <c r="I1323" s="3" t="e">
        <f aca="false">--#NAME?</f>
        <v>#NAME?</v>
      </c>
      <c r="J1323" s="3" t="s">
        <v>256</v>
      </c>
      <c r="K1323" s="1" t="n">
        <v>0</v>
      </c>
      <c r="L1323" s="1" t="n">
        <v>0</v>
      </c>
      <c r="M1323" s="1" t="n">
        <v>13190</v>
      </c>
    </row>
    <row r="1324" customFormat="false" ht="297" hidden="false" customHeight="false" outlineLevel="0" collapsed="false">
      <c r="A1324" s="1" t="n">
        <v>1320</v>
      </c>
      <c r="B1324" s="1" t="n">
        <v>25</v>
      </c>
      <c r="C1324" s="1" t="n">
        <v>0</v>
      </c>
      <c r="D1324" s="1" t="n">
        <v>1</v>
      </c>
      <c r="E1324" s="1" t="n">
        <v>1</v>
      </c>
      <c r="G1324" s="1" t="n">
        <v>25.01</v>
      </c>
      <c r="H1324" s="1" t="s">
        <v>1583</v>
      </c>
      <c r="I1324" s="3" t="s">
        <v>1584</v>
      </c>
      <c r="J1324" s="3" t="s">
        <v>256</v>
      </c>
      <c r="K1324" s="1" t="n">
        <v>0</v>
      </c>
      <c r="L1324" s="1" t="n">
        <v>0</v>
      </c>
      <c r="M1324" s="1" t="n">
        <v>13200</v>
      </c>
    </row>
    <row r="1325" customFormat="false" ht="41.75" hidden="false" customHeight="false" outlineLevel="0" collapsed="false">
      <c r="A1325" s="1" t="n">
        <v>1321</v>
      </c>
      <c r="B1325" s="1" t="n">
        <v>25</v>
      </c>
      <c r="C1325" s="1" t="n">
        <v>0</v>
      </c>
      <c r="D1325" s="1" t="n">
        <v>1</v>
      </c>
      <c r="E1325" s="1" t="n">
        <v>1</v>
      </c>
      <c r="G1325" s="1" t="n">
        <v>25.02</v>
      </c>
      <c r="H1325" s="1" t="s">
        <v>1585</v>
      </c>
      <c r="I1325" s="3" t="s">
        <v>1586</v>
      </c>
      <c r="J1325" s="3" t="s">
        <v>256</v>
      </c>
      <c r="K1325" s="1" t="n">
        <v>0</v>
      </c>
      <c r="L1325" s="1" t="n">
        <v>0</v>
      </c>
      <c r="M1325" s="1" t="n">
        <v>13210</v>
      </c>
    </row>
    <row r="1326" customFormat="false" ht="176.1" hidden="false" customHeight="false" outlineLevel="0" collapsed="false">
      <c r="A1326" s="1" t="n">
        <v>1322</v>
      </c>
      <c r="B1326" s="1" t="n">
        <v>25</v>
      </c>
      <c r="C1326" s="1" t="n">
        <v>0</v>
      </c>
      <c r="D1326" s="1" t="n">
        <v>1</v>
      </c>
      <c r="E1326" s="1" t="n">
        <v>1</v>
      </c>
      <c r="G1326" s="1" t="n">
        <v>25.03</v>
      </c>
      <c r="H1326" s="1" t="s">
        <v>1587</v>
      </c>
      <c r="I1326" s="3" t="s">
        <v>1588</v>
      </c>
      <c r="J1326" s="3" t="s">
        <v>256</v>
      </c>
      <c r="K1326" s="1" t="n">
        <v>0</v>
      </c>
      <c r="L1326" s="1" t="n">
        <v>0</v>
      </c>
      <c r="M1326" s="1" t="n">
        <v>13220</v>
      </c>
    </row>
    <row r="1327" customFormat="false" ht="28.35" hidden="false" customHeight="false" outlineLevel="0" collapsed="false">
      <c r="A1327" s="1" t="n">
        <v>1323</v>
      </c>
      <c r="B1327" s="1" t="n">
        <v>25</v>
      </c>
      <c r="C1327" s="1" t="n">
        <v>0</v>
      </c>
      <c r="D1327" s="1" t="n">
        <v>1</v>
      </c>
      <c r="E1327" s="1" t="n">
        <v>0</v>
      </c>
      <c r="G1327" s="1" t="n">
        <v>25.04</v>
      </c>
      <c r="I1327" s="3" t="s">
        <v>1589</v>
      </c>
      <c r="J1327" s="3" t="s">
        <v>256</v>
      </c>
      <c r="K1327" s="1" t="n">
        <v>0</v>
      </c>
      <c r="L1327" s="1" t="n">
        <v>0</v>
      </c>
      <c r="M1327" s="1" t="n">
        <v>13230</v>
      </c>
    </row>
    <row r="1328" customFormat="false" ht="14.9" hidden="false" customHeight="false" outlineLevel="0" collapsed="false">
      <c r="A1328" s="1" t="n">
        <v>1324</v>
      </c>
      <c r="B1328" s="1" t="n">
        <v>25</v>
      </c>
      <c r="C1328" s="1" t="n">
        <v>0</v>
      </c>
      <c r="D1328" s="1" t="n">
        <v>0</v>
      </c>
      <c r="E1328" s="1" t="n">
        <v>1</v>
      </c>
      <c r="F1328" s="1" t="n">
        <v>1323</v>
      </c>
      <c r="H1328" s="1" t="s">
        <v>1590</v>
      </c>
      <c r="I1328" s="3" t="e">
        <f aca="false">-#NAME? #NAME? #NAME? #NAME? #NAME?</f>
        <v>#VALUE!</v>
      </c>
      <c r="J1328" s="3" t="s">
        <v>256</v>
      </c>
      <c r="K1328" s="1" t="n">
        <v>0</v>
      </c>
      <c r="L1328" s="1" t="n">
        <v>0</v>
      </c>
      <c r="M1328" s="1" t="n">
        <v>13240</v>
      </c>
    </row>
    <row r="1329" customFormat="false" ht="14.9" hidden="false" customHeight="false" outlineLevel="0" collapsed="false">
      <c r="A1329" s="1" t="n">
        <v>1325</v>
      </c>
      <c r="B1329" s="1" t="n">
        <v>25</v>
      </c>
      <c r="C1329" s="1" t="n">
        <v>0</v>
      </c>
      <c r="D1329" s="1" t="n">
        <v>0</v>
      </c>
      <c r="E1329" s="1" t="n">
        <v>1</v>
      </c>
      <c r="F1329" s="1" t="n">
        <v>1323</v>
      </c>
      <c r="H1329" s="1" t="s">
        <v>1591</v>
      </c>
      <c r="I1329" s="3" t="e">
        <f aca="false">-#NAME?</f>
        <v>#NAME?</v>
      </c>
      <c r="J1329" s="3" t="s">
        <v>256</v>
      </c>
      <c r="K1329" s="1" t="n">
        <v>0</v>
      </c>
      <c r="L1329" s="1" t="n">
        <v>0</v>
      </c>
      <c r="M1329" s="1" t="n">
        <v>13250</v>
      </c>
    </row>
    <row r="1330" customFormat="false" ht="176.1" hidden="false" customHeight="false" outlineLevel="0" collapsed="false">
      <c r="A1330" s="1" t="n">
        <v>1326</v>
      </c>
      <c r="B1330" s="1" t="n">
        <v>25</v>
      </c>
      <c r="C1330" s="1" t="n">
        <v>0</v>
      </c>
      <c r="D1330" s="1" t="n">
        <v>1</v>
      </c>
      <c r="E1330" s="1" t="n">
        <v>0</v>
      </c>
      <c r="G1330" s="1" t="n">
        <v>25.05</v>
      </c>
      <c r="I1330" s="3" t="s">
        <v>1592</v>
      </c>
      <c r="L1330" s="1" t="n">
        <v>0</v>
      </c>
      <c r="M1330" s="1" t="n">
        <v>13260</v>
      </c>
    </row>
    <row r="1331" customFormat="false" ht="14.9" hidden="false" customHeight="false" outlineLevel="0" collapsed="false">
      <c r="A1331" s="1" t="n">
        <v>1327</v>
      </c>
      <c r="B1331" s="1" t="n">
        <v>25</v>
      </c>
      <c r="C1331" s="1" t="n">
        <v>0</v>
      </c>
      <c r="D1331" s="1" t="n">
        <v>0</v>
      </c>
      <c r="E1331" s="1" t="n">
        <v>1</v>
      </c>
      <c r="F1331" s="1" t="n">
        <v>1326</v>
      </c>
      <c r="H1331" s="1" t="s">
        <v>1593</v>
      </c>
      <c r="I1331" s="3" t="e">
        <f aca="false">-#NAME? #NAME? #NAME? #NAME? #NAME?</f>
        <v>#VALUE!</v>
      </c>
      <c r="J1331" s="3" t="s">
        <v>256</v>
      </c>
      <c r="K1331" s="1" t="n">
        <v>0</v>
      </c>
      <c r="L1331" s="1" t="n">
        <v>0</v>
      </c>
      <c r="M1331" s="1" t="n">
        <v>13270</v>
      </c>
    </row>
    <row r="1332" customFormat="false" ht="14.9" hidden="false" customHeight="false" outlineLevel="0" collapsed="false">
      <c r="A1332" s="1" t="n">
        <v>1328</v>
      </c>
      <c r="B1332" s="1" t="n">
        <v>25</v>
      </c>
      <c r="C1332" s="1" t="n">
        <v>0</v>
      </c>
      <c r="D1332" s="1" t="n">
        <v>0</v>
      </c>
      <c r="E1332" s="1" t="n">
        <v>1</v>
      </c>
      <c r="F1332" s="1" t="n">
        <v>1326</v>
      </c>
      <c r="H1332" s="1" t="s">
        <v>1594</v>
      </c>
      <c r="I1332" s="3" t="e">
        <f aca="false">-#NAME?</f>
        <v>#NAME?</v>
      </c>
      <c r="J1332" s="3" t="s">
        <v>256</v>
      </c>
      <c r="K1332" s="1" t="n">
        <v>0</v>
      </c>
      <c r="L1332" s="1" t="n">
        <v>0</v>
      </c>
      <c r="M1332" s="1" t="n">
        <v>13280</v>
      </c>
    </row>
    <row r="1333" customFormat="false" ht="297" hidden="false" customHeight="false" outlineLevel="0" collapsed="false">
      <c r="A1333" s="1" t="n">
        <v>1329</v>
      </c>
      <c r="B1333" s="1" t="n">
        <v>25</v>
      </c>
      <c r="C1333" s="1" t="n">
        <v>0</v>
      </c>
      <c r="D1333" s="1" t="n">
        <v>1</v>
      </c>
      <c r="E1333" s="1" t="n">
        <v>0</v>
      </c>
      <c r="G1333" s="1" t="n">
        <v>25.06</v>
      </c>
      <c r="I1333" s="3" t="s">
        <v>1595</v>
      </c>
      <c r="L1333" s="1" t="n">
        <v>0</v>
      </c>
      <c r="M1333" s="1" t="n">
        <v>13290</v>
      </c>
    </row>
    <row r="1334" customFormat="false" ht="14.9" hidden="false" customHeight="false" outlineLevel="0" collapsed="false">
      <c r="A1334" s="1" t="n">
        <v>1330</v>
      </c>
      <c r="B1334" s="1" t="n">
        <v>25</v>
      </c>
      <c r="C1334" s="1" t="n">
        <v>0</v>
      </c>
      <c r="D1334" s="1" t="n">
        <v>0</v>
      </c>
      <c r="E1334" s="1" t="n">
        <v>1</v>
      </c>
      <c r="F1334" s="1" t="n">
        <v>1329</v>
      </c>
      <c r="H1334" s="1" t="s">
        <v>1596</v>
      </c>
      <c r="I1334" s="3" t="e">
        <f aca="false">-#NAME?</f>
        <v>#NAME?</v>
      </c>
      <c r="J1334" s="3" t="s">
        <v>256</v>
      </c>
      <c r="K1334" s="1" t="n">
        <v>0</v>
      </c>
      <c r="L1334" s="1" t="n">
        <v>0</v>
      </c>
      <c r="M1334" s="1" t="n">
        <v>13300</v>
      </c>
    </row>
    <row r="1335" customFormat="false" ht="14.9" hidden="false" customHeight="false" outlineLevel="0" collapsed="false">
      <c r="A1335" s="1" t="n">
        <v>1331</v>
      </c>
      <c r="B1335" s="1" t="n">
        <v>25</v>
      </c>
      <c r="C1335" s="1" t="n">
        <v>0</v>
      </c>
      <c r="D1335" s="1" t="n">
        <v>0</v>
      </c>
      <c r="E1335" s="1" t="n">
        <v>1</v>
      </c>
      <c r="F1335" s="1" t="n">
        <v>1329</v>
      </c>
      <c r="H1335" s="1" t="s">
        <v>1597</v>
      </c>
      <c r="I1335" s="3" t="e">
        <f aca="false">-#NAME?</f>
        <v>#NAME?</v>
      </c>
      <c r="J1335" s="3" t="s">
        <v>256</v>
      </c>
      <c r="K1335" s="1" t="n">
        <v>0</v>
      </c>
      <c r="L1335" s="1" t="n">
        <v>0</v>
      </c>
      <c r="M1335" s="1" t="n">
        <v>13310</v>
      </c>
    </row>
    <row r="1336" customFormat="false" ht="95.5" hidden="false" customHeight="false" outlineLevel="0" collapsed="false">
      <c r="A1336" s="1" t="n">
        <v>1332</v>
      </c>
      <c r="B1336" s="1" t="n">
        <v>25</v>
      </c>
      <c r="C1336" s="1" t="n">
        <v>0</v>
      </c>
      <c r="D1336" s="1" t="n">
        <v>1</v>
      </c>
      <c r="E1336" s="1" t="n">
        <v>1</v>
      </c>
      <c r="G1336" s="1" t="n">
        <v>25.07</v>
      </c>
      <c r="H1336" s="1" t="s">
        <v>1598</v>
      </c>
      <c r="I1336" s="3" t="s">
        <v>1599</v>
      </c>
      <c r="J1336" s="3" t="s">
        <v>256</v>
      </c>
      <c r="K1336" s="1" t="n">
        <v>0</v>
      </c>
      <c r="L1336" s="1" t="n">
        <v>0</v>
      </c>
      <c r="M1336" s="1" t="n">
        <v>13320</v>
      </c>
    </row>
    <row r="1337" customFormat="false" ht="243.25" hidden="false" customHeight="false" outlineLevel="0" collapsed="false">
      <c r="A1337" s="1" t="n">
        <v>1333</v>
      </c>
      <c r="B1337" s="1" t="n">
        <v>25</v>
      </c>
      <c r="C1337" s="1" t="n">
        <v>0</v>
      </c>
      <c r="D1337" s="1" t="n">
        <v>1</v>
      </c>
      <c r="E1337" s="1" t="n">
        <v>0</v>
      </c>
      <c r="G1337" s="1" t="n">
        <v>25.08</v>
      </c>
      <c r="I1337" s="3" t="s">
        <v>1600</v>
      </c>
      <c r="L1337" s="1" t="n">
        <v>0</v>
      </c>
      <c r="M1337" s="1" t="n">
        <v>13330</v>
      </c>
    </row>
    <row r="1338" customFormat="false" ht="14.9" hidden="false" customHeight="false" outlineLevel="0" collapsed="false">
      <c r="A1338" s="1" t="n">
        <v>1334</v>
      </c>
      <c r="B1338" s="1" t="n">
        <v>25</v>
      </c>
      <c r="C1338" s="1" t="n">
        <v>0</v>
      </c>
      <c r="D1338" s="1" t="n">
        <v>0</v>
      </c>
      <c r="E1338" s="1" t="n">
        <v>1</v>
      </c>
      <c r="F1338" s="1" t="n">
        <v>1333</v>
      </c>
      <c r="H1338" s="1" t="s">
        <v>1601</v>
      </c>
      <c r="I1338" s="3" t="e">
        <f aca="false">-#NAME?</f>
        <v>#NAME?</v>
      </c>
      <c r="J1338" s="3" t="s">
        <v>256</v>
      </c>
      <c r="K1338" s="1" t="n">
        <v>0</v>
      </c>
      <c r="L1338" s="1" t="n">
        <v>0</v>
      </c>
      <c r="M1338" s="1" t="n">
        <v>13340</v>
      </c>
    </row>
    <row r="1339" customFormat="false" ht="14.9" hidden="false" customHeight="false" outlineLevel="0" collapsed="false">
      <c r="A1339" s="1" t="n">
        <v>1335</v>
      </c>
      <c r="B1339" s="1" t="n">
        <v>25</v>
      </c>
      <c r="C1339" s="1" t="n">
        <v>0</v>
      </c>
      <c r="D1339" s="1" t="n">
        <v>0</v>
      </c>
      <c r="E1339" s="1" t="n">
        <v>1</v>
      </c>
      <c r="F1339" s="1" t="n">
        <v>1333</v>
      </c>
      <c r="H1339" s="1" t="s">
        <v>1602</v>
      </c>
      <c r="I1339" s="3" t="e">
        <f aca="false">-#NAME?-#NAME?</f>
        <v>#NAME?</v>
      </c>
      <c r="J1339" s="3" t="s">
        <v>256</v>
      </c>
      <c r="K1339" s="1" t="n">
        <v>0</v>
      </c>
      <c r="L1339" s="1" t="n">
        <v>0</v>
      </c>
      <c r="M1339" s="1" t="n">
        <v>13350</v>
      </c>
    </row>
    <row r="1340" customFormat="false" ht="14.9" hidden="false" customHeight="false" outlineLevel="0" collapsed="false">
      <c r="A1340" s="1" t="n">
        <v>1336</v>
      </c>
      <c r="B1340" s="1" t="n">
        <v>25</v>
      </c>
      <c r="C1340" s="1" t="n">
        <v>0</v>
      </c>
      <c r="D1340" s="1" t="n">
        <v>0</v>
      </c>
      <c r="E1340" s="1" t="n">
        <v>1</v>
      </c>
      <c r="F1340" s="1" t="n">
        <v>1333</v>
      </c>
      <c r="H1340" s="1" t="s">
        <v>1603</v>
      </c>
      <c r="I1340" s="3" t="e">
        <f aca="false">-#NAME? #NAME?</f>
        <v>#VALUE!</v>
      </c>
      <c r="J1340" s="3" t="s">
        <v>256</v>
      </c>
      <c r="K1340" s="1" t="n">
        <v>0</v>
      </c>
      <c r="L1340" s="1" t="n">
        <v>0</v>
      </c>
      <c r="M1340" s="1" t="n">
        <v>13360</v>
      </c>
    </row>
    <row r="1341" customFormat="false" ht="14.9" hidden="false" customHeight="false" outlineLevel="0" collapsed="false">
      <c r="A1341" s="1" t="n">
        <v>1337</v>
      </c>
      <c r="B1341" s="1" t="n">
        <v>25</v>
      </c>
      <c r="C1341" s="1" t="n">
        <v>0</v>
      </c>
      <c r="D1341" s="1" t="n">
        <v>0</v>
      </c>
      <c r="E1341" s="1" t="n">
        <v>1</v>
      </c>
      <c r="F1341" s="1" t="n">
        <v>1333</v>
      </c>
      <c r="H1341" s="1" t="s">
        <v>1604</v>
      </c>
      <c r="I1341" s="3" t="e">
        <f aca="false">-#NAME?,#NAME? #NAME? #NAME?</f>
        <v>#VALUE!</v>
      </c>
      <c r="J1341" s="3" t="s">
        <v>256</v>
      </c>
      <c r="K1341" s="1" t="n">
        <v>0</v>
      </c>
      <c r="L1341" s="1" t="n">
        <v>0</v>
      </c>
      <c r="M1341" s="1" t="n">
        <v>13370</v>
      </c>
    </row>
    <row r="1342" customFormat="false" ht="14.9" hidden="false" customHeight="false" outlineLevel="0" collapsed="false">
      <c r="A1342" s="1" t="n">
        <v>1338</v>
      </c>
      <c r="B1342" s="1" t="n">
        <v>25</v>
      </c>
      <c r="C1342" s="1" t="n">
        <v>0</v>
      </c>
      <c r="D1342" s="1" t="n">
        <v>0</v>
      </c>
      <c r="E1342" s="1" t="n">
        <v>1</v>
      </c>
      <c r="F1342" s="1" t="n">
        <v>1333</v>
      </c>
      <c r="H1342" s="1" t="s">
        <v>1605</v>
      </c>
      <c r="I1342" s="3" t="e">
        <f aca="false">-#NAME?</f>
        <v>#NAME?</v>
      </c>
      <c r="J1342" s="3" t="s">
        <v>256</v>
      </c>
      <c r="K1342" s="1" t="n">
        <v>0</v>
      </c>
      <c r="L1342" s="1" t="n">
        <v>0</v>
      </c>
      <c r="M1342" s="1" t="n">
        <v>13380</v>
      </c>
    </row>
    <row r="1343" customFormat="false" ht="14.9" hidden="false" customHeight="false" outlineLevel="0" collapsed="false">
      <c r="A1343" s="1" t="n">
        <v>1339</v>
      </c>
      <c r="B1343" s="1" t="n">
        <v>25</v>
      </c>
      <c r="C1343" s="1" t="n">
        <v>0</v>
      </c>
      <c r="D1343" s="1" t="n">
        <v>0</v>
      </c>
      <c r="E1343" s="1" t="n">
        <v>1</v>
      </c>
      <c r="F1343" s="1" t="n">
        <v>1333</v>
      </c>
      <c r="H1343" s="1" t="s">
        <v>1606</v>
      </c>
      <c r="I1343" s="3" t="e">
        <f aca="false">-#NAME? #NAME? #NAME? #NAME?</f>
        <v>#VALUE!</v>
      </c>
      <c r="J1343" s="3" t="s">
        <v>256</v>
      </c>
      <c r="K1343" s="1" t="n">
        <v>0</v>
      </c>
      <c r="L1343" s="1" t="n">
        <v>0</v>
      </c>
      <c r="M1343" s="1" t="n">
        <v>13390</v>
      </c>
    </row>
    <row r="1344" customFormat="false" ht="162.65" hidden="false" customHeight="false" outlineLevel="0" collapsed="false">
      <c r="A1344" s="1" t="n">
        <v>1340</v>
      </c>
      <c r="B1344" s="1" t="n">
        <v>25</v>
      </c>
      <c r="C1344" s="1" t="n">
        <v>0</v>
      </c>
      <c r="D1344" s="1" t="n">
        <v>1</v>
      </c>
      <c r="E1344" s="1" t="n">
        <v>0</v>
      </c>
      <c r="G1344" s="1" t="n">
        <v>25.1</v>
      </c>
      <c r="I1344" s="3" t="s">
        <v>1607</v>
      </c>
      <c r="L1344" s="1" t="n">
        <v>0</v>
      </c>
      <c r="M1344" s="1" t="n">
        <v>13400</v>
      </c>
    </row>
    <row r="1345" customFormat="false" ht="14.9" hidden="false" customHeight="false" outlineLevel="0" collapsed="false">
      <c r="A1345" s="1" t="n">
        <v>1341</v>
      </c>
      <c r="B1345" s="1" t="n">
        <v>25</v>
      </c>
      <c r="C1345" s="1" t="n">
        <v>0</v>
      </c>
      <c r="D1345" s="1" t="n">
        <v>0</v>
      </c>
      <c r="E1345" s="1" t="n">
        <v>1</v>
      </c>
      <c r="F1345" s="1" t="n">
        <v>1340</v>
      </c>
      <c r="H1345" s="1" t="s">
        <v>1608</v>
      </c>
      <c r="I1345" s="3" t="e">
        <f aca="false">-#NAME?</f>
        <v>#NAME?</v>
      </c>
      <c r="J1345" s="3" t="s">
        <v>256</v>
      </c>
      <c r="K1345" s="1" t="n">
        <v>0</v>
      </c>
      <c r="L1345" s="1" t="n">
        <v>0</v>
      </c>
      <c r="M1345" s="1" t="n">
        <v>13410</v>
      </c>
    </row>
    <row r="1346" customFormat="false" ht="14.9" hidden="false" customHeight="false" outlineLevel="0" collapsed="false">
      <c r="A1346" s="1" t="n">
        <v>1342</v>
      </c>
      <c r="B1346" s="1" t="n">
        <v>25</v>
      </c>
      <c r="C1346" s="1" t="n">
        <v>0</v>
      </c>
      <c r="D1346" s="1" t="n">
        <v>0</v>
      </c>
      <c r="E1346" s="1" t="n">
        <v>1</v>
      </c>
      <c r="F1346" s="1" t="n">
        <v>1340</v>
      </c>
      <c r="H1346" s="1" t="s">
        <v>1609</v>
      </c>
      <c r="I1346" s="3" t="e">
        <f aca="false">-#NAME?</f>
        <v>#NAME?</v>
      </c>
      <c r="J1346" s="3" t="s">
        <v>256</v>
      </c>
      <c r="K1346" s="1" t="n">
        <v>0</v>
      </c>
      <c r="L1346" s="1" t="n">
        <v>0</v>
      </c>
      <c r="M1346" s="1" t="n">
        <v>13420</v>
      </c>
    </row>
    <row r="1347" customFormat="false" ht="243.25" hidden="false" customHeight="false" outlineLevel="0" collapsed="false">
      <c r="A1347" s="1" t="n">
        <v>1343</v>
      </c>
      <c r="B1347" s="1" t="n">
        <v>25</v>
      </c>
      <c r="C1347" s="1" t="n">
        <v>0</v>
      </c>
      <c r="D1347" s="1" t="n">
        <v>1</v>
      </c>
      <c r="E1347" s="1" t="n">
        <v>0</v>
      </c>
      <c r="G1347" s="1" t="n">
        <v>25.11</v>
      </c>
      <c r="I1347" s="3" t="s">
        <v>1610</v>
      </c>
      <c r="L1347" s="1" t="n">
        <v>0</v>
      </c>
      <c r="M1347" s="1" t="n">
        <v>13430</v>
      </c>
    </row>
    <row r="1348" customFormat="false" ht="14.9" hidden="false" customHeight="false" outlineLevel="0" collapsed="false">
      <c r="A1348" s="1" t="n">
        <v>1344</v>
      </c>
      <c r="B1348" s="1" t="n">
        <v>25</v>
      </c>
      <c r="C1348" s="1" t="n">
        <v>0</v>
      </c>
      <c r="D1348" s="1" t="n">
        <v>0</v>
      </c>
      <c r="E1348" s="1" t="n">
        <v>1</v>
      </c>
      <c r="F1348" s="1" t="n">
        <v>1343</v>
      </c>
      <c r="H1348" s="1" t="s">
        <v>1611</v>
      </c>
      <c r="I1348" s="3" t="e">
        <f aca="false">-#NAME? #NAME? #NAME? (#NAME?)</f>
        <v>#VALUE!</v>
      </c>
      <c r="J1348" s="3" t="s">
        <v>256</v>
      </c>
      <c r="K1348" s="1" t="n">
        <v>0</v>
      </c>
      <c r="L1348" s="1" t="n">
        <v>0</v>
      </c>
      <c r="M1348" s="1" t="n">
        <v>13440</v>
      </c>
    </row>
    <row r="1349" customFormat="false" ht="14.9" hidden="false" customHeight="false" outlineLevel="0" collapsed="false">
      <c r="A1349" s="1" t="n">
        <v>1345</v>
      </c>
      <c r="B1349" s="1" t="n">
        <v>25</v>
      </c>
      <c r="C1349" s="1" t="n">
        <v>0</v>
      </c>
      <c r="D1349" s="1" t="n">
        <v>0</v>
      </c>
      <c r="E1349" s="1" t="n">
        <v>1</v>
      </c>
      <c r="F1349" s="1" t="n">
        <v>1343</v>
      </c>
      <c r="H1349" s="1" t="s">
        <v>1612</v>
      </c>
      <c r="I1349" s="3" t="e">
        <f aca="false">-#NAME? #NAME? #NAME? (#NAME?)</f>
        <v>#VALUE!</v>
      </c>
      <c r="J1349" s="3" t="s">
        <v>256</v>
      </c>
      <c r="K1349" s="1" t="n">
        <v>0</v>
      </c>
      <c r="L1349" s="1" t="n">
        <v>0</v>
      </c>
      <c r="M1349" s="1" t="n">
        <v>13450</v>
      </c>
    </row>
    <row r="1350" customFormat="false" ht="270.1" hidden="false" customHeight="false" outlineLevel="0" collapsed="false">
      <c r="A1350" s="1" t="n">
        <v>1346</v>
      </c>
      <c r="B1350" s="1" t="n">
        <v>25</v>
      </c>
      <c r="C1350" s="1" t="n">
        <v>0</v>
      </c>
      <c r="D1350" s="1" t="n">
        <v>1</v>
      </c>
      <c r="E1350" s="1" t="n">
        <v>1</v>
      </c>
      <c r="G1350" s="1" t="n">
        <v>25.12</v>
      </c>
      <c r="H1350" s="1" t="s">
        <v>1613</v>
      </c>
      <c r="I1350" s="3" t="s">
        <v>1614</v>
      </c>
      <c r="J1350" s="3" t="s">
        <v>256</v>
      </c>
      <c r="K1350" s="1" t="n">
        <v>0</v>
      </c>
      <c r="L1350" s="1" t="n">
        <v>0</v>
      </c>
      <c r="M1350" s="1" t="n">
        <v>13460</v>
      </c>
    </row>
    <row r="1351" customFormat="false" ht="202.95" hidden="false" customHeight="false" outlineLevel="0" collapsed="false">
      <c r="A1351" s="1" t="n">
        <v>1347</v>
      </c>
      <c r="B1351" s="1" t="n">
        <v>25</v>
      </c>
      <c r="C1351" s="1" t="n">
        <v>0</v>
      </c>
      <c r="D1351" s="1" t="n">
        <v>1</v>
      </c>
      <c r="E1351" s="1" t="n">
        <v>0</v>
      </c>
      <c r="G1351" s="1" t="n">
        <v>25.13</v>
      </c>
      <c r="I1351" s="3" t="s">
        <v>1615</v>
      </c>
      <c r="L1351" s="1" t="n">
        <v>0</v>
      </c>
      <c r="M1351" s="1" t="n">
        <v>13470</v>
      </c>
    </row>
    <row r="1352" customFormat="false" ht="14.9" hidden="false" customHeight="false" outlineLevel="0" collapsed="false">
      <c r="A1352" s="1" t="n">
        <v>1348</v>
      </c>
      <c r="B1352" s="1" t="n">
        <v>25</v>
      </c>
      <c r="C1352" s="1" t="n">
        <v>0</v>
      </c>
      <c r="D1352" s="1" t="n">
        <v>0</v>
      </c>
      <c r="E1352" s="1" t="n">
        <v>1</v>
      </c>
      <c r="F1352" s="1" t="n">
        <v>1347</v>
      </c>
      <c r="H1352" s="1" t="s">
        <v>1616</v>
      </c>
      <c r="I1352" s="3" t="e">
        <f aca="false">-#NAME? #NAME?</f>
        <v>#VALUE!</v>
      </c>
      <c r="J1352" s="3" t="s">
        <v>256</v>
      </c>
      <c r="K1352" s="1" t="n">
        <v>0</v>
      </c>
      <c r="L1352" s="1" t="n">
        <v>0</v>
      </c>
      <c r="M1352" s="1" t="n">
        <v>13480</v>
      </c>
    </row>
    <row r="1353" customFormat="false" ht="14.9" hidden="false" customHeight="false" outlineLevel="0" collapsed="false">
      <c r="A1353" s="1" t="n">
        <v>1349</v>
      </c>
      <c r="B1353" s="1" t="n">
        <v>25</v>
      </c>
      <c r="C1353" s="1" t="n">
        <v>0</v>
      </c>
      <c r="D1353" s="1" t="n">
        <v>0</v>
      </c>
      <c r="E1353" s="1" t="n">
        <v>1</v>
      </c>
      <c r="F1353" s="1" t="n">
        <v>1347</v>
      </c>
      <c r="H1353" s="1" t="s">
        <v>1617</v>
      </c>
      <c r="I1353" s="3" t="e">
        <f aca="false">-#NAME?,#NAME? #NAME?,#NAME? #NAME? #NAME? #NAME? #NAME? #NAME?</f>
        <v>#VALUE!</v>
      </c>
      <c r="J1353" s="3" t="s">
        <v>256</v>
      </c>
      <c r="K1353" s="1" t="n">
        <v>0</v>
      </c>
      <c r="L1353" s="1" t="n">
        <v>0</v>
      </c>
      <c r="M1353" s="1" t="n">
        <v>13490</v>
      </c>
    </row>
    <row r="1354" customFormat="false" ht="229.85" hidden="false" customHeight="false" outlineLevel="0" collapsed="false">
      <c r="A1354" s="1" t="n">
        <v>1350</v>
      </c>
      <c r="B1354" s="1" t="n">
        <v>25</v>
      </c>
      <c r="C1354" s="1" t="n">
        <v>0</v>
      </c>
      <c r="D1354" s="1" t="n">
        <v>1</v>
      </c>
      <c r="E1354" s="1" t="n">
        <v>1</v>
      </c>
      <c r="G1354" s="1" t="n">
        <v>25.14</v>
      </c>
      <c r="H1354" s="1" t="s">
        <v>1618</v>
      </c>
      <c r="I1354" s="3" t="s">
        <v>1619</v>
      </c>
      <c r="J1354" s="3" t="s">
        <v>256</v>
      </c>
      <c r="K1354" s="1" t="n">
        <v>0</v>
      </c>
      <c r="L1354" s="1" t="n">
        <v>0</v>
      </c>
      <c r="M1354" s="1" t="n">
        <v>13500</v>
      </c>
    </row>
    <row r="1355" customFormat="false" ht="471.6" hidden="false" customHeight="false" outlineLevel="0" collapsed="false">
      <c r="A1355" s="1" t="n">
        <v>1351</v>
      </c>
      <c r="B1355" s="1" t="n">
        <v>25</v>
      </c>
      <c r="C1355" s="1" t="n">
        <v>0</v>
      </c>
      <c r="D1355" s="1" t="n">
        <v>1</v>
      </c>
      <c r="E1355" s="1" t="n">
        <v>0</v>
      </c>
      <c r="G1355" s="1" t="n">
        <v>25.15</v>
      </c>
      <c r="I1355" s="3" t="s">
        <v>1620</v>
      </c>
      <c r="L1355" s="1" t="n">
        <v>0</v>
      </c>
      <c r="M1355" s="1" t="n">
        <v>13510</v>
      </c>
    </row>
    <row r="1356" customFormat="false" ht="55.2" hidden="false" customHeight="false" outlineLevel="0" collapsed="false">
      <c r="A1356" s="1" t="n">
        <v>1352</v>
      </c>
      <c r="B1356" s="1" t="n">
        <v>25</v>
      </c>
      <c r="C1356" s="1" t="n">
        <v>0</v>
      </c>
      <c r="D1356" s="1" t="n">
        <v>0</v>
      </c>
      <c r="E1356" s="1" t="n">
        <v>0</v>
      </c>
      <c r="F1356" s="1" t="n">
        <v>1351</v>
      </c>
      <c r="I1356" s="3" t="s">
        <v>1621</v>
      </c>
      <c r="L1356" s="1" t="n">
        <v>0</v>
      </c>
      <c r="M1356" s="1" t="n">
        <v>13520</v>
      </c>
    </row>
    <row r="1357" customFormat="false" ht="14.9" hidden="false" customHeight="false" outlineLevel="0" collapsed="false">
      <c r="A1357" s="1" t="n">
        <v>1353</v>
      </c>
      <c r="B1357" s="1" t="n">
        <v>25</v>
      </c>
      <c r="C1357" s="1" t="n">
        <v>0</v>
      </c>
      <c r="D1357" s="1" t="n">
        <v>0</v>
      </c>
      <c r="E1357" s="1" t="n">
        <v>1</v>
      </c>
      <c r="F1357" s="1" t="n">
        <v>1352</v>
      </c>
      <c r="H1357" s="1" t="s">
        <v>1622</v>
      </c>
      <c r="I1357" s="3" t="e">
        <f aca="false">--#NAME? #NAME? #NAME? #NAME?</f>
        <v>#VALUE!</v>
      </c>
      <c r="J1357" s="3" t="s">
        <v>256</v>
      </c>
      <c r="K1357" s="1" t="n">
        <v>0</v>
      </c>
      <c r="L1357" s="1" t="n">
        <v>0</v>
      </c>
      <c r="M1357" s="1" t="n">
        <v>13530</v>
      </c>
    </row>
    <row r="1358" customFormat="false" ht="14.9" hidden="false" customHeight="false" outlineLevel="0" collapsed="false">
      <c r="A1358" s="1" t="n">
        <v>1354</v>
      </c>
      <c r="B1358" s="1" t="n">
        <v>25</v>
      </c>
      <c r="C1358" s="1" t="n">
        <v>0</v>
      </c>
      <c r="D1358" s="1" t="n">
        <v>0</v>
      </c>
      <c r="E1358" s="1" t="n">
        <v>1</v>
      </c>
      <c r="F1358" s="1" t="n">
        <v>1352</v>
      </c>
      <c r="H1358" s="1" t="s">
        <v>1623</v>
      </c>
      <c r="I1358" s="3" t="e">
        <f aca="false">--#NAME? #NAME?,#NAME? #NAME? #NAME? #NAME?,#NAME? #NAME? #NAME? #NAME? #NAME? #NAME? #NAME? (#NAME? #NAME?) #NAME?</f>
        <v>#VALUE!</v>
      </c>
      <c r="J1358" s="3" t="s">
        <v>256</v>
      </c>
      <c r="K1358" s="1" t="n">
        <v>0</v>
      </c>
      <c r="L1358" s="1" t="n">
        <v>0</v>
      </c>
      <c r="M1358" s="1" t="n">
        <v>13540</v>
      </c>
    </row>
    <row r="1359" customFormat="false" ht="14.9" hidden="false" customHeight="false" outlineLevel="0" collapsed="false">
      <c r="A1359" s="1" t="n">
        <v>1355</v>
      </c>
      <c r="B1359" s="1" t="n">
        <v>25</v>
      </c>
      <c r="C1359" s="1" t="n">
        <v>0</v>
      </c>
      <c r="D1359" s="1" t="n">
        <v>0</v>
      </c>
      <c r="E1359" s="1" t="n">
        <v>1</v>
      </c>
      <c r="F1359" s="1" t="n">
        <v>1351</v>
      </c>
      <c r="H1359" s="1" t="s">
        <v>1624</v>
      </c>
      <c r="I1359" s="3" t="e">
        <f aca="false">-#NAME? #NAME? #NAME? #NAME? #NAME? #NAME? #NAME? #NAME?</f>
        <v>#VALUE!</v>
      </c>
      <c r="J1359" s="3" t="s">
        <v>1625</v>
      </c>
      <c r="K1359" s="1" t="n">
        <v>5</v>
      </c>
      <c r="L1359" s="1" t="n">
        <v>0</v>
      </c>
      <c r="M1359" s="1" t="n">
        <v>0</v>
      </c>
      <c r="N1359" s="1" t="n">
        <v>13550</v>
      </c>
    </row>
    <row r="1360" customFormat="false" ht="350.7" hidden="false" customHeight="false" outlineLevel="0" collapsed="false">
      <c r="A1360" s="1" t="n">
        <v>1356</v>
      </c>
      <c r="B1360" s="1" t="n">
        <v>25</v>
      </c>
      <c r="C1360" s="1" t="n">
        <v>0</v>
      </c>
      <c r="D1360" s="1" t="n">
        <v>1</v>
      </c>
      <c r="E1360" s="1" t="n">
        <v>0</v>
      </c>
      <c r="G1360" s="1" t="n">
        <v>25.16</v>
      </c>
      <c r="I1360" s="3" t="s">
        <v>1626</v>
      </c>
      <c r="L1360" s="1" t="n">
        <v>0</v>
      </c>
      <c r="M1360" s="1" t="n">
        <v>13560</v>
      </c>
    </row>
    <row r="1361" customFormat="false" ht="14.9" hidden="false" customHeight="false" outlineLevel="0" collapsed="false">
      <c r="A1361" s="1" t="n">
        <v>1357</v>
      </c>
      <c r="B1361" s="1" t="n">
        <v>25</v>
      </c>
      <c r="C1361" s="1" t="n">
        <v>0</v>
      </c>
      <c r="D1361" s="1" t="n">
        <v>0</v>
      </c>
      <c r="E1361" s="1" t="n">
        <v>0</v>
      </c>
      <c r="F1361" s="1" t="n">
        <v>1356</v>
      </c>
      <c r="I1361" s="3" t="s">
        <v>1627</v>
      </c>
      <c r="L1361" s="1" t="n">
        <v>0</v>
      </c>
      <c r="M1361" s="1" t="n">
        <v>13570</v>
      </c>
    </row>
    <row r="1362" customFormat="false" ht="14.9" hidden="false" customHeight="false" outlineLevel="0" collapsed="false">
      <c r="A1362" s="1" t="n">
        <v>1358</v>
      </c>
      <c r="B1362" s="1" t="n">
        <v>25</v>
      </c>
      <c r="C1362" s="1" t="n">
        <v>0</v>
      </c>
      <c r="D1362" s="1" t="n">
        <v>0</v>
      </c>
      <c r="E1362" s="1" t="n">
        <v>1</v>
      </c>
      <c r="F1362" s="1" t="n">
        <v>1357</v>
      </c>
      <c r="H1362" s="1" t="s">
        <v>1628</v>
      </c>
      <c r="I1362" s="3" t="e">
        <f aca="false">--#NAME? #NAME? #NAME? #NAME?</f>
        <v>#VALUE!</v>
      </c>
      <c r="J1362" s="3" t="s">
        <v>256</v>
      </c>
      <c r="K1362" s="1" t="n">
        <v>0</v>
      </c>
      <c r="L1362" s="1" t="n">
        <v>0</v>
      </c>
      <c r="M1362" s="1" t="n">
        <v>13580</v>
      </c>
    </row>
    <row r="1363" customFormat="false" ht="14.9" hidden="false" customHeight="false" outlineLevel="0" collapsed="false">
      <c r="A1363" s="1" t="n">
        <v>1359</v>
      </c>
      <c r="B1363" s="1" t="n">
        <v>25</v>
      </c>
      <c r="C1363" s="1" t="n">
        <v>0</v>
      </c>
      <c r="D1363" s="1" t="n">
        <v>0</v>
      </c>
      <c r="E1363" s="1" t="n">
        <v>1</v>
      </c>
      <c r="F1363" s="1" t="n">
        <v>1357</v>
      </c>
      <c r="H1363" s="1" t="s">
        <v>1629</v>
      </c>
      <c r="I1363" s="3" t="e">
        <f aca="false">--#NAME? #NAME?,#NAME? #NAME? #NAME? #NAME?,#NAME? #NAME? #NAME? #NAME? #NAME? #NAME? #NAME? (#NAME? #NAME?) #NAME?</f>
        <v>#VALUE!</v>
      </c>
      <c r="J1363" s="3" t="s">
        <v>256</v>
      </c>
      <c r="K1363" s="1" t="n">
        <v>0</v>
      </c>
      <c r="L1363" s="1" t="n">
        <v>0</v>
      </c>
      <c r="M1363" s="1" t="n">
        <v>13590</v>
      </c>
    </row>
    <row r="1364" customFormat="false" ht="14.9" hidden="false" customHeight="false" outlineLevel="0" collapsed="false">
      <c r="A1364" s="1" t="n">
        <v>1360</v>
      </c>
      <c r="B1364" s="1" t="n">
        <v>25</v>
      </c>
      <c r="C1364" s="1" t="n">
        <v>0</v>
      </c>
      <c r="D1364" s="1" t="n">
        <v>0</v>
      </c>
      <c r="E1364" s="1" t="n">
        <v>1</v>
      </c>
      <c r="F1364" s="1" t="n">
        <v>1356</v>
      </c>
      <c r="H1364" s="1" t="s">
        <v>1630</v>
      </c>
      <c r="I1364" s="3" t="e">
        <f aca="false">-#NAME?</f>
        <v>#NAME?</v>
      </c>
      <c r="J1364" s="3" t="s">
        <v>256</v>
      </c>
      <c r="K1364" s="1" t="n">
        <v>0</v>
      </c>
      <c r="L1364" s="1" t="n">
        <v>0</v>
      </c>
      <c r="M1364" s="1" t="n">
        <v>13600</v>
      </c>
    </row>
    <row r="1365" customFormat="false" ht="14.9" hidden="false" customHeight="false" outlineLevel="0" collapsed="false">
      <c r="A1365" s="1" t="n">
        <v>1361</v>
      </c>
      <c r="B1365" s="1" t="n">
        <v>25</v>
      </c>
      <c r="C1365" s="1" t="n">
        <v>0</v>
      </c>
      <c r="D1365" s="1" t="n">
        <v>0</v>
      </c>
      <c r="E1365" s="1" t="n">
        <v>1</v>
      </c>
      <c r="F1365" s="1" t="n">
        <v>1356</v>
      </c>
      <c r="H1365" s="1" t="s">
        <v>1631</v>
      </c>
      <c r="I1365" s="3" t="e">
        <f aca="false">-#NAME? #NAME? #NAME? #NAME? #NAME?</f>
        <v>#VALUE!</v>
      </c>
      <c r="J1365" s="3" t="s">
        <v>256</v>
      </c>
      <c r="K1365" s="1" t="n">
        <v>0</v>
      </c>
      <c r="L1365" s="1" t="n">
        <v>0</v>
      </c>
      <c r="M1365" s="1" t="n">
        <v>13610</v>
      </c>
    </row>
    <row r="1366" customFormat="false" ht="739.55" hidden="false" customHeight="false" outlineLevel="0" collapsed="false">
      <c r="A1366" s="1" t="n">
        <v>1362</v>
      </c>
      <c r="B1366" s="1" t="n">
        <v>25</v>
      </c>
      <c r="C1366" s="1" t="n">
        <v>0</v>
      </c>
      <c r="D1366" s="1" t="n">
        <v>1</v>
      </c>
      <c r="E1366" s="1" t="n">
        <v>0</v>
      </c>
      <c r="G1366" s="1" t="n">
        <v>25.17</v>
      </c>
      <c r="I1366" s="3" t="s">
        <v>1632</v>
      </c>
      <c r="L1366" s="1" t="n">
        <v>0</v>
      </c>
      <c r="M1366" s="1" t="n">
        <v>13620</v>
      </c>
    </row>
    <row r="1367" customFormat="false" ht="14.9" hidden="false" customHeight="false" outlineLevel="0" collapsed="false">
      <c r="A1367" s="1" t="n">
        <v>1363</v>
      </c>
      <c r="B1367" s="1" t="n">
        <v>25</v>
      </c>
      <c r="C1367" s="1" t="n">
        <v>0</v>
      </c>
      <c r="D1367" s="1" t="n">
        <v>0</v>
      </c>
      <c r="E1367" s="1" t="n">
        <v>1</v>
      </c>
      <c r="F1367" s="1" t="n">
        <v>1362</v>
      </c>
      <c r="H1367" s="1" t="s">
        <v>1633</v>
      </c>
      <c r="I1367" s="3" t="e">
        <f aca="false">-#NAME?,#NAME?,#NAME? #NAME? #NAME? #NAME?,#NAME? #NAME? #NAME? #NAME? #NAME? #NAME? #NAME? #NAME?,#NAME? #NAME? #NAME? #NAME? #NAME? #NAME? #NAME? #NAME? #NAME?,#NAME? #NAME? #NAME?,#NAME? #NAME? #NAME? #NAME?-#NAME?</f>
        <v>#VALUE!</v>
      </c>
      <c r="J1367" s="3" t="s">
        <v>256</v>
      </c>
      <c r="K1367" s="1" t="n">
        <v>0</v>
      </c>
      <c r="L1367" s="1" t="n">
        <v>0</v>
      </c>
      <c r="M1367" s="1" t="n">
        <v>13630</v>
      </c>
    </row>
    <row r="1368" customFormat="false" ht="216.4" hidden="false" customHeight="false" outlineLevel="0" collapsed="false">
      <c r="A1368" s="1" t="n">
        <v>1364</v>
      </c>
      <c r="B1368" s="1" t="n">
        <v>25</v>
      </c>
      <c r="C1368" s="1" t="n">
        <v>0</v>
      </c>
      <c r="D1368" s="1" t="n">
        <v>0</v>
      </c>
      <c r="E1368" s="1" t="n">
        <v>1</v>
      </c>
      <c r="F1368" s="1" t="n">
        <v>1362</v>
      </c>
      <c r="H1368" s="1" t="s">
        <v>1634</v>
      </c>
      <c r="I1368" s="3" t="s">
        <v>1635</v>
      </c>
      <c r="L1368" s="1" t="n">
        <v>0</v>
      </c>
      <c r="M1368" s="1" t="n">
        <v>13640</v>
      </c>
    </row>
    <row r="1369" customFormat="false" ht="14.9" hidden="false" customHeight="false" outlineLevel="0" collapsed="false">
      <c r="A1369" s="1" t="n">
        <v>1365</v>
      </c>
      <c r="B1369" s="1" t="n">
        <v>25</v>
      </c>
      <c r="C1369" s="1" t="n">
        <v>0</v>
      </c>
      <c r="D1369" s="1" t="n">
        <v>0</v>
      </c>
      <c r="E1369" s="1" t="n">
        <v>1</v>
      </c>
      <c r="F1369" s="1" t="n">
        <v>1362</v>
      </c>
      <c r="H1369" s="1" t="s">
        <v>1636</v>
      </c>
      <c r="I1369" s="3" t="e">
        <f aca="false">-#NAME? #NAME?</f>
        <v>#VALUE!</v>
      </c>
      <c r="L1369" s="1" t="n">
        <v>0</v>
      </c>
      <c r="M1369" s="1" t="n">
        <v>13650</v>
      </c>
    </row>
    <row r="1370" customFormat="false" ht="189.55" hidden="false" customHeight="false" outlineLevel="0" collapsed="false">
      <c r="A1370" s="1" t="n">
        <v>1366</v>
      </c>
      <c r="B1370" s="1" t="n">
        <v>25</v>
      </c>
      <c r="C1370" s="1" t="n">
        <v>0</v>
      </c>
      <c r="D1370" s="1" t="n">
        <v>0</v>
      </c>
      <c r="E1370" s="1" t="n">
        <v>0</v>
      </c>
      <c r="F1370" s="1" t="n">
        <v>1362</v>
      </c>
      <c r="I1370" s="3" t="s">
        <v>1637</v>
      </c>
      <c r="L1370" s="1" t="n">
        <v>0</v>
      </c>
      <c r="M1370" s="1" t="n">
        <v>13660</v>
      </c>
    </row>
    <row r="1371" customFormat="false" ht="14.9" hidden="false" customHeight="false" outlineLevel="0" collapsed="false">
      <c r="A1371" s="1" t="n">
        <v>1367</v>
      </c>
      <c r="B1371" s="1" t="n">
        <v>25</v>
      </c>
      <c r="C1371" s="1" t="n">
        <v>0</v>
      </c>
      <c r="D1371" s="1" t="n">
        <v>0</v>
      </c>
      <c r="E1371" s="1" t="n">
        <v>1</v>
      </c>
      <c r="F1371" s="1" t="n">
        <v>1366</v>
      </c>
      <c r="H1371" s="1" t="s">
        <v>1638</v>
      </c>
      <c r="I1371" s="3" t="e">
        <f aca="false">--#NAME? #NAME?</f>
        <v>#VALUE!</v>
      </c>
      <c r="J1371" s="3" t="s">
        <v>256</v>
      </c>
      <c r="K1371" s="1" t="n">
        <v>0</v>
      </c>
      <c r="L1371" s="1" t="n">
        <v>0</v>
      </c>
      <c r="M1371" s="1" t="n">
        <v>13670</v>
      </c>
    </row>
    <row r="1372" customFormat="false" ht="14.9" hidden="false" customHeight="false" outlineLevel="0" collapsed="false">
      <c r="A1372" s="1" t="n">
        <v>1368</v>
      </c>
      <c r="B1372" s="1" t="n">
        <v>25</v>
      </c>
      <c r="C1372" s="1" t="n">
        <v>0</v>
      </c>
      <c r="D1372" s="1" t="n">
        <v>0</v>
      </c>
      <c r="E1372" s="1" t="n">
        <v>1</v>
      </c>
      <c r="F1372" s="1" t="n">
        <v>1366</v>
      </c>
      <c r="H1372" s="1" t="s">
        <v>1639</v>
      </c>
      <c r="I1372" s="3" t="e">
        <f aca="false">--#NAME?</f>
        <v>#NAME?</v>
      </c>
      <c r="J1372" s="3" t="s">
        <v>256</v>
      </c>
      <c r="K1372" s="1" t="n">
        <v>0</v>
      </c>
      <c r="L1372" s="1" t="n">
        <v>0</v>
      </c>
      <c r="M1372" s="1" t="n">
        <v>13680</v>
      </c>
    </row>
    <row r="1373" customFormat="false" ht="337.3" hidden="false" customHeight="false" outlineLevel="0" collapsed="false">
      <c r="A1373" s="1" t="n">
        <v>1369</v>
      </c>
      <c r="B1373" s="1" t="n">
        <v>25</v>
      </c>
      <c r="C1373" s="1" t="n">
        <v>0</v>
      </c>
      <c r="D1373" s="1" t="n">
        <v>1</v>
      </c>
      <c r="E1373" s="1" t="n">
        <v>0</v>
      </c>
      <c r="G1373" s="1" t="n">
        <v>25.18</v>
      </c>
      <c r="I1373" s="3" t="s">
        <v>1640</v>
      </c>
      <c r="L1373" s="1" t="n">
        <v>0</v>
      </c>
      <c r="M1373" s="1" t="n">
        <v>13690</v>
      </c>
    </row>
    <row r="1374" customFormat="false" ht="14.9" hidden="false" customHeight="false" outlineLevel="0" collapsed="false">
      <c r="A1374" s="1" t="n">
        <v>1370</v>
      </c>
      <c r="B1374" s="1" t="n">
        <v>25</v>
      </c>
      <c r="C1374" s="1" t="n">
        <v>0</v>
      </c>
      <c r="D1374" s="1" t="n">
        <v>0</v>
      </c>
      <c r="E1374" s="1" t="n">
        <v>1</v>
      </c>
      <c r="F1374" s="1" t="n">
        <v>1369</v>
      </c>
      <c r="H1374" s="1" t="s">
        <v>1641</v>
      </c>
      <c r="I1374" s="3" t="e">
        <f aca="false">-#NAME?,#NAME? #NAME? #NAME? #NAME?</f>
        <v>#VALUE!</v>
      </c>
      <c r="J1374" s="3" t="s">
        <v>256</v>
      </c>
      <c r="K1374" s="1" t="n">
        <v>0</v>
      </c>
      <c r="L1374" s="1" t="n">
        <v>0</v>
      </c>
      <c r="M1374" s="1" t="n">
        <v>13700</v>
      </c>
    </row>
    <row r="1375" customFormat="false" ht="14.9" hidden="false" customHeight="false" outlineLevel="0" collapsed="false">
      <c r="A1375" s="1" t="n">
        <v>1371</v>
      </c>
      <c r="B1375" s="1" t="n">
        <v>25</v>
      </c>
      <c r="C1375" s="1" t="n">
        <v>0</v>
      </c>
      <c r="D1375" s="1" t="n">
        <v>0</v>
      </c>
      <c r="E1375" s="1" t="n">
        <v>1</v>
      </c>
      <c r="F1375" s="1" t="n">
        <v>1369</v>
      </c>
      <c r="H1375" s="1" t="s">
        <v>1642</v>
      </c>
      <c r="I1375" s="3" t="e">
        <f aca="false">-#NAME? #NAME? #NAME? #NAME?</f>
        <v>#VALUE!</v>
      </c>
      <c r="J1375" s="3" t="s">
        <v>256</v>
      </c>
      <c r="K1375" s="1" t="n">
        <v>0</v>
      </c>
      <c r="L1375" s="1" t="n">
        <v>0</v>
      </c>
      <c r="M1375" s="1" t="n">
        <v>13710</v>
      </c>
    </row>
    <row r="1376" customFormat="false" ht="14.9" hidden="false" customHeight="false" outlineLevel="0" collapsed="false">
      <c r="A1376" s="1" t="n">
        <v>1372</v>
      </c>
      <c r="B1376" s="1" t="n">
        <v>25</v>
      </c>
      <c r="C1376" s="1" t="n">
        <v>0</v>
      </c>
      <c r="D1376" s="1" t="n">
        <v>0</v>
      </c>
      <c r="E1376" s="1" t="n">
        <v>1</v>
      </c>
      <c r="F1376" s="1" t="n">
        <v>1369</v>
      </c>
      <c r="H1376" s="1" t="s">
        <v>1643</v>
      </c>
      <c r="I1376" s="3" t="e">
        <f aca="false">-#NAME? #NAME? #NAME?</f>
        <v>#VALUE!</v>
      </c>
      <c r="J1376" s="3" t="s">
        <v>256</v>
      </c>
      <c r="K1376" s="1" t="n">
        <v>0</v>
      </c>
      <c r="L1376" s="1" t="n">
        <v>0</v>
      </c>
      <c r="M1376" s="1" t="n">
        <v>13720</v>
      </c>
    </row>
    <row r="1377" customFormat="false" ht="364.15" hidden="false" customHeight="false" outlineLevel="0" collapsed="false">
      <c r="A1377" s="1" t="n">
        <v>1373</v>
      </c>
      <c r="B1377" s="1" t="n">
        <v>25</v>
      </c>
      <c r="C1377" s="1" t="n">
        <v>0</v>
      </c>
      <c r="D1377" s="1" t="n">
        <v>1</v>
      </c>
      <c r="E1377" s="1" t="n">
        <v>0</v>
      </c>
      <c r="G1377" s="1" t="n">
        <v>25.19</v>
      </c>
      <c r="I1377" s="3" t="s">
        <v>1644</v>
      </c>
      <c r="L1377" s="1" t="n">
        <v>0</v>
      </c>
      <c r="M1377" s="1" t="n">
        <v>13730</v>
      </c>
    </row>
    <row r="1378" customFormat="false" ht="14.9" hidden="false" customHeight="false" outlineLevel="0" collapsed="false">
      <c r="A1378" s="1" t="n">
        <v>1374</v>
      </c>
      <c r="B1378" s="1" t="n">
        <v>25</v>
      </c>
      <c r="C1378" s="1" t="n">
        <v>0</v>
      </c>
      <c r="D1378" s="1" t="n">
        <v>0</v>
      </c>
      <c r="E1378" s="1" t="n">
        <v>1</v>
      </c>
      <c r="F1378" s="1" t="n">
        <v>1373</v>
      </c>
      <c r="H1378" s="1" t="s">
        <v>1645</v>
      </c>
      <c r="I1378" s="3" t="e">
        <f aca="false">-#NAME? #NAME? #NAME? (#NAME?)</f>
        <v>#VALUE!</v>
      </c>
      <c r="J1378" s="3" t="s">
        <v>256</v>
      </c>
      <c r="K1378" s="1" t="n">
        <v>0</v>
      </c>
      <c r="L1378" s="1" t="n">
        <v>0</v>
      </c>
      <c r="M1378" s="1" t="n">
        <v>13740</v>
      </c>
    </row>
    <row r="1379" customFormat="false" ht="14.9" hidden="false" customHeight="false" outlineLevel="0" collapsed="false">
      <c r="A1379" s="1" t="n">
        <v>1375</v>
      </c>
      <c r="B1379" s="1" t="n">
        <v>25</v>
      </c>
      <c r="C1379" s="1" t="n">
        <v>0</v>
      </c>
      <c r="D1379" s="1" t="n">
        <v>0</v>
      </c>
      <c r="E1379" s="1" t="n">
        <v>1</v>
      </c>
      <c r="F1379" s="1" t="n">
        <v>1373</v>
      </c>
      <c r="H1379" s="1" t="s">
        <v>1646</v>
      </c>
      <c r="I1379" s="3" t="e">
        <f aca="false">-#NAME?</f>
        <v>#NAME?</v>
      </c>
      <c r="J1379" s="3" t="s">
        <v>256</v>
      </c>
      <c r="K1379" s="1" t="n">
        <v>0</v>
      </c>
      <c r="L1379" s="1" t="n">
        <v>0</v>
      </c>
      <c r="M1379" s="1" t="n">
        <v>13750</v>
      </c>
    </row>
    <row r="1380" customFormat="false" ht="283.55" hidden="false" customHeight="false" outlineLevel="0" collapsed="false">
      <c r="A1380" s="1" t="n">
        <v>1376</v>
      </c>
      <c r="B1380" s="1" t="n">
        <v>25</v>
      </c>
      <c r="C1380" s="1" t="n">
        <v>0</v>
      </c>
      <c r="D1380" s="1" t="n">
        <v>1</v>
      </c>
      <c r="E1380" s="1" t="n">
        <v>0</v>
      </c>
      <c r="G1380" s="1" t="n">
        <v>25.2</v>
      </c>
      <c r="I1380" s="3" t="s">
        <v>1647</v>
      </c>
      <c r="L1380" s="1" t="n">
        <v>0</v>
      </c>
      <c r="M1380" s="1" t="n">
        <v>13760</v>
      </c>
    </row>
    <row r="1381" customFormat="false" ht="14.9" hidden="false" customHeight="false" outlineLevel="0" collapsed="false">
      <c r="A1381" s="1" t="n">
        <v>1377</v>
      </c>
      <c r="B1381" s="1" t="n">
        <v>25</v>
      </c>
      <c r="C1381" s="1" t="n">
        <v>0</v>
      </c>
      <c r="D1381" s="1" t="n">
        <v>0</v>
      </c>
      <c r="E1381" s="1" t="n">
        <v>1</v>
      </c>
      <c r="F1381" s="1" t="n">
        <v>1376</v>
      </c>
      <c r="H1381" s="1" t="s">
        <v>1648</v>
      </c>
      <c r="I1381" s="3" t="e">
        <f aca="false">-#NAME?</f>
        <v>#NAME?</v>
      </c>
      <c r="J1381" s="3" t="s">
        <v>1649</v>
      </c>
      <c r="K1381" s="1" t="n">
        <v>5</v>
      </c>
      <c r="L1381" s="1" t="n">
        <v>0</v>
      </c>
      <c r="M1381" s="1" t="n">
        <v>0</v>
      </c>
      <c r="N1381" s="1" t="n">
        <v>13770</v>
      </c>
    </row>
    <row r="1382" customFormat="false" ht="14.9" hidden="false" customHeight="false" outlineLevel="0" collapsed="false">
      <c r="A1382" s="1" t="n">
        <v>1378</v>
      </c>
      <c r="B1382" s="1" t="n">
        <v>25</v>
      </c>
      <c r="C1382" s="1" t="n">
        <v>0</v>
      </c>
      <c r="D1382" s="1" t="n">
        <v>0</v>
      </c>
      <c r="E1382" s="1" t="n">
        <v>1</v>
      </c>
      <c r="F1382" s="1" t="n">
        <v>1376</v>
      </c>
      <c r="H1382" s="1" t="s">
        <v>1650</v>
      </c>
      <c r="I1382" s="3" t="e">
        <f aca="false">-#NAME?</f>
        <v>#NAME?</v>
      </c>
      <c r="J1382" s="3" t="s">
        <v>256</v>
      </c>
      <c r="K1382" s="1" t="n">
        <v>0</v>
      </c>
      <c r="L1382" s="1" t="n">
        <v>0</v>
      </c>
      <c r="M1382" s="1" t="n">
        <v>13780</v>
      </c>
    </row>
    <row r="1383" customFormat="false" ht="176.1" hidden="false" customHeight="false" outlineLevel="0" collapsed="false">
      <c r="A1383" s="1" t="n">
        <v>1379</v>
      </c>
      <c r="B1383" s="1" t="n">
        <v>25</v>
      </c>
      <c r="C1383" s="1" t="n">
        <v>0</v>
      </c>
      <c r="D1383" s="1" t="n">
        <v>1</v>
      </c>
      <c r="E1383" s="1" t="n">
        <v>1</v>
      </c>
      <c r="G1383" s="1" t="n">
        <v>25.21</v>
      </c>
      <c r="H1383" s="1" t="s">
        <v>1651</v>
      </c>
      <c r="I1383" s="3" t="s">
        <v>1652</v>
      </c>
      <c r="J1383" s="3" t="s">
        <v>256</v>
      </c>
      <c r="K1383" s="1" t="n">
        <v>0</v>
      </c>
      <c r="L1383" s="1" t="n">
        <v>0</v>
      </c>
      <c r="M1383" s="1" t="n">
        <v>13790</v>
      </c>
    </row>
    <row r="1384" customFormat="false" ht="176.1" hidden="false" customHeight="false" outlineLevel="0" collapsed="false">
      <c r="A1384" s="1" t="n">
        <v>1380</v>
      </c>
      <c r="B1384" s="1" t="n">
        <v>25</v>
      </c>
      <c r="C1384" s="1" t="n">
        <v>0</v>
      </c>
      <c r="D1384" s="1" t="n">
        <v>1</v>
      </c>
      <c r="E1384" s="1" t="n">
        <v>0</v>
      </c>
      <c r="G1384" s="1" t="n">
        <v>25.22</v>
      </c>
      <c r="I1384" s="3" t="s">
        <v>1653</v>
      </c>
      <c r="J1384" s="3" t="s">
        <v>256</v>
      </c>
      <c r="K1384" s="1" t="n">
        <v>0</v>
      </c>
      <c r="L1384" s="1" t="n">
        <v>0</v>
      </c>
      <c r="M1384" s="1" t="n">
        <v>13800</v>
      </c>
    </row>
    <row r="1385" customFormat="false" ht="14.9" hidden="false" customHeight="false" outlineLevel="0" collapsed="false">
      <c r="A1385" s="1" t="n">
        <v>1381</v>
      </c>
      <c r="B1385" s="1" t="n">
        <v>25</v>
      </c>
      <c r="C1385" s="1" t="n">
        <v>0</v>
      </c>
      <c r="D1385" s="1" t="n">
        <v>0</v>
      </c>
      <c r="E1385" s="1" t="n">
        <v>1</v>
      </c>
      <c r="F1385" s="1" t="n">
        <v>1380</v>
      </c>
      <c r="H1385" s="1" t="s">
        <v>1654</v>
      </c>
      <c r="I1385" s="3" t="e">
        <f aca="false">-#NAME?</f>
        <v>#NAME?</v>
      </c>
      <c r="J1385" s="3" t="s">
        <v>256</v>
      </c>
      <c r="K1385" s="1" t="n">
        <v>0</v>
      </c>
      <c r="L1385" s="1" t="n">
        <v>0</v>
      </c>
      <c r="M1385" s="1" t="n">
        <v>13810</v>
      </c>
    </row>
    <row r="1386" customFormat="false" ht="14.9" hidden="false" customHeight="false" outlineLevel="0" collapsed="false">
      <c r="A1386" s="1" t="n">
        <v>1382</v>
      </c>
      <c r="B1386" s="1" t="n">
        <v>25</v>
      </c>
      <c r="C1386" s="1" t="n">
        <v>0</v>
      </c>
      <c r="D1386" s="1" t="n">
        <v>0</v>
      </c>
      <c r="E1386" s="1" t="n">
        <v>1</v>
      </c>
      <c r="F1386" s="1" t="n">
        <v>1380</v>
      </c>
      <c r="H1386" s="1" t="s">
        <v>1655</v>
      </c>
      <c r="I1386" s="3" t="e">
        <f aca="false">-#NAME? #NAME?</f>
        <v>#VALUE!</v>
      </c>
      <c r="J1386" s="3" t="s">
        <v>256</v>
      </c>
      <c r="K1386" s="1" t="n">
        <v>0</v>
      </c>
      <c r="L1386" s="1" t="n">
        <v>0</v>
      </c>
      <c r="M1386" s="1" t="n">
        <v>13820</v>
      </c>
    </row>
    <row r="1387" customFormat="false" ht="14.9" hidden="false" customHeight="false" outlineLevel="0" collapsed="false">
      <c r="A1387" s="1" t="n">
        <v>1383</v>
      </c>
      <c r="B1387" s="1" t="n">
        <v>25</v>
      </c>
      <c r="C1387" s="1" t="n">
        <v>0</v>
      </c>
      <c r="D1387" s="1" t="n">
        <v>0</v>
      </c>
      <c r="E1387" s="1" t="n">
        <v>1</v>
      </c>
      <c r="F1387" s="1" t="n">
        <v>1380</v>
      </c>
      <c r="H1387" s="1" t="s">
        <v>1656</v>
      </c>
      <c r="I1387" s="3" t="e">
        <f aca="false">-#NAME? #NAME?</f>
        <v>#VALUE!</v>
      </c>
      <c r="J1387" s="3" t="s">
        <v>256</v>
      </c>
      <c r="K1387" s="1" t="n">
        <v>0</v>
      </c>
      <c r="L1387" s="1" t="n">
        <v>0</v>
      </c>
      <c r="M1387" s="1" t="n">
        <v>13830</v>
      </c>
    </row>
    <row r="1388" customFormat="false" ht="256.7" hidden="false" customHeight="false" outlineLevel="0" collapsed="false">
      <c r="A1388" s="1" t="n">
        <v>1384</v>
      </c>
      <c r="B1388" s="1" t="n">
        <v>25</v>
      </c>
      <c r="C1388" s="1" t="n">
        <v>0</v>
      </c>
      <c r="D1388" s="1" t="n">
        <v>1</v>
      </c>
      <c r="E1388" s="1" t="n">
        <v>0</v>
      </c>
      <c r="G1388" s="1" t="n">
        <v>25.23</v>
      </c>
      <c r="I1388" s="3" t="s">
        <v>1657</v>
      </c>
      <c r="L1388" s="1" t="n">
        <v>0</v>
      </c>
      <c r="M1388" s="1" t="n">
        <v>13840</v>
      </c>
    </row>
    <row r="1389" customFormat="false" ht="14.9" hidden="false" customHeight="false" outlineLevel="0" collapsed="false">
      <c r="A1389" s="1" t="n">
        <v>1385</v>
      </c>
      <c r="B1389" s="1" t="n">
        <v>25</v>
      </c>
      <c r="C1389" s="1" t="n">
        <v>0</v>
      </c>
      <c r="D1389" s="1" t="n">
        <v>0</v>
      </c>
      <c r="E1389" s="1" t="n">
        <v>1</v>
      </c>
      <c r="F1389" s="1" t="n">
        <v>1384</v>
      </c>
      <c r="H1389" s="1" t="s">
        <v>1658</v>
      </c>
      <c r="I1389" s="3" t="e">
        <f aca="false">-#NAME? #NAME?</f>
        <v>#VALUE!</v>
      </c>
      <c r="J1389" s="3" t="s">
        <v>256</v>
      </c>
      <c r="K1389" s="1" t="n">
        <v>0</v>
      </c>
      <c r="L1389" s="1" t="n">
        <v>0</v>
      </c>
      <c r="M1389" s="1" t="n">
        <v>13850</v>
      </c>
    </row>
    <row r="1390" customFormat="false" ht="28.35" hidden="false" customHeight="false" outlineLevel="0" collapsed="false">
      <c r="A1390" s="1" t="n">
        <v>1386</v>
      </c>
      <c r="B1390" s="1" t="n">
        <v>25</v>
      </c>
      <c r="C1390" s="1" t="n">
        <v>0</v>
      </c>
      <c r="D1390" s="1" t="n">
        <v>0</v>
      </c>
      <c r="E1390" s="1" t="n">
        <v>0</v>
      </c>
      <c r="F1390" s="1" t="n">
        <v>1384</v>
      </c>
      <c r="I1390" s="3" t="s">
        <v>1659</v>
      </c>
      <c r="L1390" s="1" t="n">
        <v>0</v>
      </c>
      <c r="M1390" s="1" t="n">
        <v>13860</v>
      </c>
    </row>
    <row r="1391" customFormat="false" ht="14.9" hidden="false" customHeight="false" outlineLevel="0" collapsed="false">
      <c r="A1391" s="1" t="n">
        <v>1387</v>
      </c>
      <c r="B1391" s="1" t="n">
        <v>25</v>
      </c>
      <c r="C1391" s="1" t="n">
        <v>0</v>
      </c>
      <c r="D1391" s="1" t="n">
        <v>0</v>
      </c>
      <c r="E1391" s="1" t="n">
        <v>1</v>
      </c>
      <c r="F1391" s="1" t="n">
        <v>1386</v>
      </c>
      <c r="H1391" s="1" t="s">
        <v>1660</v>
      </c>
      <c r="I1391" s="3" t="e">
        <f aca="false">--#NAME? #NAME?,#NAME? #NAME? #NAME? #NAME? #NAME?</f>
        <v>#VALUE!</v>
      </c>
      <c r="J1391" s="3" t="s">
        <v>256</v>
      </c>
      <c r="K1391" s="1" t="n">
        <v>0</v>
      </c>
      <c r="L1391" s="1" t="n">
        <v>0</v>
      </c>
      <c r="M1391" s="1" t="n">
        <v>13870</v>
      </c>
    </row>
    <row r="1392" customFormat="false" ht="14.9" hidden="false" customHeight="false" outlineLevel="0" collapsed="false">
      <c r="A1392" s="1" t="n">
        <v>1388</v>
      </c>
      <c r="B1392" s="1" t="n">
        <v>25</v>
      </c>
      <c r="C1392" s="1" t="n">
        <v>0</v>
      </c>
      <c r="D1392" s="1" t="n">
        <v>0</v>
      </c>
      <c r="E1392" s="1" t="n">
        <v>1</v>
      </c>
      <c r="F1392" s="1" t="n">
        <v>1386</v>
      </c>
      <c r="H1392" s="1" t="s">
        <v>1661</v>
      </c>
      <c r="I1392" s="3" t="e">
        <f aca="false">--#NAME?</f>
        <v>#NAME?</v>
      </c>
      <c r="J1392" s="3" t="s">
        <v>256</v>
      </c>
      <c r="K1392" s="1" t="n">
        <v>0</v>
      </c>
      <c r="L1392" s="1" t="n">
        <v>0</v>
      </c>
      <c r="M1392" s="1" t="n">
        <v>13880</v>
      </c>
    </row>
    <row r="1393" customFormat="false" ht="14.9" hidden="false" customHeight="false" outlineLevel="0" collapsed="false">
      <c r="A1393" s="1" t="n">
        <v>1389</v>
      </c>
      <c r="B1393" s="1" t="n">
        <v>25</v>
      </c>
      <c r="C1393" s="1" t="n">
        <v>0</v>
      </c>
      <c r="D1393" s="1" t="n">
        <v>0</v>
      </c>
      <c r="E1393" s="1" t="n">
        <v>1</v>
      </c>
      <c r="F1393" s="1" t="n">
        <v>1384</v>
      </c>
      <c r="H1393" s="1" t="s">
        <v>1662</v>
      </c>
      <c r="I1393" s="3" t="e">
        <f aca="false">-#NAME? #NAME?</f>
        <v>#VALUE!</v>
      </c>
      <c r="J1393" s="3" t="s">
        <v>256</v>
      </c>
      <c r="K1393" s="1" t="n">
        <v>0</v>
      </c>
      <c r="L1393" s="1" t="n">
        <v>0</v>
      </c>
      <c r="M1393" s="1" t="n">
        <v>13890</v>
      </c>
    </row>
    <row r="1394" customFormat="false" ht="14.9" hidden="false" customHeight="false" outlineLevel="0" collapsed="false">
      <c r="A1394" s="1" t="n">
        <v>1390</v>
      </c>
      <c r="B1394" s="1" t="n">
        <v>25</v>
      </c>
      <c r="C1394" s="1" t="n">
        <v>0</v>
      </c>
      <c r="D1394" s="1" t="n">
        <v>0</v>
      </c>
      <c r="E1394" s="1" t="n">
        <v>1</v>
      </c>
      <c r="F1394" s="1" t="n">
        <v>1384</v>
      </c>
      <c r="H1394" s="1" t="s">
        <v>1663</v>
      </c>
      <c r="I1394" s="3" t="e">
        <f aca="false">-#NAME? #NAME? #NAME?</f>
        <v>#VALUE!</v>
      </c>
      <c r="J1394" s="3" t="s">
        <v>256</v>
      </c>
      <c r="K1394" s="1" t="n">
        <v>0</v>
      </c>
      <c r="L1394" s="1" t="n">
        <v>0</v>
      </c>
      <c r="M1394" s="1" t="n">
        <v>13900</v>
      </c>
    </row>
    <row r="1395" customFormat="false" ht="14.9" hidden="false" customHeight="false" outlineLevel="0" collapsed="false">
      <c r="A1395" s="1" t="n">
        <v>1391</v>
      </c>
      <c r="B1395" s="1" t="n">
        <v>25</v>
      </c>
      <c r="C1395" s="1" t="n">
        <v>0</v>
      </c>
      <c r="D1395" s="1" t="n">
        <v>1</v>
      </c>
      <c r="E1395" s="1" t="n">
        <v>0</v>
      </c>
      <c r="G1395" s="1" t="n">
        <v>25.24</v>
      </c>
      <c r="I1395" s="3" t="s">
        <v>1664</v>
      </c>
      <c r="L1395" s="1" t="n">
        <v>0</v>
      </c>
      <c r="M1395" s="1" t="n">
        <v>13910</v>
      </c>
    </row>
    <row r="1396" customFormat="false" ht="14.9" hidden="false" customHeight="false" outlineLevel="0" collapsed="false">
      <c r="A1396" s="1" t="n">
        <v>1392</v>
      </c>
      <c r="B1396" s="1" t="n">
        <v>25</v>
      </c>
      <c r="C1396" s="1" t="n">
        <v>0</v>
      </c>
      <c r="D1396" s="1" t="n">
        <v>0</v>
      </c>
      <c r="E1396" s="1" t="n">
        <v>1</v>
      </c>
      <c r="F1396" s="1" t="n">
        <v>1391</v>
      </c>
      <c r="H1396" s="1" t="s">
        <v>1665</v>
      </c>
      <c r="I1396" s="3" t="e">
        <f aca="false">-#NAME?</f>
        <v>#NAME?</v>
      </c>
      <c r="J1396" s="3" t="s">
        <v>256</v>
      </c>
      <c r="K1396" s="1" t="n">
        <v>0</v>
      </c>
      <c r="L1396" s="1" t="n">
        <v>0</v>
      </c>
      <c r="M1396" s="1" t="n">
        <v>13920</v>
      </c>
    </row>
    <row r="1397" customFormat="false" ht="14.9" hidden="false" customHeight="false" outlineLevel="0" collapsed="false">
      <c r="A1397" s="1" t="n">
        <v>1393</v>
      </c>
      <c r="B1397" s="1" t="n">
        <v>25</v>
      </c>
      <c r="C1397" s="1" t="n">
        <v>0</v>
      </c>
      <c r="D1397" s="1" t="n">
        <v>0</v>
      </c>
      <c r="E1397" s="1" t="n">
        <v>1</v>
      </c>
      <c r="F1397" s="1" t="n">
        <v>1391</v>
      </c>
      <c r="H1397" s="1" t="s">
        <v>1666</v>
      </c>
      <c r="I1397" s="3" t="e">
        <f aca="false">-#NAME?</f>
        <v>#NAME?</v>
      </c>
      <c r="J1397" s="3" t="s">
        <v>256</v>
      </c>
      <c r="K1397" s="1" t="n">
        <v>0</v>
      </c>
      <c r="L1397" s="1" t="n">
        <v>0</v>
      </c>
      <c r="M1397" s="1" t="n">
        <v>13930</v>
      </c>
    </row>
    <row r="1398" customFormat="false" ht="68.65" hidden="false" customHeight="false" outlineLevel="0" collapsed="false">
      <c r="A1398" s="1" t="n">
        <v>1394</v>
      </c>
      <c r="B1398" s="1" t="n">
        <v>25</v>
      </c>
      <c r="C1398" s="1" t="n">
        <v>0</v>
      </c>
      <c r="D1398" s="1" t="n">
        <v>1</v>
      </c>
      <c r="E1398" s="1" t="n">
        <v>0</v>
      </c>
      <c r="G1398" s="1" t="n">
        <v>25.25</v>
      </c>
      <c r="I1398" s="3" t="s">
        <v>1667</v>
      </c>
      <c r="L1398" s="1" t="n">
        <v>0</v>
      </c>
      <c r="M1398" s="1" t="n">
        <v>13940</v>
      </c>
    </row>
    <row r="1399" customFormat="false" ht="14.9" hidden="false" customHeight="false" outlineLevel="0" collapsed="false">
      <c r="A1399" s="1" t="n">
        <v>1395</v>
      </c>
      <c r="B1399" s="1" t="n">
        <v>25</v>
      </c>
      <c r="C1399" s="1" t="n">
        <v>0</v>
      </c>
      <c r="D1399" s="1" t="n">
        <v>0</v>
      </c>
      <c r="E1399" s="1" t="n">
        <v>1</v>
      </c>
      <c r="F1399" s="1" t="n">
        <v>1394</v>
      </c>
      <c r="H1399" s="1" t="s">
        <v>1668</v>
      </c>
      <c r="I1399" s="3" t="e">
        <f aca="false">-#NAME? #NAME? #NAME? #NAME? #NAME? #NAME? #NAME? #NAME? #NAME?</f>
        <v>#VALUE!</v>
      </c>
      <c r="J1399" s="3" t="s">
        <v>256</v>
      </c>
      <c r="K1399" s="1" t="n">
        <v>0</v>
      </c>
      <c r="L1399" s="1" t="n">
        <v>0</v>
      </c>
      <c r="M1399" s="1" t="n">
        <v>13950</v>
      </c>
    </row>
    <row r="1400" customFormat="false" ht="14.9" hidden="false" customHeight="false" outlineLevel="0" collapsed="false">
      <c r="A1400" s="1" t="n">
        <v>1396</v>
      </c>
      <c r="B1400" s="1" t="n">
        <v>25</v>
      </c>
      <c r="C1400" s="1" t="n">
        <v>0</v>
      </c>
      <c r="D1400" s="1" t="n">
        <v>0</v>
      </c>
      <c r="E1400" s="1" t="n">
        <v>1</v>
      </c>
      <c r="F1400" s="1" t="n">
        <v>1394</v>
      </c>
      <c r="H1400" s="1" t="s">
        <v>1669</v>
      </c>
      <c r="I1400" s="3" t="e">
        <f aca="false">-#NAME? #NAME?</f>
        <v>#VALUE!</v>
      </c>
      <c r="J1400" s="3" t="s">
        <v>256</v>
      </c>
      <c r="K1400" s="1" t="n">
        <v>0</v>
      </c>
      <c r="L1400" s="1" t="n">
        <v>0</v>
      </c>
      <c r="M1400" s="1" t="n">
        <v>13960</v>
      </c>
    </row>
    <row r="1401" customFormat="false" ht="14.9" hidden="false" customHeight="false" outlineLevel="0" collapsed="false">
      <c r="A1401" s="1" t="n">
        <v>1397</v>
      </c>
      <c r="B1401" s="1" t="n">
        <v>25</v>
      </c>
      <c r="C1401" s="1" t="n">
        <v>0</v>
      </c>
      <c r="D1401" s="1" t="n">
        <v>0</v>
      </c>
      <c r="E1401" s="1" t="n">
        <v>1</v>
      </c>
      <c r="F1401" s="1" t="n">
        <v>1394</v>
      </c>
      <c r="H1401" s="1" t="s">
        <v>1670</v>
      </c>
      <c r="I1401" s="3" t="e">
        <f aca="false">-#NAME? #NAME?</f>
        <v>#VALUE!</v>
      </c>
      <c r="J1401" s="3" t="s">
        <v>256</v>
      </c>
      <c r="K1401" s="1" t="n">
        <v>0</v>
      </c>
      <c r="L1401" s="1" t="n">
        <v>0</v>
      </c>
      <c r="M1401" s="1" t="n">
        <v>13970</v>
      </c>
    </row>
    <row r="1402" customFormat="false" ht="256.7" hidden="false" customHeight="false" outlineLevel="0" collapsed="false">
      <c r="A1402" s="1" t="n">
        <v>1398</v>
      </c>
      <c r="B1402" s="1" t="n">
        <v>25</v>
      </c>
      <c r="C1402" s="1" t="n">
        <v>0</v>
      </c>
      <c r="D1402" s="1" t="n">
        <v>1</v>
      </c>
      <c r="E1402" s="1" t="n">
        <v>0</v>
      </c>
      <c r="G1402" s="1" t="n">
        <v>25.26</v>
      </c>
      <c r="I1402" s="3" t="s">
        <v>1671</v>
      </c>
      <c r="L1402" s="1" t="n">
        <v>0</v>
      </c>
      <c r="M1402" s="1" t="n">
        <v>13980</v>
      </c>
    </row>
    <row r="1403" customFormat="false" ht="14.9" hidden="false" customHeight="false" outlineLevel="0" collapsed="false">
      <c r="A1403" s="1" t="n">
        <v>1399</v>
      </c>
      <c r="B1403" s="1" t="n">
        <v>25</v>
      </c>
      <c r="C1403" s="1" t="n">
        <v>0</v>
      </c>
      <c r="D1403" s="1" t="n">
        <v>0</v>
      </c>
      <c r="E1403" s="1" t="n">
        <v>1</v>
      </c>
      <c r="F1403" s="1" t="n">
        <v>1398</v>
      </c>
      <c r="H1403" s="1" t="s">
        <v>1672</v>
      </c>
      <c r="I1403" s="3" t="e">
        <f aca="false">-#NAME? #NAME?,#NAME? #NAME?</f>
        <v>#VALUE!</v>
      </c>
      <c r="J1403" s="3" t="s">
        <v>256</v>
      </c>
      <c r="K1403" s="1" t="n">
        <v>0</v>
      </c>
      <c r="L1403" s="1" t="n">
        <v>0</v>
      </c>
      <c r="M1403" s="1" t="n">
        <v>13990</v>
      </c>
    </row>
    <row r="1404" customFormat="false" ht="14.9" hidden="false" customHeight="false" outlineLevel="0" collapsed="false">
      <c r="A1404" s="1" t="n">
        <v>1400</v>
      </c>
      <c r="B1404" s="1" t="n">
        <v>25</v>
      </c>
      <c r="C1404" s="1" t="n">
        <v>0</v>
      </c>
      <c r="D1404" s="1" t="n">
        <v>0</v>
      </c>
      <c r="E1404" s="1" t="n">
        <v>1</v>
      </c>
      <c r="F1404" s="1" t="n">
        <v>1398</v>
      </c>
      <c r="H1404" s="1" t="s">
        <v>1673</v>
      </c>
      <c r="I1404" s="3" t="e">
        <f aca="false">-#NAME? #NAME? #NAME?</f>
        <v>#VALUE!</v>
      </c>
      <c r="J1404" s="3" t="s">
        <v>256</v>
      </c>
      <c r="K1404" s="1" t="n">
        <v>0</v>
      </c>
      <c r="L1404" s="1" t="n">
        <v>0</v>
      </c>
      <c r="M1404" s="1" t="n">
        <v>14000</v>
      </c>
    </row>
    <row r="1405" customFormat="false" ht="13.8" hidden="false" customHeight="false" outlineLevel="0" collapsed="false">
      <c r="A1405" s="1" t="n">
        <v>1401</v>
      </c>
      <c r="B1405" s="1" t="n">
        <v>25</v>
      </c>
      <c r="C1405" s="1" t="n">
        <v>0</v>
      </c>
      <c r="D1405" s="1" t="n">
        <v>1</v>
      </c>
      <c r="E1405" s="1" t="n">
        <v>0</v>
      </c>
      <c r="G1405" s="1" t="s">
        <v>1674</v>
      </c>
      <c r="L1405" s="1" t="n">
        <v>0</v>
      </c>
      <c r="M1405" s="1" t="n">
        <v>14010</v>
      </c>
    </row>
    <row r="1406" customFormat="false" ht="364.15" hidden="false" customHeight="false" outlineLevel="0" collapsed="false">
      <c r="A1406" s="1" t="n">
        <v>1402</v>
      </c>
      <c r="B1406" s="1" t="n">
        <v>25</v>
      </c>
      <c r="C1406" s="1" t="n">
        <v>0</v>
      </c>
      <c r="D1406" s="1" t="n">
        <v>1</v>
      </c>
      <c r="E1406" s="1" t="n">
        <v>1</v>
      </c>
      <c r="G1406" s="1" t="n">
        <v>25.28</v>
      </c>
      <c r="H1406" s="1" t="s">
        <v>1675</v>
      </c>
      <c r="I1406" s="3" t="s">
        <v>1676</v>
      </c>
      <c r="J1406" s="3" t="s">
        <v>256</v>
      </c>
      <c r="K1406" s="1" t="n">
        <v>0</v>
      </c>
      <c r="L1406" s="1" t="n">
        <v>0</v>
      </c>
      <c r="M1406" s="1" t="n">
        <v>14020</v>
      </c>
    </row>
    <row r="1407" customFormat="false" ht="95.5" hidden="false" customHeight="false" outlineLevel="0" collapsed="false">
      <c r="A1407" s="1" t="n">
        <v>1403</v>
      </c>
      <c r="B1407" s="1" t="n">
        <v>25</v>
      </c>
      <c r="C1407" s="1" t="n">
        <v>0</v>
      </c>
      <c r="D1407" s="1" t="n">
        <v>1</v>
      </c>
      <c r="E1407" s="1" t="n">
        <v>0</v>
      </c>
      <c r="G1407" s="1" t="n">
        <v>25.29</v>
      </c>
      <c r="I1407" s="3" t="s">
        <v>1677</v>
      </c>
      <c r="L1407" s="1" t="n">
        <v>0</v>
      </c>
      <c r="M1407" s="1" t="n">
        <v>14030</v>
      </c>
    </row>
    <row r="1408" customFormat="false" ht="14.9" hidden="false" customHeight="false" outlineLevel="0" collapsed="false">
      <c r="A1408" s="1" t="n">
        <v>1404</v>
      </c>
      <c r="B1408" s="1" t="n">
        <v>25</v>
      </c>
      <c r="C1408" s="1" t="n">
        <v>0</v>
      </c>
      <c r="D1408" s="1" t="n">
        <v>0</v>
      </c>
      <c r="E1408" s="1" t="n">
        <v>1</v>
      </c>
      <c r="F1408" s="1" t="n">
        <v>1403</v>
      </c>
      <c r="H1408" s="1" t="s">
        <v>1678</v>
      </c>
      <c r="I1408" s="3" t="e">
        <f aca="false">-#NAME?</f>
        <v>#NAME?</v>
      </c>
      <c r="J1408" s="3" t="s">
        <v>256</v>
      </c>
      <c r="K1408" s="1" t="n">
        <v>0</v>
      </c>
      <c r="L1408" s="1" t="n">
        <v>0</v>
      </c>
      <c r="M1408" s="1" t="n">
        <v>14040</v>
      </c>
    </row>
    <row r="1409" customFormat="false" ht="14.9" hidden="false" customHeight="false" outlineLevel="0" collapsed="false">
      <c r="A1409" s="1" t="n">
        <v>1405</v>
      </c>
      <c r="B1409" s="1" t="n">
        <v>25</v>
      </c>
      <c r="C1409" s="1" t="n">
        <v>0</v>
      </c>
      <c r="D1409" s="1" t="n">
        <v>0</v>
      </c>
      <c r="E1409" s="1" t="n">
        <v>0</v>
      </c>
      <c r="F1409" s="1" t="n">
        <v>1403</v>
      </c>
      <c r="I1409" s="3" t="e">
        <f aca="false">-#NAME?</f>
        <v>#NAME?</v>
      </c>
      <c r="L1409" s="1" t="n">
        <v>0</v>
      </c>
      <c r="M1409" s="1" t="n">
        <v>14050</v>
      </c>
    </row>
    <row r="1410" customFormat="false" ht="108.95" hidden="false" customHeight="false" outlineLevel="0" collapsed="false">
      <c r="A1410" s="1" t="n">
        <v>1406</v>
      </c>
      <c r="B1410" s="1" t="n">
        <v>25</v>
      </c>
      <c r="C1410" s="1" t="n">
        <v>0</v>
      </c>
      <c r="D1410" s="1" t="n">
        <v>0</v>
      </c>
      <c r="E1410" s="1" t="n">
        <v>1</v>
      </c>
      <c r="F1410" s="1" t="n">
        <v>1405</v>
      </c>
      <c r="H1410" s="1" t="s">
        <v>1679</v>
      </c>
      <c r="I1410" s="3" t="s">
        <v>1680</v>
      </c>
      <c r="J1410" s="3" t="s">
        <v>256</v>
      </c>
      <c r="K1410" s="1" t="n">
        <v>0</v>
      </c>
      <c r="L1410" s="1" t="n">
        <v>0</v>
      </c>
      <c r="M1410" s="1" t="n">
        <v>14060</v>
      </c>
    </row>
    <row r="1411" customFormat="false" ht="108.95" hidden="false" customHeight="false" outlineLevel="0" collapsed="false">
      <c r="A1411" s="1" t="n">
        <v>1407</v>
      </c>
      <c r="B1411" s="1" t="n">
        <v>25</v>
      </c>
      <c r="C1411" s="1" t="n">
        <v>0</v>
      </c>
      <c r="D1411" s="1" t="n">
        <v>0</v>
      </c>
      <c r="E1411" s="1" t="n">
        <v>1</v>
      </c>
      <c r="F1411" s="1" t="n">
        <v>1405</v>
      </c>
      <c r="H1411" s="1" t="s">
        <v>1681</v>
      </c>
      <c r="I1411" s="3" t="s">
        <v>1682</v>
      </c>
      <c r="J1411" s="3" t="s">
        <v>256</v>
      </c>
      <c r="K1411" s="1" t="n">
        <v>0</v>
      </c>
      <c r="L1411" s="1" t="n">
        <v>0</v>
      </c>
      <c r="M1411" s="1" t="n">
        <v>14070</v>
      </c>
    </row>
    <row r="1412" customFormat="false" ht="28.35" hidden="false" customHeight="false" outlineLevel="0" collapsed="false">
      <c r="A1412" s="1" t="n">
        <v>1408</v>
      </c>
      <c r="B1412" s="1" t="n">
        <v>25</v>
      </c>
      <c r="C1412" s="1" t="n">
        <v>0</v>
      </c>
      <c r="D1412" s="1" t="n">
        <v>0</v>
      </c>
      <c r="E1412" s="1" t="n">
        <v>1</v>
      </c>
      <c r="F1412" s="1" t="n">
        <v>1403</v>
      </c>
      <c r="H1412" s="1" t="s">
        <v>1683</v>
      </c>
      <c r="I1412" s="3" t="e">
        <f aca="false">-#NAME?</f>
        <v>#NAME?</v>
      </c>
      <c r="J1412" s="3" t="s">
        <v>1684</v>
      </c>
      <c r="K1412" s="1" t="n">
        <v>5</v>
      </c>
      <c r="L1412" s="1" t="n">
        <v>0</v>
      </c>
      <c r="M1412" s="1" t="n">
        <v>0</v>
      </c>
      <c r="N1412" s="1" t="n">
        <v>14080</v>
      </c>
    </row>
    <row r="1413" customFormat="false" ht="95.5" hidden="false" customHeight="false" outlineLevel="0" collapsed="false">
      <c r="A1413" s="1" t="n">
        <v>1409</v>
      </c>
      <c r="B1413" s="1" t="n">
        <v>25</v>
      </c>
      <c r="C1413" s="1" t="n">
        <v>0</v>
      </c>
      <c r="D1413" s="1" t="n">
        <v>1</v>
      </c>
      <c r="E1413" s="1" t="n">
        <v>0</v>
      </c>
      <c r="G1413" s="1" t="n">
        <v>25.3</v>
      </c>
      <c r="I1413" s="3" t="s">
        <v>1685</v>
      </c>
      <c r="L1413" s="1" t="n">
        <v>0</v>
      </c>
      <c r="M1413" s="1" t="n">
        <v>14090</v>
      </c>
    </row>
    <row r="1414" customFormat="false" ht="14.9" hidden="false" customHeight="false" outlineLevel="0" collapsed="false">
      <c r="A1414" s="1" t="n">
        <v>1410</v>
      </c>
      <c r="B1414" s="1" t="n">
        <v>25</v>
      </c>
      <c r="C1414" s="1" t="n">
        <v>0</v>
      </c>
      <c r="D1414" s="1" t="n">
        <v>0</v>
      </c>
      <c r="E1414" s="1" t="n">
        <v>1</v>
      </c>
      <c r="F1414" s="1" t="n">
        <v>1409</v>
      </c>
      <c r="H1414" s="1" t="s">
        <v>1686</v>
      </c>
      <c r="I1414" s="3" t="e">
        <f aca="false">-#NAME?,#NAME? #NAME? #NAME?,#NAME?</f>
        <v>#VALUE!</v>
      </c>
      <c r="J1414" s="3" t="s">
        <v>256</v>
      </c>
      <c r="K1414" s="1" t="n">
        <v>0</v>
      </c>
      <c r="L1414" s="1" t="n">
        <v>0</v>
      </c>
      <c r="M1414" s="1" t="n">
        <v>14100</v>
      </c>
    </row>
    <row r="1415" customFormat="false" ht="14.9" hidden="false" customHeight="false" outlineLevel="0" collapsed="false">
      <c r="A1415" s="1" t="n">
        <v>1411</v>
      </c>
      <c r="B1415" s="1" t="n">
        <v>25</v>
      </c>
      <c r="C1415" s="1" t="n">
        <v>0</v>
      </c>
      <c r="D1415" s="1" t="n">
        <v>0</v>
      </c>
      <c r="E1415" s="1" t="n">
        <v>1</v>
      </c>
      <c r="F1415" s="1" t="n">
        <v>1409</v>
      </c>
      <c r="H1415" s="1" t="s">
        <v>1687</v>
      </c>
      <c r="I1415" s="3" t="e">
        <f aca="false">-#NAME?,#NAME? (#NAME? #NAME? #NAME?)</f>
        <v>#VALUE!</v>
      </c>
      <c r="J1415" s="3" t="s">
        <v>256</v>
      </c>
      <c r="K1415" s="1" t="n">
        <v>0</v>
      </c>
      <c r="L1415" s="1" t="n">
        <v>0</v>
      </c>
      <c r="M1415" s="1" t="n">
        <v>14110</v>
      </c>
    </row>
    <row r="1416" customFormat="false" ht="14.9" hidden="false" customHeight="false" outlineLevel="0" collapsed="false">
      <c r="A1416" s="1" t="n">
        <v>1412</v>
      </c>
      <c r="B1416" s="1" t="n">
        <v>25</v>
      </c>
      <c r="C1416" s="1" t="n">
        <v>0</v>
      </c>
      <c r="D1416" s="1" t="n">
        <v>0</v>
      </c>
      <c r="E1416" s="1" t="n">
        <v>1</v>
      </c>
      <c r="F1416" s="1" t="n">
        <v>1409</v>
      </c>
      <c r="H1416" s="1" t="s">
        <v>1688</v>
      </c>
      <c r="I1416" s="3" t="e">
        <f aca="false">-#NAME?</f>
        <v>#NAME?</v>
      </c>
      <c r="J1416" s="3" t="s">
        <v>256</v>
      </c>
      <c r="K1416" s="1" t="n">
        <v>0</v>
      </c>
      <c r="L1416" s="1" t="n">
        <v>0</v>
      </c>
      <c r="M1416" s="1" t="n">
        <v>14120</v>
      </c>
    </row>
    <row r="1417" customFormat="false" ht="108.95" hidden="false" customHeight="false" outlineLevel="0" collapsed="false">
      <c r="A1417" s="1" t="n">
        <v>1413</v>
      </c>
      <c r="B1417" s="1" t="n">
        <v>26</v>
      </c>
      <c r="C1417" s="1" t="n">
        <v>0</v>
      </c>
      <c r="D1417" s="1" t="n">
        <v>1</v>
      </c>
      <c r="E1417" s="1" t="n">
        <v>0</v>
      </c>
      <c r="G1417" s="1" t="n">
        <v>26.01</v>
      </c>
      <c r="I1417" s="3" t="s">
        <v>1689</v>
      </c>
      <c r="L1417" s="1" t="n">
        <v>0</v>
      </c>
      <c r="M1417" s="1" t="n">
        <v>14130</v>
      </c>
    </row>
    <row r="1418" customFormat="false" ht="108.95" hidden="false" customHeight="false" outlineLevel="0" collapsed="false">
      <c r="A1418" s="1" t="n">
        <v>1414</v>
      </c>
      <c r="B1418" s="1" t="n">
        <v>26</v>
      </c>
      <c r="C1418" s="1" t="n">
        <v>0</v>
      </c>
      <c r="D1418" s="1" t="n">
        <v>0</v>
      </c>
      <c r="E1418" s="1" t="n">
        <v>0</v>
      </c>
      <c r="F1418" s="1" t="n">
        <v>1413</v>
      </c>
      <c r="I1418" s="3" t="s">
        <v>1690</v>
      </c>
      <c r="L1418" s="1" t="n">
        <v>0</v>
      </c>
      <c r="M1418" s="1" t="n">
        <v>14140</v>
      </c>
    </row>
    <row r="1419" customFormat="false" ht="14.9" hidden="false" customHeight="false" outlineLevel="0" collapsed="false">
      <c r="A1419" s="1" t="n">
        <v>1415</v>
      </c>
      <c r="B1419" s="1" t="n">
        <v>26</v>
      </c>
      <c r="C1419" s="1" t="n">
        <v>0</v>
      </c>
      <c r="D1419" s="1" t="n">
        <v>0</v>
      </c>
      <c r="E1419" s="1" t="n">
        <v>1</v>
      </c>
      <c r="F1419" s="1" t="n">
        <v>1414</v>
      </c>
      <c r="H1419" s="1" t="s">
        <v>1691</v>
      </c>
      <c r="I1419" s="3" t="e">
        <f aca="false">--#NAME?-#NAME?</f>
        <v>#NAME?</v>
      </c>
      <c r="J1419" s="3" t="s">
        <v>256</v>
      </c>
      <c r="K1419" s="1" t="n">
        <v>0</v>
      </c>
      <c r="L1419" s="1" t="n">
        <v>0</v>
      </c>
      <c r="M1419" s="1" t="n">
        <v>14150</v>
      </c>
    </row>
    <row r="1420" customFormat="false" ht="14.9" hidden="false" customHeight="false" outlineLevel="0" collapsed="false">
      <c r="A1420" s="1" t="n">
        <v>1416</v>
      </c>
      <c r="B1420" s="1" t="n">
        <v>26</v>
      </c>
      <c r="C1420" s="1" t="n">
        <v>0</v>
      </c>
      <c r="D1420" s="1" t="n">
        <v>0</v>
      </c>
      <c r="E1420" s="1" t="n">
        <v>1</v>
      </c>
      <c r="F1420" s="1" t="n">
        <v>1414</v>
      </c>
      <c r="H1420" s="1" t="s">
        <v>1692</v>
      </c>
      <c r="I1420" s="3" t="e">
        <f aca="false">--#NAME?</f>
        <v>#NAME?</v>
      </c>
      <c r="J1420" s="3" t="s">
        <v>256</v>
      </c>
      <c r="K1420" s="1" t="n">
        <v>0</v>
      </c>
      <c r="L1420" s="1" t="n">
        <v>0</v>
      </c>
      <c r="M1420" s="1" t="n">
        <v>14160</v>
      </c>
    </row>
    <row r="1421" customFormat="false" ht="14.9" hidden="false" customHeight="false" outlineLevel="0" collapsed="false">
      <c r="A1421" s="1" t="n">
        <v>1417</v>
      </c>
      <c r="B1421" s="1" t="n">
        <v>26</v>
      </c>
      <c r="C1421" s="1" t="n">
        <v>0</v>
      </c>
      <c r="D1421" s="1" t="n">
        <v>0</v>
      </c>
      <c r="E1421" s="1" t="n">
        <v>1</v>
      </c>
      <c r="F1421" s="1" t="n">
        <v>1413</v>
      </c>
      <c r="H1421" s="1" t="s">
        <v>1693</v>
      </c>
      <c r="I1421" s="3" t="e">
        <f aca="false">-#NAME? #NAME? #NAME?</f>
        <v>#VALUE!</v>
      </c>
      <c r="J1421" s="3" t="s">
        <v>256</v>
      </c>
      <c r="K1421" s="1" t="n">
        <v>0</v>
      </c>
      <c r="L1421" s="1" t="n">
        <v>0</v>
      </c>
      <c r="M1421" s="1" t="n">
        <v>14170</v>
      </c>
    </row>
    <row r="1422" customFormat="false" ht="297" hidden="false" customHeight="false" outlineLevel="0" collapsed="false">
      <c r="A1422" s="1" t="n">
        <v>1418</v>
      </c>
      <c r="B1422" s="1" t="n">
        <v>26</v>
      </c>
      <c r="C1422" s="1" t="n">
        <v>0</v>
      </c>
      <c r="D1422" s="1" t="n">
        <v>1</v>
      </c>
      <c r="E1422" s="1" t="n">
        <v>1</v>
      </c>
      <c r="G1422" s="1" t="n">
        <v>26.02</v>
      </c>
      <c r="H1422" s="1" t="s">
        <v>1694</v>
      </c>
      <c r="I1422" s="3" t="s">
        <v>1695</v>
      </c>
      <c r="J1422" s="3" t="s">
        <v>256</v>
      </c>
      <c r="K1422" s="1" t="n">
        <v>0</v>
      </c>
      <c r="L1422" s="1" t="n">
        <v>0</v>
      </c>
      <c r="M1422" s="1" t="n">
        <v>14180</v>
      </c>
    </row>
    <row r="1423" customFormat="false" ht="55.2" hidden="false" customHeight="false" outlineLevel="0" collapsed="false">
      <c r="A1423" s="1" t="n">
        <v>1419</v>
      </c>
      <c r="B1423" s="1" t="n">
        <v>26</v>
      </c>
      <c r="C1423" s="1" t="n">
        <v>0</v>
      </c>
      <c r="D1423" s="1" t="n">
        <v>1</v>
      </c>
      <c r="E1423" s="1" t="n">
        <v>1</v>
      </c>
      <c r="G1423" s="1" t="n">
        <v>26.03</v>
      </c>
      <c r="H1423" s="1" t="s">
        <v>1696</v>
      </c>
      <c r="I1423" s="3" t="s">
        <v>1697</v>
      </c>
      <c r="J1423" s="3" t="s">
        <v>256</v>
      </c>
      <c r="K1423" s="1" t="n">
        <v>0</v>
      </c>
      <c r="L1423" s="1" t="n">
        <v>0</v>
      </c>
      <c r="M1423" s="1" t="n">
        <v>14190</v>
      </c>
    </row>
    <row r="1424" customFormat="false" ht="55.2" hidden="false" customHeight="false" outlineLevel="0" collapsed="false">
      <c r="A1424" s="1" t="n">
        <v>1420</v>
      </c>
      <c r="B1424" s="1" t="n">
        <v>26</v>
      </c>
      <c r="C1424" s="1" t="n">
        <v>0</v>
      </c>
      <c r="D1424" s="1" t="n">
        <v>1</v>
      </c>
      <c r="E1424" s="1" t="n">
        <v>1</v>
      </c>
      <c r="G1424" s="1" t="n">
        <v>26.04</v>
      </c>
      <c r="H1424" s="1" t="s">
        <v>1698</v>
      </c>
      <c r="I1424" s="3" t="s">
        <v>1699</v>
      </c>
      <c r="J1424" s="3" t="s">
        <v>256</v>
      </c>
      <c r="K1424" s="1" t="n">
        <v>0</v>
      </c>
      <c r="L1424" s="1" t="n">
        <v>0</v>
      </c>
      <c r="M1424" s="1" t="n">
        <v>14200</v>
      </c>
    </row>
    <row r="1425" customFormat="false" ht="55.2" hidden="false" customHeight="false" outlineLevel="0" collapsed="false">
      <c r="A1425" s="1" t="n">
        <v>1421</v>
      </c>
      <c r="B1425" s="1" t="n">
        <v>26</v>
      </c>
      <c r="C1425" s="1" t="n">
        <v>0</v>
      </c>
      <c r="D1425" s="1" t="n">
        <v>1</v>
      </c>
      <c r="E1425" s="1" t="n">
        <v>1</v>
      </c>
      <c r="G1425" s="1" t="n">
        <v>26.05</v>
      </c>
      <c r="H1425" s="1" t="s">
        <v>1700</v>
      </c>
      <c r="I1425" s="3" t="s">
        <v>1701</v>
      </c>
      <c r="J1425" s="3" t="s">
        <v>256</v>
      </c>
      <c r="K1425" s="1" t="n">
        <v>0</v>
      </c>
      <c r="L1425" s="1" t="n">
        <v>0</v>
      </c>
      <c r="M1425" s="1" t="n">
        <v>14210</v>
      </c>
    </row>
    <row r="1426" customFormat="false" ht="68.65" hidden="false" customHeight="false" outlineLevel="0" collapsed="false">
      <c r="A1426" s="1" t="n">
        <v>1422</v>
      </c>
      <c r="B1426" s="1" t="n">
        <v>26</v>
      </c>
      <c r="C1426" s="1" t="n">
        <v>0</v>
      </c>
      <c r="D1426" s="1" t="n">
        <v>1</v>
      </c>
      <c r="E1426" s="1" t="n">
        <v>1</v>
      </c>
      <c r="G1426" s="1" t="n">
        <v>26.06</v>
      </c>
      <c r="H1426" s="1" t="s">
        <v>1702</v>
      </c>
      <c r="I1426" s="3" t="s">
        <v>1703</v>
      </c>
      <c r="J1426" s="3" t="s">
        <v>256</v>
      </c>
      <c r="K1426" s="1" t="n">
        <v>0</v>
      </c>
      <c r="L1426" s="1" t="n">
        <v>0</v>
      </c>
      <c r="M1426" s="1" t="n">
        <v>14220</v>
      </c>
    </row>
    <row r="1427" customFormat="false" ht="55.2" hidden="false" customHeight="false" outlineLevel="0" collapsed="false">
      <c r="A1427" s="1" t="n">
        <v>1423</v>
      </c>
      <c r="B1427" s="1" t="n">
        <v>26</v>
      </c>
      <c r="C1427" s="1" t="n">
        <v>0</v>
      </c>
      <c r="D1427" s="1" t="n">
        <v>1</v>
      </c>
      <c r="E1427" s="1" t="n">
        <v>1</v>
      </c>
      <c r="G1427" s="1" t="n">
        <v>26.07</v>
      </c>
      <c r="H1427" s="1" t="s">
        <v>1704</v>
      </c>
      <c r="I1427" s="3" t="s">
        <v>1705</v>
      </c>
      <c r="J1427" s="3" t="s">
        <v>256</v>
      </c>
      <c r="K1427" s="1" t="n">
        <v>0</v>
      </c>
      <c r="L1427" s="1" t="n">
        <v>0</v>
      </c>
      <c r="M1427" s="1" t="n">
        <v>14230</v>
      </c>
    </row>
    <row r="1428" customFormat="false" ht="55.2" hidden="false" customHeight="false" outlineLevel="0" collapsed="false">
      <c r="A1428" s="1" t="n">
        <v>1424</v>
      </c>
      <c r="B1428" s="1" t="n">
        <v>26</v>
      </c>
      <c r="C1428" s="1" t="n">
        <v>0</v>
      </c>
      <c r="D1428" s="1" t="n">
        <v>1</v>
      </c>
      <c r="E1428" s="1" t="n">
        <v>1</v>
      </c>
      <c r="G1428" s="1" t="n">
        <v>26.08</v>
      </c>
      <c r="H1428" s="1" t="s">
        <v>1706</v>
      </c>
      <c r="I1428" s="3" t="s">
        <v>1707</v>
      </c>
      <c r="J1428" s="3" t="s">
        <v>256</v>
      </c>
      <c r="K1428" s="1" t="n">
        <v>0</v>
      </c>
      <c r="L1428" s="1" t="n">
        <v>0</v>
      </c>
      <c r="M1428" s="1" t="n">
        <v>14240</v>
      </c>
    </row>
    <row r="1429" customFormat="false" ht="55.2" hidden="false" customHeight="false" outlineLevel="0" collapsed="false">
      <c r="A1429" s="1" t="n">
        <v>1425</v>
      </c>
      <c r="B1429" s="1" t="n">
        <v>26</v>
      </c>
      <c r="C1429" s="1" t="n">
        <v>0</v>
      </c>
      <c r="D1429" s="1" t="n">
        <v>1</v>
      </c>
      <c r="E1429" s="1" t="n">
        <v>1</v>
      </c>
      <c r="G1429" s="1" t="n">
        <v>26.09</v>
      </c>
      <c r="H1429" s="1" t="s">
        <v>1708</v>
      </c>
      <c r="I1429" s="3" t="s">
        <v>1709</v>
      </c>
      <c r="J1429" s="3" t="s">
        <v>256</v>
      </c>
      <c r="K1429" s="1" t="n">
        <v>0</v>
      </c>
      <c r="L1429" s="1" t="n">
        <v>0</v>
      </c>
      <c r="M1429" s="1" t="n">
        <v>14250</v>
      </c>
    </row>
    <row r="1430" customFormat="false" ht="68.65" hidden="false" customHeight="false" outlineLevel="0" collapsed="false">
      <c r="A1430" s="1" t="n">
        <v>1426</v>
      </c>
      <c r="B1430" s="1" t="n">
        <v>26</v>
      </c>
      <c r="C1430" s="1" t="n">
        <v>0</v>
      </c>
      <c r="D1430" s="1" t="n">
        <v>1</v>
      </c>
      <c r="E1430" s="1" t="n">
        <v>1</v>
      </c>
      <c r="G1430" s="1" t="n">
        <v>26.1</v>
      </c>
      <c r="H1430" s="1" t="s">
        <v>1710</v>
      </c>
      <c r="I1430" s="3" t="s">
        <v>1711</v>
      </c>
      <c r="J1430" s="3" t="s">
        <v>256</v>
      </c>
      <c r="K1430" s="1" t="n">
        <v>0</v>
      </c>
      <c r="L1430" s="1" t="n">
        <v>0</v>
      </c>
      <c r="M1430" s="1" t="n">
        <v>14260</v>
      </c>
    </row>
    <row r="1431" customFormat="false" ht="55.2" hidden="false" customHeight="false" outlineLevel="0" collapsed="false">
      <c r="A1431" s="1" t="n">
        <v>1427</v>
      </c>
      <c r="B1431" s="1" t="n">
        <v>26</v>
      </c>
      <c r="C1431" s="1" t="n">
        <v>0</v>
      </c>
      <c r="D1431" s="1" t="n">
        <v>1</v>
      </c>
      <c r="E1431" s="1" t="n">
        <v>1</v>
      </c>
      <c r="G1431" s="1" t="n">
        <v>26.11</v>
      </c>
      <c r="H1431" s="1" t="s">
        <v>1712</v>
      </c>
      <c r="I1431" s="3" t="s">
        <v>1713</v>
      </c>
      <c r="J1431" s="3" t="s">
        <v>256</v>
      </c>
      <c r="K1431" s="1" t="n">
        <v>0</v>
      </c>
      <c r="L1431" s="1" t="n">
        <v>0</v>
      </c>
      <c r="M1431" s="1" t="n">
        <v>14270</v>
      </c>
    </row>
    <row r="1432" customFormat="false" ht="82.05" hidden="false" customHeight="false" outlineLevel="0" collapsed="false">
      <c r="A1432" s="1" t="n">
        <v>1428</v>
      </c>
      <c r="B1432" s="1" t="n">
        <v>26</v>
      </c>
      <c r="C1432" s="1" t="n">
        <v>0</v>
      </c>
      <c r="D1432" s="1" t="n">
        <v>1</v>
      </c>
      <c r="E1432" s="1" t="n">
        <v>0</v>
      </c>
      <c r="G1432" s="1" t="n">
        <v>26.12</v>
      </c>
      <c r="I1432" s="3" t="s">
        <v>1714</v>
      </c>
      <c r="L1432" s="1" t="n">
        <v>0</v>
      </c>
      <c r="M1432" s="1" t="n">
        <v>14280</v>
      </c>
    </row>
    <row r="1433" customFormat="false" ht="14.9" hidden="false" customHeight="false" outlineLevel="0" collapsed="false">
      <c r="A1433" s="1" t="n">
        <v>1429</v>
      </c>
      <c r="B1433" s="1" t="n">
        <v>26</v>
      </c>
      <c r="C1433" s="1" t="n">
        <v>0</v>
      </c>
      <c r="D1433" s="1" t="n">
        <v>0</v>
      </c>
      <c r="E1433" s="1" t="n">
        <v>1</v>
      </c>
      <c r="F1433" s="1" t="n">
        <v>1428</v>
      </c>
      <c r="H1433" s="1" t="s">
        <v>1715</v>
      </c>
      <c r="I1433" s="3" t="e">
        <f aca="false">-#NAME? #NAME? #NAME? #NAME?</f>
        <v>#VALUE!</v>
      </c>
      <c r="J1433" s="3" t="s">
        <v>256</v>
      </c>
      <c r="K1433" s="1" t="n">
        <v>0</v>
      </c>
      <c r="L1433" s="1" t="n">
        <v>0</v>
      </c>
      <c r="M1433" s="1" t="n">
        <v>14290</v>
      </c>
    </row>
    <row r="1434" customFormat="false" ht="14.9" hidden="false" customHeight="false" outlineLevel="0" collapsed="false">
      <c r="A1434" s="1" t="n">
        <v>1430</v>
      </c>
      <c r="B1434" s="1" t="n">
        <v>26</v>
      </c>
      <c r="C1434" s="1" t="n">
        <v>0</v>
      </c>
      <c r="D1434" s="1" t="n">
        <v>0</v>
      </c>
      <c r="E1434" s="1" t="n">
        <v>1</v>
      </c>
      <c r="F1434" s="1" t="n">
        <v>1428</v>
      </c>
      <c r="H1434" s="1" t="s">
        <v>1716</v>
      </c>
      <c r="I1434" s="3" t="e">
        <f aca="false">-#NAME? #NAME? #NAME? #NAME?</f>
        <v>#VALUE!</v>
      </c>
      <c r="J1434" s="3" t="s">
        <v>256</v>
      </c>
      <c r="K1434" s="1" t="n">
        <v>0</v>
      </c>
      <c r="L1434" s="1" t="n">
        <v>0</v>
      </c>
      <c r="M1434" s="1" t="n">
        <v>14300</v>
      </c>
    </row>
    <row r="1435" customFormat="false" ht="68.65" hidden="false" customHeight="false" outlineLevel="0" collapsed="false">
      <c r="A1435" s="1" t="n">
        <v>1431</v>
      </c>
      <c r="B1435" s="1" t="n">
        <v>26</v>
      </c>
      <c r="C1435" s="1" t="n">
        <v>0</v>
      </c>
      <c r="D1435" s="1" t="n">
        <v>1</v>
      </c>
      <c r="E1435" s="1" t="n">
        <v>0</v>
      </c>
      <c r="G1435" s="1" t="n">
        <v>26.13</v>
      </c>
      <c r="I1435" s="3" t="s">
        <v>1717</v>
      </c>
      <c r="L1435" s="1" t="n">
        <v>0</v>
      </c>
      <c r="M1435" s="1" t="n">
        <v>14310</v>
      </c>
    </row>
    <row r="1436" customFormat="false" ht="14.9" hidden="false" customHeight="false" outlineLevel="0" collapsed="false">
      <c r="A1436" s="1" t="n">
        <v>1432</v>
      </c>
      <c r="B1436" s="1" t="n">
        <v>26</v>
      </c>
      <c r="C1436" s="1" t="n">
        <v>0</v>
      </c>
      <c r="D1436" s="1" t="n">
        <v>0</v>
      </c>
      <c r="E1436" s="1" t="n">
        <v>1</v>
      </c>
      <c r="F1436" s="1" t="n">
        <v>1431</v>
      </c>
      <c r="H1436" s="1" t="s">
        <v>1718</v>
      </c>
      <c r="I1436" s="3" t="e">
        <f aca="false">-#NAME?</f>
        <v>#NAME?</v>
      </c>
      <c r="J1436" s="3" t="s">
        <v>256</v>
      </c>
      <c r="K1436" s="1" t="n">
        <v>0</v>
      </c>
      <c r="L1436" s="1" t="n">
        <v>0</v>
      </c>
      <c r="M1436" s="1" t="n">
        <v>14320</v>
      </c>
    </row>
    <row r="1437" customFormat="false" ht="14.9" hidden="false" customHeight="false" outlineLevel="0" collapsed="false">
      <c r="A1437" s="1" t="n">
        <v>1433</v>
      </c>
      <c r="B1437" s="1" t="n">
        <v>26</v>
      </c>
      <c r="C1437" s="1" t="n">
        <v>0</v>
      </c>
      <c r="D1437" s="1" t="n">
        <v>0</v>
      </c>
      <c r="E1437" s="1" t="n">
        <v>1</v>
      </c>
      <c r="F1437" s="1" t="n">
        <v>1431</v>
      </c>
      <c r="H1437" s="1" t="s">
        <v>1719</v>
      </c>
      <c r="I1437" s="3" t="e">
        <f aca="false">-#NAME?</f>
        <v>#NAME?</v>
      </c>
      <c r="J1437" s="3" t="s">
        <v>256</v>
      </c>
      <c r="K1437" s="1" t="n">
        <v>0</v>
      </c>
      <c r="L1437" s="1" t="n">
        <v>0</v>
      </c>
      <c r="M1437" s="1" t="n">
        <v>14330</v>
      </c>
    </row>
    <row r="1438" customFormat="false" ht="55.2" hidden="false" customHeight="false" outlineLevel="0" collapsed="false">
      <c r="A1438" s="1" t="n">
        <v>1434</v>
      </c>
      <c r="B1438" s="1" t="n">
        <v>26</v>
      </c>
      <c r="C1438" s="1" t="n">
        <v>0</v>
      </c>
      <c r="D1438" s="1" t="n">
        <v>1</v>
      </c>
      <c r="E1438" s="1" t="n">
        <v>1</v>
      </c>
      <c r="G1438" s="1" t="n">
        <v>26.14</v>
      </c>
      <c r="H1438" s="1" t="s">
        <v>1720</v>
      </c>
      <c r="I1438" s="3" t="s">
        <v>1721</v>
      </c>
      <c r="J1438" s="3" t="s">
        <v>256</v>
      </c>
      <c r="K1438" s="1" t="n">
        <v>0</v>
      </c>
      <c r="L1438" s="1" t="n">
        <v>0</v>
      </c>
      <c r="M1438" s="1" t="n">
        <v>14340</v>
      </c>
    </row>
    <row r="1439" customFormat="false" ht="108.95" hidden="false" customHeight="false" outlineLevel="0" collapsed="false">
      <c r="A1439" s="1" t="n">
        <v>1435</v>
      </c>
      <c r="B1439" s="1" t="n">
        <v>26</v>
      </c>
      <c r="C1439" s="1" t="n">
        <v>0</v>
      </c>
      <c r="D1439" s="1" t="n">
        <v>1</v>
      </c>
      <c r="E1439" s="1" t="n">
        <v>0</v>
      </c>
      <c r="G1439" s="1" t="n">
        <v>26.15</v>
      </c>
      <c r="I1439" s="3" t="s">
        <v>1722</v>
      </c>
      <c r="L1439" s="1" t="n">
        <v>0</v>
      </c>
      <c r="M1439" s="1" t="n">
        <v>14350</v>
      </c>
    </row>
    <row r="1440" customFormat="false" ht="14.9" hidden="false" customHeight="false" outlineLevel="0" collapsed="false">
      <c r="A1440" s="1" t="n">
        <v>1436</v>
      </c>
      <c r="B1440" s="1" t="n">
        <v>26</v>
      </c>
      <c r="C1440" s="1" t="n">
        <v>0</v>
      </c>
      <c r="D1440" s="1" t="n">
        <v>0</v>
      </c>
      <c r="E1440" s="1" t="n">
        <v>1</v>
      </c>
      <c r="F1440" s="1" t="n">
        <v>1435</v>
      </c>
      <c r="H1440" s="1" t="s">
        <v>1723</v>
      </c>
      <c r="I1440" s="3" t="e">
        <f aca="false">-#NAME? #NAME? #NAME? #NAME?</f>
        <v>#VALUE!</v>
      </c>
      <c r="J1440" s="3" t="s">
        <v>256</v>
      </c>
      <c r="K1440" s="1" t="n">
        <v>0</v>
      </c>
      <c r="L1440" s="1" t="n">
        <v>0</v>
      </c>
      <c r="M1440" s="1" t="n">
        <v>14360</v>
      </c>
    </row>
    <row r="1441" customFormat="false" ht="14.9" hidden="false" customHeight="false" outlineLevel="0" collapsed="false">
      <c r="A1441" s="1" t="n">
        <v>1437</v>
      </c>
      <c r="B1441" s="1" t="n">
        <v>26</v>
      </c>
      <c r="C1441" s="1" t="n">
        <v>0</v>
      </c>
      <c r="D1441" s="1" t="n">
        <v>0</v>
      </c>
      <c r="E1441" s="1" t="n">
        <v>1</v>
      </c>
      <c r="F1441" s="1" t="n">
        <v>1435</v>
      </c>
      <c r="H1441" s="1" t="s">
        <v>1724</v>
      </c>
      <c r="I1441" s="3" t="e">
        <f aca="false">-#NAME?</f>
        <v>#NAME?</v>
      </c>
      <c r="J1441" s="3" t="s">
        <v>256</v>
      </c>
      <c r="K1441" s="1" t="n">
        <v>0</v>
      </c>
      <c r="L1441" s="1" t="n">
        <v>0</v>
      </c>
      <c r="M1441" s="1" t="n">
        <v>14370</v>
      </c>
    </row>
    <row r="1442" customFormat="false" ht="68.65" hidden="false" customHeight="false" outlineLevel="0" collapsed="false">
      <c r="A1442" s="1" t="n">
        <v>1438</v>
      </c>
      <c r="B1442" s="1" t="n">
        <v>26</v>
      </c>
      <c r="C1442" s="1" t="n">
        <v>0</v>
      </c>
      <c r="D1442" s="1" t="n">
        <v>1</v>
      </c>
      <c r="E1442" s="1" t="n">
        <v>0</v>
      </c>
      <c r="G1442" s="1" t="n">
        <v>26.16</v>
      </c>
      <c r="I1442" s="3" t="s">
        <v>1725</v>
      </c>
      <c r="L1442" s="1" t="n">
        <v>0</v>
      </c>
      <c r="M1442" s="1" t="n">
        <v>14380</v>
      </c>
    </row>
    <row r="1443" customFormat="false" ht="14.9" hidden="false" customHeight="false" outlineLevel="0" collapsed="false">
      <c r="A1443" s="1" t="n">
        <v>1439</v>
      </c>
      <c r="B1443" s="1" t="n">
        <v>26</v>
      </c>
      <c r="C1443" s="1" t="n">
        <v>0</v>
      </c>
      <c r="D1443" s="1" t="n">
        <v>0</v>
      </c>
      <c r="E1443" s="1" t="n">
        <v>1</v>
      </c>
      <c r="F1443" s="1" t="n">
        <v>1438</v>
      </c>
      <c r="H1443" s="1" t="s">
        <v>1726</v>
      </c>
      <c r="I1443" s="3" t="e">
        <f aca="false">-#NAME? #NAME? #NAME? #NAME?</f>
        <v>#VALUE!</v>
      </c>
      <c r="J1443" s="3" t="s">
        <v>256</v>
      </c>
      <c r="K1443" s="1" t="n">
        <v>0</v>
      </c>
      <c r="L1443" s="1" t="n">
        <v>0</v>
      </c>
      <c r="M1443" s="1" t="n">
        <v>14390</v>
      </c>
    </row>
    <row r="1444" customFormat="false" ht="14.9" hidden="false" customHeight="false" outlineLevel="0" collapsed="false">
      <c r="A1444" s="1" t="n">
        <v>1440</v>
      </c>
      <c r="B1444" s="1" t="n">
        <v>26</v>
      </c>
      <c r="C1444" s="1" t="n">
        <v>0</v>
      </c>
      <c r="D1444" s="1" t="n">
        <v>0</v>
      </c>
      <c r="E1444" s="1" t="n">
        <v>1</v>
      </c>
      <c r="F1444" s="1" t="n">
        <v>1438</v>
      </c>
      <c r="H1444" s="1" t="s">
        <v>1727</v>
      </c>
      <c r="I1444" s="3" t="e">
        <f aca="false">-#NAME?</f>
        <v>#NAME?</v>
      </c>
      <c r="J1444" s="3" t="s">
        <v>256</v>
      </c>
      <c r="K1444" s="1" t="n">
        <v>0</v>
      </c>
      <c r="L1444" s="1" t="n">
        <v>0</v>
      </c>
      <c r="M1444" s="1" t="n">
        <v>14400</v>
      </c>
    </row>
    <row r="1445" customFormat="false" ht="55.2" hidden="false" customHeight="false" outlineLevel="0" collapsed="false">
      <c r="A1445" s="1" t="n">
        <v>1441</v>
      </c>
      <c r="B1445" s="1" t="n">
        <v>26</v>
      </c>
      <c r="C1445" s="1" t="n">
        <v>0</v>
      </c>
      <c r="D1445" s="1" t="n">
        <v>1</v>
      </c>
      <c r="E1445" s="1" t="n">
        <v>0</v>
      </c>
      <c r="G1445" s="1" t="n">
        <v>26.17</v>
      </c>
      <c r="I1445" s="3" t="s">
        <v>1728</v>
      </c>
      <c r="L1445" s="1" t="n">
        <v>0</v>
      </c>
      <c r="M1445" s="1" t="n">
        <v>14410</v>
      </c>
    </row>
    <row r="1446" customFormat="false" ht="14.9" hidden="false" customHeight="false" outlineLevel="0" collapsed="false">
      <c r="A1446" s="1" t="n">
        <v>1442</v>
      </c>
      <c r="B1446" s="1" t="n">
        <v>26</v>
      </c>
      <c r="C1446" s="1" t="n">
        <v>0</v>
      </c>
      <c r="D1446" s="1" t="n">
        <v>0</v>
      </c>
      <c r="E1446" s="1" t="n">
        <v>1</v>
      </c>
      <c r="F1446" s="1" t="n">
        <v>1441</v>
      </c>
      <c r="H1446" s="1" t="s">
        <v>1729</v>
      </c>
      <c r="I1446" s="3" t="e">
        <f aca="false">-#NAME? #NAME? #NAME? #NAME?</f>
        <v>#VALUE!</v>
      </c>
      <c r="J1446" s="3" t="s">
        <v>256</v>
      </c>
      <c r="K1446" s="1" t="n">
        <v>0</v>
      </c>
      <c r="L1446" s="1" t="n">
        <v>0</v>
      </c>
      <c r="M1446" s="1" t="n">
        <v>14420</v>
      </c>
    </row>
    <row r="1447" customFormat="false" ht="14.9" hidden="false" customHeight="false" outlineLevel="0" collapsed="false">
      <c r="A1447" s="1" t="n">
        <v>1443</v>
      </c>
      <c r="B1447" s="1" t="n">
        <v>26</v>
      </c>
      <c r="C1447" s="1" t="n">
        <v>0</v>
      </c>
      <c r="D1447" s="1" t="n">
        <v>0</v>
      </c>
      <c r="E1447" s="1" t="n">
        <v>1</v>
      </c>
      <c r="F1447" s="1" t="n">
        <v>1441</v>
      </c>
      <c r="H1447" s="1" t="s">
        <v>1730</v>
      </c>
      <c r="I1447" s="3" t="e">
        <f aca="false">-#NAME?</f>
        <v>#NAME?</v>
      </c>
      <c r="J1447" s="3" t="s">
        <v>256</v>
      </c>
      <c r="K1447" s="1" t="n">
        <v>0</v>
      </c>
      <c r="L1447" s="1" t="n">
        <v>0</v>
      </c>
      <c r="M1447" s="1" t="n">
        <v>14430</v>
      </c>
    </row>
    <row r="1448" customFormat="false" ht="122.35" hidden="false" customHeight="false" outlineLevel="0" collapsed="false">
      <c r="A1448" s="1" t="n">
        <v>1444</v>
      </c>
      <c r="B1448" s="1" t="n">
        <v>26</v>
      </c>
      <c r="C1448" s="1" t="n">
        <v>0</v>
      </c>
      <c r="D1448" s="1" t="n">
        <v>1</v>
      </c>
      <c r="E1448" s="1" t="n">
        <v>1</v>
      </c>
      <c r="G1448" s="1" t="n">
        <v>26.18</v>
      </c>
      <c r="H1448" s="1" t="s">
        <v>1731</v>
      </c>
      <c r="I1448" s="3" t="s">
        <v>1732</v>
      </c>
      <c r="J1448" s="3" t="s">
        <v>256</v>
      </c>
      <c r="K1448" s="1" t="n">
        <v>0</v>
      </c>
      <c r="L1448" s="1" t="n">
        <v>0</v>
      </c>
      <c r="M1448" s="1" t="n">
        <v>14440</v>
      </c>
    </row>
    <row r="1449" customFormat="false" ht="189.55" hidden="false" customHeight="false" outlineLevel="0" collapsed="false">
      <c r="A1449" s="1" t="n">
        <v>1445</v>
      </c>
      <c r="B1449" s="1" t="n">
        <v>26</v>
      </c>
      <c r="C1449" s="1" t="n">
        <v>0</v>
      </c>
      <c r="D1449" s="1" t="n">
        <v>1</v>
      </c>
      <c r="E1449" s="1" t="n">
        <v>1</v>
      </c>
      <c r="G1449" s="1" t="n">
        <v>26.19</v>
      </c>
      <c r="H1449" s="1" t="s">
        <v>1733</v>
      </c>
      <c r="I1449" s="3" t="s">
        <v>1734</v>
      </c>
      <c r="J1449" s="3" t="s">
        <v>256</v>
      </c>
      <c r="K1449" s="1" t="n">
        <v>0</v>
      </c>
      <c r="L1449" s="1" t="n">
        <v>0</v>
      </c>
      <c r="M1449" s="1" t="n">
        <v>14450</v>
      </c>
    </row>
    <row r="1450" customFormat="false" ht="216.4" hidden="false" customHeight="false" outlineLevel="0" collapsed="false">
      <c r="A1450" s="1" t="n">
        <v>1446</v>
      </c>
      <c r="B1450" s="1" t="n">
        <v>26</v>
      </c>
      <c r="C1450" s="1" t="n">
        <v>0</v>
      </c>
      <c r="D1450" s="1" t="n">
        <v>1</v>
      </c>
      <c r="E1450" s="1" t="n">
        <v>0</v>
      </c>
      <c r="G1450" s="1" t="n">
        <v>26.2</v>
      </c>
      <c r="I1450" s="3" t="s">
        <v>1735</v>
      </c>
      <c r="L1450" s="1" t="n">
        <v>0</v>
      </c>
      <c r="M1450" s="1" t="n">
        <v>14460</v>
      </c>
    </row>
    <row r="1451" customFormat="false" ht="55.2" hidden="false" customHeight="false" outlineLevel="0" collapsed="false">
      <c r="A1451" s="1" t="n">
        <v>1447</v>
      </c>
      <c r="B1451" s="1" t="n">
        <v>26</v>
      </c>
      <c r="C1451" s="1" t="n">
        <v>0</v>
      </c>
      <c r="D1451" s="1" t="n">
        <v>0</v>
      </c>
      <c r="E1451" s="1" t="n">
        <v>0</v>
      </c>
      <c r="F1451" s="1" t="n">
        <v>1446</v>
      </c>
      <c r="I1451" s="3" t="s">
        <v>1736</v>
      </c>
      <c r="L1451" s="1" t="n">
        <v>0</v>
      </c>
      <c r="M1451" s="1" t="n">
        <v>14470</v>
      </c>
    </row>
    <row r="1452" customFormat="false" ht="14.9" hidden="false" customHeight="false" outlineLevel="0" collapsed="false">
      <c r="A1452" s="1" t="n">
        <v>1448</v>
      </c>
      <c r="B1452" s="1" t="n">
        <v>26</v>
      </c>
      <c r="C1452" s="1" t="n">
        <v>0</v>
      </c>
      <c r="D1452" s="1" t="n">
        <v>0</v>
      </c>
      <c r="E1452" s="1" t="n">
        <v>1</v>
      </c>
      <c r="F1452" s="1" t="n">
        <v>1447</v>
      </c>
      <c r="H1452" s="1" t="s">
        <v>1737</v>
      </c>
      <c r="I1452" s="3" t="e">
        <f aca="false">--#NAME? #NAME? #NAME?</f>
        <v>#VALUE!</v>
      </c>
      <c r="J1452" s="3" t="s">
        <v>256</v>
      </c>
      <c r="K1452" s="1" t="n">
        <v>0</v>
      </c>
      <c r="L1452" s="1" t="n">
        <v>0</v>
      </c>
      <c r="M1452" s="1" t="n">
        <v>14480</v>
      </c>
    </row>
    <row r="1453" customFormat="false" ht="14.9" hidden="false" customHeight="false" outlineLevel="0" collapsed="false">
      <c r="A1453" s="1" t="n">
        <v>1449</v>
      </c>
      <c r="B1453" s="1" t="n">
        <v>26</v>
      </c>
      <c r="C1453" s="1" t="n">
        <v>0</v>
      </c>
      <c r="D1453" s="1" t="n">
        <v>0</v>
      </c>
      <c r="E1453" s="1" t="n">
        <v>1</v>
      </c>
      <c r="F1453" s="1" t="n">
        <v>1447</v>
      </c>
      <c r="H1453" s="1" t="s">
        <v>1738</v>
      </c>
      <c r="I1453" s="3" t="e">
        <f aca="false">--#NAME?</f>
        <v>#NAME?</v>
      </c>
      <c r="J1453" s="3" t="s">
        <v>256</v>
      </c>
      <c r="K1453" s="1" t="n">
        <v>0</v>
      </c>
      <c r="L1453" s="1" t="n">
        <v>0</v>
      </c>
      <c r="M1453" s="1" t="n">
        <v>14490</v>
      </c>
    </row>
    <row r="1454" customFormat="false" ht="55.2" hidden="false" customHeight="false" outlineLevel="0" collapsed="false">
      <c r="A1454" s="1" t="n">
        <v>1450</v>
      </c>
      <c r="B1454" s="1" t="n">
        <v>26</v>
      </c>
      <c r="C1454" s="1" t="n">
        <v>0</v>
      </c>
      <c r="D1454" s="1" t="n">
        <v>0</v>
      </c>
      <c r="E1454" s="1" t="n">
        <v>0</v>
      </c>
      <c r="F1454" s="1" t="n">
        <v>1446</v>
      </c>
      <c r="I1454" s="3" t="s">
        <v>1736</v>
      </c>
      <c r="L1454" s="1" t="n">
        <v>0</v>
      </c>
      <c r="M1454" s="1" t="n">
        <v>14500</v>
      </c>
    </row>
    <row r="1455" customFormat="false" ht="14.9" hidden="false" customHeight="false" outlineLevel="0" collapsed="false">
      <c r="A1455" s="1" t="n">
        <v>1451</v>
      </c>
      <c r="B1455" s="1" t="n">
        <v>26</v>
      </c>
      <c r="C1455" s="1" t="n">
        <v>0</v>
      </c>
      <c r="D1455" s="1" t="n">
        <v>0</v>
      </c>
      <c r="E1455" s="1" t="n">
        <v>1</v>
      </c>
      <c r="F1455" s="1" t="n">
        <v>1450</v>
      </c>
      <c r="H1455" s="1" t="s">
        <v>1739</v>
      </c>
      <c r="I1455" s="3" t="e">
        <f aca="false">--#NAME? #NAME? #NAME? #NAME? #NAME? #NAME?-#NAME? #NAME? #NAME?</f>
        <v>#VALUE!</v>
      </c>
      <c r="J1455" s="3" t="s">
        <v>256</v>
      </c>
      <c r="K1455" s="1" t="n">
        <v>0</v>
      </c>
      <c r="L1455" s="1" t="n">
        <v>0</v>
      </c>
      <c r="M1455" s="1" t="n">
        <v>14510</v>
      </c>
    </row>
    <row r="1456" customFormat="false" ht="14.9" hidden="false" customHeight="false" outlineLevel="0" collapsed="false">
      <c r="A1456" s="1" t="n">
        <v>1452</v>
      </c>
      <c r="B1456" s="1" t="n">
        <v>26</v>
      </c>
      <c r="C1456" s="1" t="n">
        <v>0</v>
      </c>
      <c r="D1456" s="1" t="n">
        <v>0</v>
      </c>
      <c r="E1456" s="1" t="n">
        <v>1</v>
      </c>
      <c r="F1456" s="1" t="n">
        <v>1450</v>
      </c>
      <c r="H1456" s="1" t="s">
        <v>1740</v>
      </c>
      <c r="I1456" s="3" t="e">
        <f aca="false">--#NAME?</f>
        <v>#NAME?</v>
      </c>
      <c r="J1456" s="3" t="s">
        <v>256</v>
      </c>
      <c r="K1456" s="1" t="n">
        <v>0</v>
      </c>
      <c r="L1456" s="1" t="n">
        <v>0</v>
      </c>
      <c r="M1456" s="1" t="n">
        <v>14520</v>
      </c>
    </row>
    <row r="1457" customFormat="false" ht="14.9" hidden="false" customHeight="false" outlineLevel="0" collapsed="false">
      <c r="A1457" s="1" t="n">
        <v>1453</v>
      </c>
      <c r="B1457" s="1" t="n">
        <v>26</v>
      </c>
      <c r="C1457" s="1" t="n">
        <v>0</v>
      </c>
      <c r="D1457" s="1" t="n">
        <v>0</v>
      </c>
      <c r="E1457" s="1" t="n">
        <v>1</v>
      </c>
      <c r="F1457" s="1" t="n">
        <v>1446</v>
      </c>
      <c r="H1457" s="1" t="s">
        <v>1741</v>
      </c>
      <c r="I1457" s="3" t="e">
        <f aca="false">-#NAME? #NAME? #NAME?</f>
        <v>#VALUE!</v>
      </c>
      <c r="J1457" s="3" t="s">
        <v>256</v>
      </c>
      <c r="K1457" s="1" t="n">
        <v>0</v>
      </c>
      <c r="L1457" s="1" t="n">
        <v>0</v>
      </c>
      <c r="M1457" s="1" t="n">
        <v>14530</v>
      </c>
    </row>
    <row r="1458" customFormat="false" ht="14.9" hidden="false" customHeight="false" outlineLevel="0" collapsed="false">
      <c r="A1458" s="1" t="n">
        <v>1454</v>
      </c>
      <c r="B1458" s="1" t="n">
        <v>26</v>
      </c>
      <c r="C1458" s="1" t="n">
        <v>0</v>
      </c>
      <c r="D1458" s="1" t="n">
        <v>0</v>
      </c>
      <c r="E1458" s="1" t="n">
        <v>1</v>
      </c>
      <c r="F1458" s="1" t="n">
        <v>1446</v>
      </c>
      <c r="H1458" s="1" t="s">
        <v>1742</v>
      </c>
      <c r="I1458" s="3" t="e">
        <f aca="false">-#NAME? #NAME? #NAME?</f>
        <v>#VALUE!</v>
      </c>
      <c r="J1458" s="3" t="s">
        <v>256</v>
      </c>
      <c r="K1458" s="1" t="n">
        <v>0</v>
      </c>
      <c r="L1458" s="1" t="n">
        <v>0</v>
      </c>
      <c r="M1458" s="1" t="n">
        <v>14540</v>
      </c>
    </row>
    <row r="1459" customFormat="false" ht="14.9" hidden="false" customHeight="false" outlineLevel="0" collapsed="false">
      <c r="A1459" s="1" t="n">
        <v>1455</v>
      </c>
      <c r="B1459" s="1" t="n">
        <v>26</v>
      </c>
      <c r="C1459" s="1" t="n">
        <v>0</v>
      </c>
      <c r="D1459" s="1" t="n">
        <v>0</v>
      </c>
      <c r="E1459" s="1" t="n">
        <v>1</v>
      </c>
      <c r="F1459" s="1" t="n">
        <v>1446</v>
      </c>
      <c r="H1459" s="1" t="s">
        <v>1743</v>
      </c>
      <c r="I1459" s="3" t="e">
        <f aca="false">-#NAME? #NAME?,#NAME?,#NAME? #NAME? #NAME? #NAME?,#NAME? #NAME? #NAME? #NAME? #NAME? #NAME? #NAME? #NAME? #NAME? #NAME? #NAME? #NAME? #NAME? #NAME? #NAME? #NAME? #NAME? #NAME? #NAME? #NAME?</f>
        <v>#VALUE!</v>
      </c>
      <c r="J1459" s="3" t="s">
        <v>256</v>
      </c>
      <c r="K1459" s="1" t="n">
        <v>0</v>
      </c>
      <c r="L1459" s="1" t="n">
        <v>0</v>
      </c>
      <c r="M1459" s="1" t="n">
        <v>14550</v>
      </c>
    </row>
    <row r="1460" customFormat="false" ht="14.9" hidden="false" customHeight="false" outlineLevel="0" collapsed="false">
      <c r="A1460" s="1" t="n">
        <v>1456</v>
      </c>
      <c r="B1460" s="1" t="n">
        <v>26</v>
      </c>
      <c r="C1460" s="1" t="n">
        <v>0</v>
      </c>
      <c r="D1460" s="1" t="n">
        <v>0</v>
      </c>
      <c r="E1460" s="1" t="n">
        <v>0</v>
      </c>
      <c r="F1460" s="1" t="n">
        <v>1446</v>
      </c>
      <c r="I1460" s="3" t="e">
        <f aca="false">-#NAME?</f>
        <v>#NAME?</v>
      </c>
      <c r="L1460" s="1" t="n">
        <v>0</v>
      </c>
      <c r="M1460" s="1" t="n">
        <v>14560</v>
      </c>
    </row>
    <row r="1461" customFormat="false" ht="14.9" hidden="false" customHeight="false" outlineLevel="0" collapsed="false">
      <c r="A1461" s="1" t="n">
        <v>1457</v>
      </c>
      <c r="B1461" s="1" t="n">
        <v>26</v>
      </c>
      <c r="C1461" s="1" t="n">
        <v>0</v>
      </c>
      <c r="D1461" s="1" t="n">
        <v>0</v>
      </c>
      <c r="E1461" s="1" t="n">
        <v>1</v>
      </c>
      <c r="F1461" s="1" t="n">
        <v>1456</v>
      </c>
      <c r="H1461" s="1" t="s">
        <v>1744</v>
      </c>
      <c r="I1461" s="3" t="e">
        <f aca="false">--#NAME? #NAME?,#NAME?,#NAME?,#NAME? #NAME? #NAME? #NAME?</f>
        <v>#VALUE!</v>
      </c>
      <c r="L1461" s="1" t="n">
        <v>0</v>
      </c>
      <c r="M1461" s="1" t="n">
        <v>14570</v>
      </c>
    </row>
    <row r="1462" customFormat="false" ht="14.9" hidden="false" customHeight="false" outlineLevel="0" collapsed="false">
      <c r="A1462" s="1" t="n">
        <v>1458</v>
      </c>
      <c r="B1462" s="1" t="n">
        <v>26</v>
      </c>
      <c r="C1462" s="1" t="n">
        <v>0</v>
      </c>
      <c r="D1462" s="1" t="n">
        <v>0</v>
      </c>
      <c r="E1462" s="1" t="n">
        <v>1</v>
      </c>
      <c r="F1462" s="1" t="n">
        <v>1456</v>
      </c>
      <c r="H1462" s="1" t="s">
        <v>1745</v>
      </c>
      <c r="I1462" s="3" t="e">
        <f aca="false">--#NAME?</f>
        <v>#NAME?</v>
      </c>
      <c r="L1462" s="1" t="n">
        <v>0</v>
      </c>
      <c r="M1462" s="1" t="n">
        <v>14580</v>
      </c>
    </row>
    <row r="1463" customFormat="false" ht="189.55" hidden="false" customHeight="false" outlineLevel="0" collapsed="false">
      <c r="A1463" s="1" t="n">
        <v>1459</v>
      </c>
      <c r="B1463" s="1" t="n">
        <v>26</v>
      </c>
      <c r="C1463" s="1" t="n">
        <v>0</v>
      </c>
      <c r="D1463" s="1" t="n">
        <v>1</v>
      </c>
      <c r="E1463" s="1" t="n">
        <v>0</v>
      </c>
      <c r="G1463" s="1" t="n">
        <v>26.21</v>
      </c>
      <c r="I1463" s="3" t="s">
        <v>1746</v>
      </c>
      <c r="L1463" s="1" t="n">
        <v>0</v>
      </c>
      <c r="M1463" s="1" t="n">
        <v>14590</v>
      </c>
    </row>
    <row r="1464" customFormat="false" ht="14.9" hidden="false" customHeight="false" outlineLevel="0" collapsed="false">
      <c r="A1464" s="1" t="n">
        <v>1460</v>
      </c>
      <c r="B1464" s="1" t="n">
        <v>26</v>
      </c>
      <c r="C1464" s="1" t="n">
        <v>0</v>
      </c>
      <c r="D1464" s="1" t="n">
        <v>0</v>
      </c>
      <c r="E1464" s="1" t="n">
        <v>1</v>
      </c>
      <c r="F1464" s="1" t="n">
        <v>1459</v>
      </c>
      <c r="H1464" s="1" t="s">
        <v>1747</v>
      </c>
      <c r="I1464" s="3" t="e">
        <f aca="false">-#NAME? #NAME? #NAME? #NAME? #NAME? #NAME? #NAME? #NAME? #NAME?</f>
        <v>#VALUE!</v>
      </c>
      <c r="J1464" s="3" t="s">
        <v>256</v>
      </c>
      <c r="K1464" s="1" t="n">
        <v>0</v>
      </c>
      <c r="L1464" s="1" t="n">
        <v>0</v>
      </c>
      <c r="M1464" s="1" t="n">
        <v>14600</v>
      </c>
    </row>
    <row r="1465" customFormat="false" ht="14.9" hidden="false" customHeight="false" outlineLevel="0" collapsed="false">
      <c r="A1465" s="1" t="n">
        <v>1461</v>
      </c>
      <c r="B1465" s="1" t="n">
        <v>26</v>
      </c>
      <c r="C1465" s="1" t="n">
        <v>0</v>
      </c>
      <c r="D1465" s="1" t="n">
        <v>0</v>
      </c>
      <c r="E1465" s="1" t="n">
        <v>1</v>
      </c>
      <c r="F1465" s="1" t="n">
        <v>1459</v>
      </c>
      <c r="H1465" s="1" t="s">
        <v>1748</v>
      </c>
      <c r="I1465" s="3" t="e">
        <f aca="false">-#NAME?</f>
        <v>#NAME?</v>
      </c>
      <c r="J1465" s="3" t="s">
        <v>256</v>
      </c>
      <c r="K1465" s="1" t="n">
        <v>0</v>
      </c>
      <c r="L1465" s="1" t="n">
        <v>0</v>
      </c>
      <c r="M1465" s="1" t="n">
        <v>14610</v>
      </c>
    </row>
    <row r="1466" customFormat="false" ht="122.35" hidden="false" customHeight="false" outlineLevel="0" collapsed="false">
      <c r="A1466" s="1" t="n">
        <v>1462</v>
      </c>
      <c r="B1466" s="1" t="n">
        <v>27</v>
      </c>
      <c r="C1466" s="1" t="n">
        <v>0</v>
      </c>
      <c r="D1466" s="1" t="n">
        <v>1</v>
      </c>
      <c r="E1466" s="1" t="n">
        <v>0</v>
      </c>
      <c r="G1466" s="1" t="n">
        <v>27.01</v>
      </c>
      <c r="I1466" s="3" t="s">
        <v>1749</v>
      </c>
      <c r="L1466" s="1" t="n">
        <v>0</v>
      </c>
      <c r="M1466" s="1" t="n">
        <v>14620</v>
      </c>
    </row>
    <row r="1467" customFormat="false" ht="95.5" hidden="false" customHeight="false" outlineLevel="0" collapsed="false">
      <c r="A1467" s="1" t="n">
        <v>1463</v>
      </c>
      <c r="B1467" s="1" t="n">
        <v>27</v>
      </c>
      <c r="C1467" s="1" t="n">
        <v>0</v>
      </c>
      <c r="D1467" s="1" t="n">
        <v>0</v>
      </c>
      <c r="E1467" s="1" t="n">
        <v>0</v>
      </c>
      <c r="F1467" s="1" t="n">
        <v>1462</v>
      </c>
      <c r="I1467" s="3" t="s">
        <v>1750</v>
      </c>
      <c r="L1467" s="1" t="n">
        <v>0</v>
      </c>
      <c r="M1467" s="1" t="n">
        <v>14630</v>
      </c>
    </row>
    <row r="1468" customFormat="false" ht="14.9" hidden="false" customHeight="false" outlineLevel="0" collapsed="false">
      <c r="A1468" s="1" t="n">
        <v>1464</v>
      </c>
      <c r="B1468" s="1" t="n">
        <v>27</v>
      </c>
      <c r="C1468" s="1" t="n">
        <v>0</v>
      </c>
      <c r="D1468" s="1" t="n">
        <v>0</v>
      </c>
      <c r="E1468" s="1" t="n">
        <v>1</v>
      </c>
      <c r="F1468" s="1" t="n">
        <v>1463</v>
      </c>
      <c r="H1468" s="1" t="s">
        <v>1751</v>
      </c>
      <c r="I1468" s="3" t="e">
        <f aca="false">--#NAME?</f>
        <v>#NAME?</v>
      </c>
      <c r="J1468" s="3" t="s">
        <v>256</v>
      </c>
      <c r="K1468" s="1" t="n">
        <v>0</v>
      </c>
      <c r="L1468" s="1" t="n">
        <v>0</v>
      </c>
      <c r="M1468" s="1" t="n">
        <v>14640</v>
      </c>
    </row>
    <row r="1469" customFormat="false" ht="14.9" hidden="false" customHeight="false" outlineLevel="0" collapsed="false">
      <c r="A1469" s="1" t="n">
        <v>1465</v>
      </c>
      <c r="B1469" s="1" t="n">
        <v>27</v>
      </c>
      <c r="C1469" s="1" t="n">
        <v>0</v>
      </c>
      <c r="D1469" s="1" t="n">
        <v>0</v>
      </c>
      <c r="E1469" s="1" t="n">
        <v>1</v>
      </c>
      <c r="F1469" s="1" t="n">
        <v>1463</v>
      </c>
      <c r="H1469" s="1" t="s">
        <v>1752</v>
      </c>
      <c r="I1469" s="3" t="e">
        <f aca="false">--#NAME? #NAME?</f>
        <v>#VALUE!</v>
      </c>
      <c r="J1469" s="3" t="s">
        <v>256</v>
      </c>
      <c r="K1469" s="1" t="n">
        <v>0</v>
      </c>
      <c r="L1469" s="1" t="n">
        <v>0</v>
      </c>
      <c r="M1469" s="1" t="n">
        <v>14650</v>
      </c>
    </row>
    <row r="1470" customFormat="false" ht="14.9" hidden="false" customHeight="false" outlineLevel="0" collapsed="false">
      <c r="A1470" s="1" t="n">
        <v>1466</v>
      </c>
      <c r="B1470" s="1" t="n">
        <v>27</v>
      </c>
      <c r="C1470" s="1" t="n">
        <v>0</v>
      </c>
      <c r="D1470" s="1" t="n">
        <v>0</v>
      </c>
      <c r="E1470" s="1" t="n">
        <v>1</v>
      </c>
      <c r="F1470" s="1" t="n">
        <v>1463</v>
      </c>
      <c r="H1470" s="1" t="s">
        <v>1753</v>
      </c>
      <c r="I1470" s="3" t="e">
        <f aca="false">--#NAME? #NAME?</f>
        <v>#VALUE!</v>
      </c>
      <c r="J1470" s="3" t="s">
        <v>256</v>
      </c>
      <c r="K1470" s="1" t="n">
        <v>0</v>
      </c>
      <c r="L1470" s="1" t="n">
        <v>0</v>
      </c>
      <c r="M1470" s="1" t="n">
        <v>14660</v>
      </c>
    </row>
    <row r="1471" customFormat="false" ht="14.9" hidden="false" customHeight="false" outlineLevel="0" collapsed="false">
      <c r="A1471" s="1" t="n">
        <v>1467</v>
      </c>
      <c r="B1471" s="1" t="n">
        <v>27</v>
      </c>
      <c r="C1471" s="1" t="n">
        <v>0</v>
      </c>
      <c r="D1471" s="1" t="n">
        <v>0</v>
      </c>
      <c r="E1471" s="1" t="n">
        <v>1</v>
      </c>
      <c r="F1471" s="1" t="n">
        <v>1462</v>
      </c>
      <c r="H1471" s="1" t="s">
        <v>1754</v>
      </c>
      <c r="I1471" s="3" t="e">
        <f aca="false">-#NAME?,#NAME? #NAME? #NAME? #NAME? #NAME? #NAME? #NAME? #NAME?</f>
        <v>#VALUE!</v>
      </c>
      <c r="J1471" s="3" t="s">
        <v>256</v>
      </c>
      <c r="K1471" s="1" t="n">
        <v>0</v>
      </c>
      <c r="L1471" s="1" t="n">
        <v>0</v>
      </c>
      <c r="M1471" s="1" t="n">
        <v>14670</v>
      </c>
    </row>
    <row r="1472" customFormat="false" ht="95.5" hidden="false" customHeight="false" outlineLevel="0" collapsed="false">
      <c r="A1472" s="1" t="n">
        <v>1468</v>
      </c>
      <c r="B1472" s="1" t="n">
        <v>27</v>
      </c>
      <c r="C1472" s="1" t="n">
        <v>0</v>
      </c>
      <c r="D1472" s="1" t="n">
        <v>1</v>
      </c>
      <c r="E1472" s="1" t="n">
        <v>0</v>
      </c>
      <c r="G1472" s="1" t="n">
        <v>27.02</v>
      </c>
      <c r="I1472" s="3" t="s">
        <v>1755</v>
      </c>
      <c r="L1472" s="1" t="n">
        <v>0</v>
      </c>
      <c r="M1472" s="1" t="n">
        <v>14680</v>
      </c>
    </row>
    <row r="1473" customFormat="false" ht="14.9" hidden="false" customHeight="false" outlineLevel="0" collapsed="false">
      <c r="A1473" s="1" t="n">
        <v>1469</v>
      </c>
      <c r="B1473" s="1" t="n">
        <v>27</v>
      </c>
      <c r="C1473" s="1" t="n">
        <v>0</v>
      </c>
      <c r="D1473" s="1" t="n">
        <v>0</v>
      </c>
      <c r="E1473" s="1" t="n">
        <v>1</v>
      </c>
      <c r="F1473" s="1" t="n">
        <v>1468</v>
      </c>
      <c r="H1473" s="1" t="s">
        <v>1756</v>
      </c>
      <c r="I1473" s="3" t="e">
        <f aca="false">-#NAME?,#NAME? #NAME? #NAME? #NAME?,#NAME? #NAME? #NAME?</f>
        <v>#VALUE!</v>
      </c>
      <c r="J1473" s="3" t="s">
        <v>256</v>
      </c>
      <c r="K1473" s="1" t="n">
        <v>0</v>
      </c>
      <c r="L1473" s="1" t="n">
        <v>0</v>
      </c>
      <c r="M1473" s="1" t="n">
        <v>14690</v>
      </c>
    </row>
    <row r="1474" customFormat="false" ht="14.9" hidden="false" customHeight="false" outlineLevel="0" collapsed="false">
      <c r="A1474" s="1" t="n">
        <v>1470</v>
      </c>
      <c r="B1474" s="1" t="n">
        <v>27</v>
      </c>
      <c r="C1474" s="1" t="n">
        <v>0</v>
      </c>
      <c r="D1474" s="1" t="n">
        <v>0</v>
      </c>
      <c r="E1474" s="1" t="n">
        <v>1</v>
      </c>
      <c r="F1474" s="1" t="n">
        <v>1468</v>
      </c>
      <c r="H1474" s="1" t="s">
        <v>1757</v>
      </c>
      <c r="I1474" s="3" t="e">
        <f aca="false">-#NAME? #NAME?</f>
        <v>#VALUE!</v>
      </c>
      <c r="J1474" s="3" t="s">
        <v>256</v>
      </c>
      <c r="K1474" s="1" t="n">
        <v>0</v>
      </c>
      <c r="L1474" s="1" t="n">
        <v>0</v>
      </c>
      <c r="M1474" s="1" t="n">
        <v>14700</v>
      </c>
    </row>
    <row r="1475" customFormat="false" ht="108.95" hidden="false" customHeight="false" outlineLevel="0" collapsed="false">
      <c r="A1475" s="1" t="n">
        <v>1471</v>
      </c>
      <c r="B1475" s="1" t="n">
        <v>27</v>
      </c>
      <c r="C1475" s="1" t="n">
        <v>0</v>
      </c>
      <c r="D1475" s="1" t="n">
        <v>1</v>
      </c>
      <c r="E1475" s="1" t="n">
        <v>1</v>
      </c>
      <c r="G1475" s="1" t="n">
        <v>27.03</v>
      </c>
      <c r="H1475" s="1" t="s">
        <v>1758</v>
      </c>
      <c r="I1475" s="3" t="s">
        <v>1759</v>
      </c>
      <c r="J1475" s="3" t="s">
        <v>256</v>
      </c>
      <c r="K1475" s="1" t="n">
        <v>0</v>
      </c>
      <c r="L1475" s="1" t="n">
        <v>0</v>
      </c>
      <c r="M1475" s="1" t="n">
        <v>14710</v>
      </c>
    </row>
    <row r="1476" customFormat="false" ht="149.25" hidden="false" customHeight="false" outlineLevel="0" collapsed="false">
      <c r="A1476" s="1" t="n">
        <v>1472</v>
      </c>
      <c r="B1476" s="1" t="n">
        <v>27</v>
      </c>
      <c r="C1476" s="1" t="n">
        <v>0</v>
      </c>
      <c r="D1476" s="1" t="n">
        <v>1</v>
      </c>
      <c r="E1476" s="1" t="n">
        <v>1</v>
      </c>
      <c r="G1476" s="1" t="n">
        <v>27.04</v>
      </c>
      <c r="H1476" s="1" t="s">
        <v>1760</v>
      </c>
      <c r="I1476" s="3" t="s">
        <v>1761</v>
      </c>
      <c r="J1476" s="3" t="s">
        <v>256</v>
      </c>
      <c r="K1476" s="1" t="n">
        <v>0</v>
      </c>
      <c r="L1476" s="1" t="n">
        <v>0</v>
      </c>
      <c r="M1476" s="1" t="n">
        <v>14720</v>
      </c>
    </row>
    <row r="1477" customFormat="false" ht="202.95" hidden="false" customHeight="false" outlineLevel="0" collapsed="false">
      <c r="A1477" s="1" t="n">
        <v>1473</v>
      </c>
      <c r="B1477" s="1" t="n">
        <v>27</v>
      </c>
      <c r="C1477" s="1" t="n">
        <v>0</v>
      </c>
      <c r="D1477" s="1" t="n">
        <v>1</v>
      </c>
      <c r="E1477" s="1" t="n">
        <v>1</v>
      </c>
      <c r="G1477" s="1" t="n">
        <v>27.05</v>
      </c>
      <c r="H1477" s="1" t="s">
        <v>1762</v>
      </c>
      <c r="I1477" s="3" t="s">
        <v>1763</v>
      </c>
      <c r="J1477" s="3" t="s">
        <v>256</v>
      </c>
      <c r="K1477" s="1" t="n">
        <v>0</v>
      </c>
      <c r="L1477" s="1" t="n">
        <v>0</v>
      </c>
      <c r="M1477" s="1" t="n">
        <v>14730</v>
      </c>
    </row>
    <row r="1478" customFormat="false" ht="256.7" hidden="false" customHeight="false" outlineLevel="0" collapsed="false">
      <c r="A1478" s="1" t="n">
        <v>1474</v>
      </c>
      <c r="B1478" s="1" t="n">
        <v>27</v>
      </c>
      <c r="C1478" s="1" t="n">
        <v>0</v>
      </c>
      <c r="D1478" s="1" t="n">
        <v>1</v>
      </c>
      <c r="E1478" s="1" t="n">
        <v>1</v>
      </c>
      <c r="G1478" s="1" t="n">
        <v>27.06</v>
      </c>
      <c r="H1478" s="1" t="s">
        <v>1764</v>
      </c>
      <c r="I1478" s="3" t="s">
        <v>1765</v>
      </c>
      <c r="J1478" s="3" t="s">
        <v>256</v>
      </c>
      <c r="K1478" s="1" t="n">
        <v>0</v>
      </c>
      <c r="L1478" s="1" t="n">
        <v>0</v>
      </c>
      <c r="M1478" s="1" t="n">
        <v>14740</v>
      </c>
    </row>
    <row r="1479" customFormat="false" ht="122.35" hidden="false" customHeight="false" outlineLevel="0" collapsed="false">
      <c r="A1479" s="1" t="n">
        <v>1475</v>
      </c>
      <c r="B1479" s="1" t="n">
        <v>27</v>
      </c>
      <c r="C1479" s="1" t="n">
        <v>0</v>
      </c>
      <c r="D1479" s="1" t="n">
        <v>1</v>
      </c>
      <c r="E1479" s="1" t="n">
        <v>0</v>
      </c>
      <c r="G1479" s="1" t="n">
        <v>27.07</v>
      </c>
      <c r="I1479" s="3" t="s">
        <v>1766</v>
      </c>
      <c r="J1479" s="3" t="s">
        <v>1767</v>
      </c>
      <c r="L1479" s="0" t="s">
        <v>644</v>
      </c>
      <c r="M1479" s="1" t="n">
        <v>0</v>
      </c>
      <c r="N1479" s="1" t="n">
        <v>14750</v>
      </c>
    </row>
    <row r="1480" customFormat="false" ht="14.9" hidden="false" customHeight="false" outlineLevel="0" collapsed="false">
      <c r="A1480" s="1" t="n">
        <v>1476</v>
      </c>
      <c r="B1480" s="1" t="n">
        <v>27</v>
      </c>
      <c r="C1480" s="1" t="n">
        <v>0</v>
      </c>
      <c r="D1480" s="1" t="n">
        <v>0</v>
      </c>
      <c r="E1480" s="1" t="n">
        <v>1</v>
      </c>
      <c r="F1480" s="1" t="n">
        <v>1475</v>
      </c>
      <c r="H1480" s="1" t="s">
        <v>1768</v>
      </c>
      <c r="I1480" s="3" t="e">
        <f aca="false">-#NAME? (#NAME?)</f>
        <v>#VALUE!</v>
      </c>
      <c r="J1480" s="3" t="s">
        <v>256</v>
      </c>
      <c r="K1480" s="1" t="n">
        <v>0</v>
      </c>
      <c r="L1480" s="1" t="n">
        <v>0</v>
      </c>
      <c r="M1480" s="1" t="n">
        <v>14760</v>
      </c>
    </row>
    <row r="1481" customFormat="false" ht="14.9" hidden="false" customHeight="false" outlineLevel="0" collapsed="false">
      <c r="A1481" s="1" t="n">
        <v>1477</v>
      </c>
      <c r="B1481" s="1" t="n">
        <v>27</v>
      </c>
      <c r="C1481" s="1" t="n">
        <v>0</v>
      </c>
      <c r="D1481" s="1" t="n">
        <v>0</v>
      </c>
      <c r="E1481" s="1" t="n">
        <v>1</v>
      </c>
      <c r="F1481" s="1" t="n">
        <v>1475</v>
      </c>
      <c r="H1481" s="1" t="s">
        <v>1769</v>
      </c>
      <c r="I1481" s="3" t="e">
        <f aca="false">-#NAME? (#NAME?)</f>
        <v>#VALUE!</v>
      </c>
      <c r="J1481" s="3" t="s">
        <v>256</v>
      </c>
      <c r="K1481" s="1" t="n">
        <v>0</v>
      </c>
      <c r="L1481" s="1" t="n">
        <v>0</v>
      </c>
      <c r="M1481" s="1" t="n">
        <v>14770</v>
      </c>
    </row>
    <row r="1482" customFormat="false" ht="14.9" hidden="false" customHeight="false" outlineLevel="0" collapsed="false">
      <c r="A1482" s="1" t="n">
        <v>1478</v>
      </c>
      <c r="B1482" s="1" t="n">
        <v>27</v>
      </c>
      <c r="C1482" s="1" t="n">
        <v>0</v>
      </c>
      <c r="D1482" s="1" t="n">
        <v>0</v>
      </c>
      <c r="E1482" s="1" t="n">
        <v>1</v>
      </c>
      <c r="F1482" s="1" t="n">
        <v>1475</v>
      </c>
      <c r="H1482" s="1" t="s">
        <v>1770</v>
      </c>
      <c r="I1482" s="3" t="e">
        <f aca="false">-#NAME? (#NAME?)</f>
        <v>#VALUE!</v>
      </c>
      <c r="J1482" s="3" t="s">
        <v>256</v>
      </c>
      <c r="K1482" s="1" t="n">
        <v>0</v>
      </c>
      <c r="L1482" s="1" t="n">
        <v>0</v>
      </c>
      <c r="M1482" s="1" t="n">
        <v>14780</v>
      </c>
    </row>
    <row r="1483" customFormat="false" ht="14.9" hidden="false" customHeight="false" outlineLevel="0" collapsed="false">
      <c r="A1483" s="1" t="n">
        <v>1479</v>
      </c>
      <c r="B1483" s="1" t="n">
        <v>27</v>
      </c>
      <c r="C1483" s="1" t="n">
        <v>0</v>
      </c>
      <c r="D1483" s="1" t="n">
        <v>0</v>
      </c>
      <c r="E1483" s="1" t="n">
        <v>1</v>
      </c>
      <c r="F1483" s="1" t="n">
        <v>1475</v>
      </c>
      <c r="H1483" s="1" t="s">
        <v>1771</v>
      </c>
      <c r="I1483" s="3" t="e">
        <f aca="false">-#NAME?</f>
        <v>#NAME?</v>
      </c>
      <c r="J1483" s="3" t="s">
        <v>256</v>
      </c>
      <c r="K1483" s="1" t="n">
        <v>0</v>
      </c>
      <c r="L1483" s="1" t="n">
        <v>0</v>
      </c>
      <c r="M1483" s="1" t="n">
        <v>14790</v>
      </c>
    </row>
    <row r="1484" customFormat="false" ht="283.55" hidden="false" customHeight="false" outlineLevel="0" collapsed="false">
      <c r="A1484" s="1" t="n">
        <v>1480</v>
      </c>
      <c r="B1484" s="1" t="n">
        <v>27</v>
      </c>
      <c r="C1484" s="1" t="n">
        <v>0</v>
      </c>
      <c r="D1484" s="1" t="n">
        <v>0</v>
      </c>
      <c r="E1484" s="1" t="n">
        <v>1</v>
      </c>
      <c r="F1484" s="1" t="n">
        <v>1475</v>
      </c>
      <c r="H1484" s="1" t="s">
        <v>1772</v>
      </c>
      <c r="I1484" s="3" t="s">
        <v>1773</v>
      </c>
      <c r="J1484" s="3" t="s">
        <v>256</v>
      </c>
      <c r="K1484" s="1" t="n">
        <v>0</v>
      </c>
      <c r="L1484" s="1" t="n">
        <v>0</v>
      </c>
      <c r="M1484" s="1" t="n">
        <v>14800</v>
      </c>
    </row>
    <row r="1485" customFormat="false" ht="14.9" hidden="false" customHeight="false" outlineLevel="0" collapsed="false">
      <c r="A1485" s="1" t="n">
        <v>1481</v>
      </c>
      <c r="B1485" s="1" t="n">
        <v>27</v>
      </c>
      <c r="C1485" s="1" t="n">
        <v>0</v>
      </c>
      <c r="D1485" s="1" t="n">
        <v>0</v>
      </c>
      <c r="E1485" s="1" t="n">
        <v>0</v>
      </c>
      <c r="F1485" s="1" t="n">
        <v>1475</v>
      </c>
      <c r="I1485" s="3" t="s">
        <v>199</v>
      </c>
      <c r="J1485" s="3" t="s">
        <v>256</v>
      </c>
      <c r="K1485" s="1" t="n">
        <v>0</v>
      </c>
      <c r="L1485" s="1" t="n">
        <v>0</v>
      </c>
      <c r="M1485" s="1" t="n">
        <v>14810</v>
      </c>
    </row>
    <row r="1486" customFormat="false" ht="14.9" hidden="false" customHeight="false" outlineLevel="0" collapsed="false">
      <c r="A1486" s="1" t="n">
        <v>1482</v>
      </c>
      <c r="B1486" s="1" t="n">
        <v>27</v>
      </c>
      <c r="C1486" s="1" t="n">
        <v>0</v>
      </c>
      <c r="D1486" s="1" t="n">
        <v>0</v>
      </c>
      <c r="E1486" s="1" t="n">
        <v>1</v>
      </c>
      <c r="F1486" s="1" t="n">
        <v>1481</v>
      </c>
      <c r="H1486" s="1" t="s">
        <v>1774</v>
      </c>
      <c r="I1486" s="3" t="e">
        <f aca="false">--#NAME? #NAME?</f>
        <v>#VALUE!</v>
      </c>
      <c r="J1486" s="3" t="s">
        <v>256</v>
      </c>
      <c r="K1486" s="1" t="n">
        <v>0</v>
      </c>
      <c r="L1486" s="1" t="n">
        <v>0</v>
      </c>
      <c r="M1486" s="1" t="n">
        <v>14820</v>
      </c>
    </row>
    <row r="1487" customFormat="false" ht="14.9" hidden="false" customHeight="false" outlineLevel="0" collapsed="false">
      <c r="A1487" s="1" t="n">
        <v>1483</v>
      </c>
      <c r="B1487" s="1" t="n">
        <v>27</v>
      </c>
      <c r="C1487" s="1" t="n">
        <v>0</v>
      </c>
      <c r="D1487" s="1" t="n">
        <v>0</v>
      </c>
      <c r="E1487" s="1" t="n">
        <v>1</v>
      </c>
      <c r="F1487" s="1" t="n">
        <v>1481</v>
      </c>
      <c r="H1487" s="1" t="s">
        <v>1775</v>
      </c>
      <c r="I1487" s="3" t="e">
        <f aca="false">--#NAME?</f>
        <v>#NAME?</v>
      </c>
      <c r="J1487" s="3" t="s">
        <v>256</v>
      </c>
      <c r="K1487" s="1" t="n">
        <v>0</v>
      </c>
      <c r="L1487" s="1" t="n">
        <v>0</v>
      </c>
      <c r="M1487" s="1" t="n">
        <v>14830</v>
      </c>
    </row>
    <row r="1488" customFormat="false" ht="135.8" hidden="false" customHeight="false" outlineLevel="0" collapsed="false">
      <c r="A1488" s="1" t="n">
        <v>1484</v>
      </c>
      <c r="B1488" s="1" t="n">
        <v>27</v>
      </c>
      <c r="C1488" s="1" t="n">
        <v>0</v>
      </c>
      <c r="D1488" s="1" t="n">
        <v>1</v>
      </c>
      <c r="E1488" s="1" t="n">
        <v>0</v>
      </c>
      <c r="G1488" s="1" t="n">
        <v>27.08</v>
      </c>
      <c r="I1488" s="3" t="s">
        <v>1776</v>
      </c>
      <c r="L1488" s="1" t="n">
        <v>0</v>
      </c>
      <c r="M1488" s="1" t="n">
        <v>14840</v>
      </c>
    </row>
    <row r="1489" customFormat="false" ht="14.9" hidden="false" customHeight="false" outlineLevel="0" collapsed="false">
      <c r="A1489" s="1" t="n">
        <v>1485</v>
      </c>
      <c r="B1489" s="1" t="n">
        <v>27</v>
      </c>
      <c r="C1489" s="1" t="n">
        <v>0</v>
      </c>
      <c r="D1489" s="1" t="n">
        <v>0</v>
      </c>
      <c r="E1489" s="1" t="n">
        <v>1</v>
      </c>
      <c r="F1489" s="1" t="n">
        <v>1484</v>
      </c>
      <c r="H1489" s="1" t="s">
        <v>1777</v>
      </c>
      <c r="I1489" s="3" t="e">
        <f aca="false">-#NAME?</f>
        <v>#NAME?</v>
      </c>
      <c r="J1489" s="3" t="s">
        <v>256</v>
      </c>
      <c r="K1489" s="1" t="n">
        <v>0</v>
      </c>
      <c r="L1489" s="1" t="n">
        <v>0</v>
      </c>
      <c r="M1489" s="1" t="n">
        <v>14850</v>
      </c>
    </row>
    <row r="1490" customFormat="false" ht="14.9" hidden="false" customHeight="false" outlineLevel="0" collapsed="false">
      <c r="A1490" s="1" t="n">
        <v>1486</v>
      </c>
      <c r="B1490" s="1" t="n">
        <v>27</v>
      </c>
      <c r="C1490" s="1" t="n">
        <v>0</v>
      </c>
      <c r="D1490" s="1" t="n">
        <v>0</v>
      </c>
      <c r="E1490" s="1" t="n">
        <v>1</v>
      </c>
      <c r="F1490" s="1" t="n">
        <v>1484</v>
      </c>
      <c r="H1490" s="1" t="s">
        <v>1778</v>
      </c>
      <c r="I1490" s="3" t="e">
        <f aca="false">-#NAME? #NAME?</f>
        <v>#VALUE!</v>
      </c>
      <c r="J1490" s="3" t="s">
        <v>256</v>
      </c>
      <c r="K1490" s="1" t="n">
        <v>0</v>
      </c>
      <c r="L1490" s="1" t="n">
        <v>0</v>
      </c>
      <c r="M1490" s="1" t="n">
        <v>14860</v>
      </c>
    </row>
    <row r="1491" customFormat="false" ht="122.35" hidden="false" customHeight="false" outlineLevel="0" collapsed="false">
      <c r="A1491" s="1" t="n">
        <v>1487</v>
      </c>
      <c r="B1491" s="1" t="n">
        <v>27</v>
      </c>
      <c r="C1491" s="1" t="n">
        <v>0</v>
      </c>
      <c r="D1491" s="1" t="n">
        <v>1</v>
      </c>
      <c r="E1491" s="1" t="n">
        <v>1</v>
      </c>
      <c r="G1491" s="1" t="n">
        <v>27.09</v>
      </c>
      <c r="H1491" s="1" t="s">
        <v>1779</v>
      </c>
      <c r="I1491" s="3" t="s">
        <v>1780</v>
      </c>
      <c r="J1491" s="3" t="s">
        <v>256</v>
      </c>
      <c r="K1491" s="1" t="n">
        <v>0</v>
      </c>
      <c r="L1491" s="1" t="n">
        <v>0</v>
      </c>
      <c r="M1491" s="1" t="n">
        <v>14870</v>
      </c>
    </row>
    <row r="1492" customFormat="false" ht="525.35" hidden="false" customHeight="false" outlineLevel="0" collapsed="false">
      <c r="A1492" s="1" t="n">
        <v>1488</v>
      </c>
      <c r="B1492" s="1" t="n">
        <v>27</v>
      </c>
      <c r="C1492" s="1" t="n">
        <v>0</v>
      </c>
      <c r="D1492" s="1" t="n">
        <v>1</v>
      </c>
      <c r="E1492" s="1" t="n">
        <v>0</v>
      </c>
      <c r="G1492" s="1" t="n">
        <v>27.1</v>
      </c>
      <c r="I1492" s="3" t="s">
        <v>1781</v>
      </c>
      <c r="L1492" s="1" t="n">
        <v>0</v>
      </c>
      <c r="M1492" s="1" t="n">
        <v>14880</v>
      </c>
    </row>
    <row r="1493" customFormat="false" ht="471.6" hidden="false" customHeight="false" outlineLevel="0" collapsed="false">
      <c r="A1493" s="1" t="n">
        <v>1489</v>
      </c>
      <c r="B1493" s="1" t="n">
        <v>27</v>
      </c>
      <c r="C1493" s="1" t="n">
        <v>0</v>
      </c>
      <c r="D1493" s="1" t="n">
        <v>0</v>
      </c>
      <c r="E1493" s="1" t="n">
        <v>0</v>
      </c>
      <c r="F1493" s="1" t="n">
        <v>1488</v>
      </c>
      <c r="I1493" s="3" t="s">
        <v>1782</v>
      </c>
      <c r="L1493" s="1" t="n">
        <v>0</v>
      </c>
      <c r="M1493" s="1" t="n">
        <v>14890</v>
      </c>
    </row>
    <row r="1494" customFormat="false" ht="55.2" hidden="false" customHeight="false" outlineLevel="0" collapsed="false">
      <c r="A1494" s="1" t="n">
        <v>1490</v>
      </c>
      <c r="B1494" s="1" t="n">
        <v>27</v>
      </c>
      <c r="C1494" s="1" t="n">
        <v>0</v>
      </c>
      <c r="D1494" s="1" t="n">
        <v>0</v>
      </c>
      <c r="E1494" s="1" t="n">
        <v>0</v>
      </c>
      <c r="F1494" s="1" t="n">
        <v>1489</v>
      </c>
      <c r="I1494" s="3" t="s">
        <v>1783</v>
      </c>
      <c r="L1494" s="1" t="n">
        <v>0</v>
      </c>
      <c r="M1494" s="1" t="n">
        <v>14900</v>
      </c>
    </row>
    <row r="1495" customFormat="false" ht="14.9" hidden="false" customHeight="false" outlineLevel="0" collapsed="false">
      <c r="A1495" s="1" t="n">
        <v>1491</v>
      </c>
      <c r="B1495" s="1" t="n">
        <v>27</v>
      </c>
      <c r="C1495" s="1" t="n">
        <v>0</v>
      </c>
      <c r="D1495" s="1" t="n">
        <v>0</v>
      </c>
      <c r="E1495" s="1" t="n">
        <v>1</v>
      </c>
      <c r="F1495" s="1" t="n">
        <v>1490</v>
      </c>
      <c r="H1495" s="1" t="s">
        <v>1784</v>
      </c>
      <c r="I1495" s="3" t="e">
        <f aca="false">---#NAME? #NAME? (#NAME?) #NAME?</f>
        <v>#VALUE!</v>
      </c>
      <c r="J1495" s="3" t="s">
        <v>1785</v>
      </c>
      <c r="K1495" s="1" t="n">
        <v>10</v>
      </c>
      <c r="L1495" s="1" t="n">
        <v>0</v>
      </c>
      <c r="M1495" s="1" t="n">
        <v>14910</v>
      </c>
    </row>
    <row r="1496" customFormat="false" ht="14.9" hidden="false" customHeight="false" outlineLevel="0" collapsed="false">
      <c r="A1496" s="1" t="n">
        <v>1492</v>
      </c>
      <c r="B1496" s="1" t="n">
        <v>27</v>
      </c>
      <c r="C1496" s="1" t="n">
        <v>0</v>
      </c>
      <c r="D1496" s="1" t="n">
        <v>0</v>
      </c>
      <c r="E1496" s="1" t="n">
        <v>1</v>
      </c>
      <c r="F1496" s="1" t="n">
        <v>1490</v>
      </c>
      <c r="H1496" s="1" t="s">
        <v>1786</v>
      </c>
      <c r="I1496" s="3" t="e">
        <f aca="false">---#NAME? #NAME? (#NAME?) #NAME?</f>
        <v>#VALUE!</v>
      </c>
      <c r="J1496" s="3" t="s">
        <v>1785</v>
      </c>
      <c r="K1496" s="1" t="n">
        <v>10</v>
      </c>
      <c r="L1496" s="1" t="n">
        <v>0</v>
      </c>
      <c r="M1496" s="1" t="n">
        <v>14920</v>
      </c>
    </row>
    <row r="1497" customFormat="false" ht="14.9" hidden="false" customHeight="false" outlineLevel="0" collapsed="false">
      <c r="A1497" s="1" t="n">
        <v>1493</v>
      </c>
      <c r="B1497" s="1" t="n">
        <v>27</v>
      </c>
      <c r="C1497" s="1" t="n">
        <v>0</v>
      </c>
      <c r="D1497" s="1" t="n">
        <v>0</v>
      </c>
      <c r="E1497" s="1" t="n">
        <v>1</v>
      </c>
      <c r="F1497" s="1" t="n">
        <v>1490</v>
      </c>
      <c r="H1497" s="1" t="s">
        <v>1787</v>
      </c>
      <c r="I1497" s="3" t="e">
        <f aca="false">---#NAME? #NAME?</f>
        <v>#VALUE!</v>
      </c>
      <c r="J1497" s="3" t="s">
        <v>1785</v>
      </c>
      <c r="K1497" s="1" t="n">
        <v>10</v>
      </c>
      <c r="L1497" s="1" t="n">
        <v>0</v>
      </c>
      <c r="M1497" s="1" t="n">
        <v>14930</v>
      </c>
    </row>
    <row r="1498" customFormat="false" ht="14.9" hidden="false" customHeight="false" outlineLevel="0" collapsed="false">
      <c r="A1498" s="1" t="n">
        <v>1494</v>
      </c>
      <c r="B1498" s="1" t="n">
        <v>27</v>
      </c>
      <c r="C1498" s="1" t="n">
        <v>0</v>
      </c>
      <c r="D1498" s="1" t="n">
        <v>0</v>
      </c>
      <c r="E1498" s="1" t="n">
        <v>1</v>
      </c>
      <c r="F1498" s="1" t="n">
        <v>1490</v>
      </c>
      <c r="H1498" s="1" t="s">
        <v>1788</v>
      </c>
      <c r="I1498" s="3" t="e">
        <f aca="false">---#NAME? #NAME? #NAME? #NAME?</f>
        <v>#VALUE!</v>
      </c>
      <c r="J1498" s="3" t="s">
        <v>1785</v>
      </c>
      <c r="K1498" s="1" t="n">
        <v>10</v>
      </c>
      <c r="L1498" s="1" t="n">
        <v>0</v>
      </c>
      <c r="M1498" s="1" t="n">
        <v>14940</v>
      </c>
    </row>
    <row r="1499" customFormat="false" ht="14.9" hidden="false" customHeight="false" outlineLevel="0" collapsed="false">
      <c r="A1499" s="1" t="n">
        <v>1495</v>
      </c>
      <c r="B1499" s="1" t="n">
        <v>27</v>
      </c>
      <c r="C1499" s="1" t="n">
        <v>0</v>
      </c>
      <c r="D1499" s="1" t="n">
        <v>0</v>
      </c>
      <c r="E1499" s="1" t="n">
        <v>1</v>
      </c>
      <c r="F1499" s="1" t="n">
        <v>1490</v>
      </c>
      <c r="H1499" s="1" t="s">
        <v>1789</v>
      </c>
      <c r="I1499" s="3" t="e">
        <f aca="false">---#NAME? #NAME? #NAME? #NAME? #NAME? #NAME? #NAME?</f>
        <v>#VALUE!</v>
      </c>
      <c r="J1499" s="3" t="s">
        <v>1785</v>
      </c>
      <c r="K1499" s="1" t="n">
        <v>10</v>
      </c>
      <c r="L1499" s="1" t="n">
        <v>0</v>
      </c>
      <c r="M1499" s="1" t="n">
        <v>14950</v>
      </c>
    </row>
    <row r="1500" customFormat="false" ht="14.9" hidden="false" customHeight="false" outlineLevel="0" collapsed="false">
      <c r="A1500" s="1" t="n">
        <v>1496</v>
      </c>
      <c r="B1500" s="1" t="n">
        <v>27</v>
      </c>
      <c r="C1500" s="1" t="n">
        <v>0</v>
      </c>
      <c r="D1500" s="1" t="n">
        <v>0</v>
      </c>
      <c r="E1500" s="1" t="n">
        <v>1</v>
      </c>
      <c r="F1500" s="1" t="n">
        <v>1490</v>
      </c>
      <c r="H1500" s="1" t="s">
        <v>1790</v>
      </c>
      <c r="I1500" s="3" t="e">
        <f aca="false">---#NAME? #NAME? #NAME? #NAME? #NAME?</f>
        <v>#VALUE!</v>
      </c>
      <c r="J1500" s="3" t="s">
        <v>1785</v>
      </c>
      <c r="K1500" s="1" t="n">
        <v>10</v>
      </c>
      <c r="L1500" s="1" t="n">
        <v>0</v>
      </c>
      <c r="M1500" s="1" t="n">
        <v>14960</v>
      </c>
    </row>
    <row r="1501" customFormat="false" ht="14.9" hidden="false" customHeight="false" outlineLevel="0" collapsed="false">
      <c r="A1501" s="1" t="n">
        <v>1497</v>
      </c>
      <c r="B1501" s="1" t="n">
        <v>27</v>
      </c>
      <c r="C1501" s="1" t="n">
        <v>0</v>
      </c>
      <c r="D1501" s="1" t="n">
        <v>0</v>
      </c>
      <c r="E1501" s="1" t="n">
        <v>0</v>
      </c>
      <c r="F1501" s="1" t="n">
        <v>1489</v>
      </c>
      <c r="I1501" s="3" t="s">
        <v>706</v>
      </c>
      <c r="L1501" s="1" t="n">
        <v>0</v>
      </c>
      <c r="M1501" s="1" t="n">
        <v>14970</v>
      </c>
    </row>
    <row r="1502" customFormat="false" ht="14.9" hidden="false" customHeight="false" outlineLevel="0" collapsed="false">
      <c r="A1502" s="1" t="n">
        <v>1498</v>
      </c>
      <c r="B1502" s="1" t="n">
        <v>27</v>
      </c>
      <c r="C1502" s="1" t="n">
        <v>0</v>
      </c>
      <c r="D1502" s="1" t="n">
        <v>0</v>
      </c>
      <c r="E1502" s="1" t="n">
        <v>1</v>
      </c>
      <c r="F1502" s="1" t="n">
        <v>1497</v>
      </c>
      <c r="H1502" s="1" t="s">
        <v>1791</v>
      </c>
      <c r="I1502" s="3" t="e">
        <f aca="false">---#NAME? #NAME? (#NAME? #NAME? #NAME?)</f>
        <v>#VALUE!</v>
      </c>
      <c r="J1502" s="3" t="s">
        <v>1785</v>
      </c>
      <c r="K1502" s="1" t="n">
        <v>10</v>
      </c>
      <c r="L1502" s="1" t="n">
        <v>0</v>
      </c>
      <c r="M1502" s="1" t="n">
        <v>14980</v>
      </c>
    </row>
    <row r="1503" customFormat="false" ht="68.65" hidden="false" customHeight="false" outlineLevel="0" collapsed="false">
      <c r="A1503" s="1" t="n">
        <v>1499</v>
      </c>
      <c r="B1503" s="1" t="n">
        <v>27</v>
      </c>
      <c r="C1503" s="1" t="n">
        <v>0</v>
      </c>
      <c r="D1503" s="1" t="n">
        <v>0</v>
      </c>
      <c r="E1503" s="1" t="n">
        <v>0</v>
      </c>
      <c r="F1503" s="1" t="n">
        <v>1497</v>
      </c>
      <c r="I1503" s="3" t="s">
        <v>1792</v>
      </c>
      <c r="L1503" s="1" t="n">
        <v>0</v>
      </c>
      <c r="M1503" s="1" t="n">
        <v>14990</v>
      </c>
    </row>
    <row r="1504" customFormat="false" ht="14.9" hidden="false" customHeight="false" outlineLevel="0" collapsed="false">
      <c r="A1504" s="1" t="n">
        <v>1500</v>
      </c>
      <c r="B1504" s="1" t="n">
        <v>27</v>
      </c>
      <c r="C1504" s="1" t="n">
        <v>0</v>
      </c>
      <c r="D1504" s="1" t="n">
        <v>0</v>
      </c>
      <c r="E1504" s="1" t="n">
        <v>1</v>
      </c>
      <c r="F1504" s="1" t="n">
        <v>1499</v>
      </c>
      <c r="H1504" s="1" t="s">
        <v>1793</v>
      </c>
      <c r="I1504" s="3" t="e">
        <f aca="false">----#NAME? #NAME? #NAME? #NAME?</f>
        <v>#VALUE!</v>
      </c>
      <c r="J1504" s="3" t="s">
        <v>1785</v>
      </c>
      <c r="K1504" s="1" t="n">
        <v>10</v>
      </c>
      <c r="L1504" s="1" t="n">
        <v>0</v>
      </c>
      <c r="M1504" s="1" t="n">
        <v>15000</v>
      </c>
    </row>
    <row r="1505" customFormat="false" ht="14.9" hidden="false" customHeight="false" outlineLevel="0" collapsed="false">
      <c r="A1505" s="1" t="n">
        <v>1501</v>
      </c>
      <c r="B1505" s="1" t="n">
        <v>27</v>
      </c>
      <c r="C1505" s="1" t="n">
        <v>0</v>
      </c>
      <c r="D1505" s="1" t="n">
        <v>0</v>
      </c>
      <c r="E1505" s="1" t="n">
        <v>1</v>
      </c>
      <c r="F1505" s="1" t="n">
        <v>1499</v>
      </c>
      <c r="H1505" s="1" t="s">
        <v>1794</v>
      </c>
      <c r="I1505" s="3" t="e">
        <f aca="false">----#NAME? #NAME? (#NAME?)</f>
        <v>#VALUE!</v>
      </c>
      <c r="J1505" s="3" t="s">
        <v>1785</v>
      </c>
      <c r="K1505" s="1" t="n">
        <v>10</v>
      </c>
      <c r="L1505" s="1" t="n">
        <v>0</v>
      </c>
      <c r="M1505" s="1" t="n">
        <v>15010</v>
      </c>
    </row>
    <row r="1506" customFormat="false" ht="14.9" hidden="false" customHeight="false" outlineLevel="0" collapsed="false">
      <c r="A1506" s="1" t="n">
        <v>1502</v>
      </c>
      <c r="B1506" s="1" t="n">
        <v>27</v>
      </c>
      <c r="C1506" s="1" t="n">
        <v>0</v>
      </c>
      <c r="D1506" s="1" t="n">
        <v>0</v>
      </c>
      <c r="E1506" s="1" t="n">
        <v>1</v>
      </c>
      <c r="F1506" s="1" t="n">
        <v>1499</v>
      </c>
      <c r="H1506" s="1" t="s">
        <v>1795</v>
      </c>
      <c r="I1506" s="3" t="e">
        <f aca="false">----#NAME? #NAME? #NAME? #NAME? #NAME?</f>
        <v>#VALUE!</v>
      </c>
      <c r="J1506" s="3" t="s">
        <v>1785</v>
      </c>
      <c r="K1506" s="1" t="n">
        <v>10</v>
      </c>
      <c r="L1506" s="1" t="n">
        <v>0</v>
      </c>
      <c r="M1506" s="1" t="n">
        <v>15020</v>
      </c>
    </row>
    <row r="1507" customFormat="false" ht="41.75" hidden="false" customHeight="false" outlineLevel="0" collapsed="false">
      <c r="A1507" s="1" t="n">
        <v>1503</v>
      </c>
      <c r="B1507" s="1" t="n">
        <v>27</v>
      </c>
      <c r="C1507" s="1" t="n">
        <v>0</v>
      </c>
      <c r="D1507" s="1" t="n">
        <v>0</v>
      </c>
      <c r="E1507" s="1" t="n">
        <v>0</v>
      </c>
      <c r="F1507" s="1" t="n">
        <v>1497</v>
      </c>
      <c r="I1507" s="3" t="s">
        <v>1796</v>
      </c>
      <c r="L1507" s="1" t="n">
        <v>0</v>
      </c>
      <c r="M1507" s="1" t="n">
        <v>15030</v>
      </c>
    </row>
    <row r="1508" customFormat="false" ht="14.9" hidden="false" customHeight="false" outlineLevel="0" collapsed="false">
      <c r="A1508" s="1" t="n">
        <v>1504</v>
      </c>
      <c r="B1508" s="1" t="n">
        <v>27</v>
      </c>
      <c r="C1508" s="1" t="n">
        <v>0</v>
      </c>
      <c r="D1508" s="1" t="n">
        <v>0</v>
      </c>
      <c r="E1508" s="1" t="n">
        <v>1</v>
      </c>
      <c r="F1508" s="1" t="n">
        <v>1503</v>
      </c>
      <c r="H1508" s="1" t="s">
        <v>1797</v>
      </c>
      <c r="I1508" s="3" t="e">
        <f aca="false">----#NAME? #NAME? (#NAME?,#NAME?,#NAME? #NAME? #NAME? #NAME? #NAME?)</f>
        <v>#VALUE!</v>
      </c>
      <c r="J1508" s="3" t="s">
        <v>1785</v>
      </c>
      <c r="K1508" s="1" t="n">
        <v>10</v>
      </c>
      <c r="L1508" s="1" t="n">
        <v>0</v>
      </c>
      <c r="M1508" s="1" t="n">
        <v>15040</v>
      </c>
    </row>
    <row r="1509" customFormat="false" ht="14.9" hidden="false" customHeight="false" outlineLevel="0" collapsed="false">
      <c r="A1509" s="1" t="n">
        <v>1505</v>
      </c>
      <c r="B1509" s="1" t="n">
        <v>27</v>
      </c>
      <c r="C1509" s="1" t="n">
        <v>0</v>
      </c>
      <c r="D1509" s="1" t="n">
        <v>0</v>
      </c>
      <c r="E1509" s="1" t="n">
        <v>1</v>
      </c>
      <c r="F1509" s="1" t="n">
        <v>1503</v>
      </c>
      <c r="H1509" s="1" t="s">
        <v>1798</v>
      </c>
      <c r="I1509" s="3" t="e">
        <f aca="false">----#NAME? #NAME? (#NAME? #NAME?,#NAME?,#NAME? #NAME? #NAME? #NAME? #NAME? #NAME? #NAME?)</f>
        <v>#VALUE!</v>
      </c>
      <c r="J1509" s="3" t="s">
        <v>1785</v>
      </c>
      <c r="K1509" s="1" t="n">
        <v>10</v>
      </c>
      <c r="L1509" s="1" t="n">
        <v>0</v>
      </c>
      <c r="M1509" s="1" t="n">
        <v>15050</v>
      </c>
    </row>
    <row r="1510" customFormat="false" ht="14.9" hidden="false" customHeight="false" outlineLevel="0" collapsed="false">
      <c r="A1510" s="1" t="n">
        <v>1506</v>
      </c>
      <c r="B1510" s="1" t="n">
        <v>27</v>
      </c>
      <c r="C1510" s="1" t="n">
        <v>0</v>
      </c>
      <c r="D1510" s="1" t="n">
        <v>0</v>
      </c>
      <c r="E1510" s="1" t="n">
        <v>1</v>
      </c>
      <c r="F1510" s="1" t="n">
        <v>1503</v>
      </c>
      <c r="H1510" s="1" t="s">
        <v>1799</v>
      </c>
      <c r="I1510" s="3" t="e">
        <f aca="false">----#NAME? #NAME? #NAME?</f>
        <v>#VALUE!</v>
      </c>
      <c r="J1510" s="3" t="s">
        <v>1785</v>
      </c>
      <c r="K1510" s="1" t="n">
        <v>10</v>
      </c>
      <c r="L1510" s="1" t="n">
        <v>0</v>
      </c>
      <c r="M1510" s="1" t="n">
        <v>15060</v>
      </c>
    </row>
    <row r="1511" customFormat="false" ht="41.75" hidden="false" customHeight="false" outlineLevel="0" collapsed="false">
      <c r="A1511" s="1" t="n">
        <v>1507</v>
      </c>
      <c r="B1511" s="1" t="n">
        <v>27</v>
      </c>
      <c r="C1511" s="1" t="n">
        <v>0</v>
      </c>
      <c r="D1511" s="1" t="n">
        <v>0</v>
      </c>
      <c r="E1511" s="1" t="n">
        <v>0</v>
      </c>
      <c r="F1511" s="1" t="n">
        <v>1497</v>
      </c>
      <c r="I1511" s="3" t="s">
        <v>1800</v>
      </c>
      <c r="L1511" s="1" t="n">
        <v>0</v>
      </c>
      <c r="M1511" s="1" t="n">
        <v>15070</v>
      </c>
    </row>
    <row r="1512" customFormat="false" ht="189.55" hidden="false" customHeight="false" outlineLevel="0" collapsed="false">
      <c r="A1512" s="1" t="n">
        <v>1508</v>
      </c>
      <c r="B1512" s="1" t="n">
        <v>27</v>
      </c>
      <c r="C1512" s="1" t="n">
        <v>0</v>
      </c>
      <c r="D1512" s="1" t="n">
        <v>0</v>
      </c>
      <c r="E1512" s="1" t="n">
        <v>1</v>
      </c>
      <c r="F1512" s="1" t="n">
        <v>1507</v>
      </c>
      <c r="H1512" s="1" t="s">
        <v>1801</v>
      </c>
      <c r="I1512" s="3" t="s">
        <v>1802</v>
      </c>
      <c r="J1512" s="3" t="s">
        <v>1785</v>
      </c>
      <c r="K1512" s="1" t="n">
        <v>10</v>
      </c>
      <c r="L1512" s="1" t="n">
        <v>0</v>
      </c>
      <c r="M1512" s="1" t="n">
        <v>15080</v>
      </c>
    </row>
    <row r="1513" customFormat="false" ht="189.55" hidden="false" customHeight="false" outlineLevel="0" collapsed="false">
      <c r="A1513" s="1" t="n">
        <v>1509</v>
      </c>
      <c r="B1513" s="1" t="n">
        <v>27</v>
      </c>
      <c r="C1513" s="1" t="n">
        <v>0</v>
      </c>
      <c r="D1513" s="1" t="n">
        <v>0</v>
      </c>
      <c r="E1513" s="1" t="n">
        <v>1</v>
      </c>
      <c r="F1513" s="1" t="n">
        <v>1507</v>
      </c>
      <c r="H1513" s="1" t="s">
        <v>1803</v>
      </c>
      <c r="I1513" s="3" t="s">
        <v>1804</v>
      </c>
      <c r="J1513" s="3" t="s">
        <v>1785</v>
      </c>
      <c r="K1513" s="1" t="n">
        <v>10</v>
      </c>
      <c r="L1513" s="1" t="n">
        <v>0</v>
      </c>
      <c r="M1513" s="1" t="n">
        <v>15090</v>
      </c>
    </row>
    <row r="1514" customFormat="false" ht="189.55" hidden="false" customHeight="false" outlineLevel="0" collapsed="false">
      <c r="A1514" s="1" t="n">
        <v>1510</v>
      </c>
      <c r="B1514" s="1" t="n">
        <v>27</v>
      </c>
      <c r="C1514" s="1" t="n">
        <v>0</v>
      </c>
      <c r="D1514" s="1" t="n">
        <v>0</v>
      </c>
      <c r="E1514" s="1" t="n">
        <v>1</v>
      </c>
      <c r="F1514" s="1" t="n">
        <v>1507</v>
      </c>
      <c r="H1514" s="1" t="s">
        <v>1805</v>
      </c>
      <c r="I1514" s="3" t="s">
        <v>1806</v>
      </c>
      <c r="J1514" s="3" t="s">
        <v>1785</v>
      </c>
      <c r="K1514" s="1" t="n">
        <v>10</v>
      </c>
      <c r="L1514" s="1" t="n">
        <v>0</v>
      </c>
      <c r="M1514" s="1" t="n">
        <v>15100</v>
      </c>
    </row>
    <row r="1515" customFormat="false" ht="14.9" hidden="false" customHeight="false" outlineLevel="0" collapsed="false">
      <c r="A1515" s="1" t="n">
        <v>1511</v>
      </c>
      <c r="B1515" s="1" t="n">
        <v>27</v>
      </c>
      <c r="C1515" s="1" t="n">
        <v>0</v>
      </c>
      <c r="D1515" s="1" t="n">
        <v>0</v>
      </c>
      <c r="E1515" s="1" t="n">
        <v>1</v>
      </c>
      <c r="F1515" s="1" t="n">
        <v>1507</v>
      </c>
      <c r="H1515" s="1" t="s">
        <v>1807</v>
      </c>
      <c r="I1515" s="3" t="e">
        <f aca="false">----#NAME? #NAME? #NAME?</f>
        <v>#VALUE!</v>
      </c>
      <c r="J1515" s="3" t="s">
        <v>1785</v>
      </c>
      <c r="K1515" s="1" t="n">
        <v>10</v>
      </c>
      <c r="L1515" s="1" t="n">
        <v>0</v>
      </c>
      <c r="M1515" s="1" t="n">
        <v>15110</v>
      </c>
    </row>
    <row r="1516" customFormat="false" ht="14.9" hidden="false" customHeight="false" outlineLevel="0" collapsed="false">
      <c r="A1516" s="1" t="n">
        <v>1512</v>
      </c>
      <c r="B1516" s="1" t="n">
        <v>27</v>
      </c>
      <c r="C1516" s="1" t="n">
        <v>0</v>
      </c>
      <c r="D1516" s="1" t="n">
        <v>0</v>
      </c>
      <c r="E1516" s="1" t="n">
        <v>0</v>
      </c>
      <c r="F1516" s="1" t="n">
        <v>1497</v>
      </c>
      <c r="I1516" s="3" t="s">
        <v>1374</v>
      </c>
      <c r="L1516" s="1" t="n">
        <v>0</v>
      </c>
      <c r="M1516" s="1" t="n">
        <v>15120</v>
      </c>
    </row>
    <row r="1517" customFormat="false" ht="14.9" hidden="false" customHeight="false" outlineLevel="0" collapsed="false">
      <c r="A1517" s="1" t="n">
        <v>1513</v>
      </c>
      <c r="B1517" s="1" t="n">
        <v>27</v>
      </c>
      <c r="C1517" s="1" t="n">
        <v>0</v>
      </c>
      <c r="D1517" s="1" t="n">
        <v>0</v>
      </c>
      <c r="E1517" s="1" t="n">
        <v>1</v>
      </c>
      <c r="F1517" s="1" t="n">
        <v>1512</v>
      </c>
      <c r="H1517" s="1" t="s">
        <v>1808</v>
      </c>
      <c r="I1517" s="3" t="e">
        <f aca="false">----#NAME? #NAME? #NAME? #NAME?</f>
        <v>#VALUE!</v>
      </c>
      <c r="J1517" s="3" t="s">
        <v>1785</v>
      </c>
      <c r="K1517" s="1" t="n">
        <v>10</v>
      </c>
      <c r="L1517" s="1" t="n">
        <v>0</v>
      </c>
      <c r="M1517" s="1" t="n">
        <v>15130</v>
      </c>
    </row>
    <row r="1518" customFormat="false" ht="14.9" hidden="false" customHeight="false" outlineLevel="0" collapsed="false">
      <c r="A1518" s="1" t="n">
        <v>1514</v>
      </c>
      <c r="B1518" s="1" t="n">
        <v>27</v>
      </c>
      <c r="C1518" s="1" t="n">
        <v>0</v>
      </c>
      <c r="D1518" s="1" t="n">
        <v>0</v>
      </c>
      <c r="E1518" s="1" t="n">
        <v>1</v>
      </c>
      <c r="F1518" s="1" t="n">
        <v>1512</v>
      </c>
      <c r="H1518" s="1" t="s">
        <v>1809</v>
      </c>
      <c r="I1518" s="3" t="e">
        <f aca="false">----#NAME? #NAME?</f>
        <v>#VALUE!</v>
      </c>
      <c r="J1518" s="3" t="s">
        <v>256</v>
      </c>
      <c r="K1518" s="1" t="n">
        <v>10</v>
      </c>
      <c r="L1518" s="1" t="n">
        <v>0</v>
      </c>
      <c r="M1518" s="1" t="n">
        <v>15140</v>
      </c>
    </row>
    <row r="1519" customFormat="false" ht="14.9" hidden="false" customHeight="false" outlineLevel="0" collapsed="false">
      <c r="A1519" s="1" t="n">
        <v>1515</v>
      </c>
      <c r="B1519" s="1" t="n">
        <v>27</v>
      </c>
      <c r="C1519" s="1" t="n">
        <v>0</v>
      </c>
      <c r="D1519" s="1" t="n">
        <v>0</v>
      </c>
      <c r="E1519" s="1" t="n">
        <v>1</v>
      </c>
      <c r="F1519" s="1" t="n">
        <v>1512</v>
      </c>
      <c r="H1519" s="1" t="s">
        <v>1810</v>
      </c>
      <c r="I1519" s="3" t="e">
        <f aca="false">----#NAME? #NAME? #NAME?</f>
        <v>#VALUE!</v>
      </c>
      <c r="J1519" s="3" t="s">
        <v>1785</v>
      </c>
      <c r="K1519" s="1" t="n">
        <v>10</v>
      </c>
      <c r="L1519" s="1" t="n">
        <v>0</v>
      </c>
      <c r="M1519" s="1" t="n">
        <v>15150</v>
      </c>
    </row>
    <row r="1520" customFormat="false" ht="14.9" hidden="false" customHeight="false" outlineLevel="0" collapsed="false">
      <c r="A1520" s="1" t="n">
        <v>1516</v>
      </c>
      <c r="B1520" s="1" t="n">
        <v>27</v>
      </c>
      <c r="C1520" s="1" t="n">
        <v>0</v>
      </c>
      <c r="D1520" s="1" t="n">
        <v>0</v>
      </c>
      <c r="E1520" s="1" t="n">
        <v>1</v>
      </c>
      <c r="F1520" s="1" t="n">
        <v>1512</v>
      </c>
      <c r="H1520" s="1" t="s">
        <v>1811</v>
      </c>
      <c r="I1520" s="3" t="e">
        <f aca="false">----#NAME? #NAME?</f>
        <v>#VALUE!</v>
      </c>
      <c r="J1520" s="3" t="s">
        <v>1785</v>
      </c>
      <c r="K1520" s="1" t="n">
        <v>10</v>
      </c>
      <c r="L1520" s="1" t="n">
        <v>0</v>
      </c>
      <c r="M1520" s="1" t="n">
        <v>15160</v>
      </c>
    </row>
    <row r="1521" customFormat="false" ht="14.9" hidden="false" customHeight="false" outlineLevel="0" collapsed="false">
      <c r="A1521" s="1" t="n">
        <v>1517</v>
      </c>
      <c r="B1521" s="1" t="n">
        <v>27</v>
      </c>
      <c r="C1521" s="1" t="n">
        <v>0</v>
      </c>
      <c r="D1521" s="1" t="n">
        <v>0</v>
      </c>
      <c r="E1521" s="1" t="n">
        <v>1</v>
      </c>
      <c r="F1521" s="1" t="n">
        <v>1512</v>
      </c>
      <c r="H1521" s="1" t="s">
        <v>1812</v>
      </c>
      <c r="I1521" s="3" t="e">
        <f aca="false">----#NAME? #NAME?</f>
        <v>#VALUE!</v>
      </c>
      <c r="J1521" s="3" t="s">
        <v>1785</v>
      </c>
      <c r="K1521" s="1" t="n">
        <v>10</v>
      </c>
      <c r="L1521" s="1" t="n">
        <v>0</v>
      </c>
      <c r="M1521" s="1" t="n">
        <v>15170</v>
      </c>
    </row>
    <row r="1522" customFormat="false" ht="149.25" hidden="false" customHeight="false" outlineLevel="0" collapsed="false">
      <c r="A1522" s="1" t="n">
        <v>1518</v>
      </c>
      <c r="B1522" s="1" t="n">
        <v>27</v>
      </c>
      <c r="C1522" s="1" t="n">
        <v>0</v>
      </c>
      <c r="D1522" s="1" t="n">
        <v>0</v>
      </c>
      <c r="E1522" s="1" t="n">
        <v>1</v>
      </c>
      <c r="F1522" s="1" t="n">
        <v>1512</v>
      </c>
      <c r="H1522" s="1" t="s">
        <v>1813</v>
      </c>
      <c r="I1522" s="3" t="s">
        <v>1814</v>
      </c>
      <c r="J1522" s="3" t="s">
        <v>1785</v>
      </c>
      <c r="K1522" s="1" t="n">
        <v>10</v>
      </c>
      <c r="L1522" s="1" t="n">
        <v>0</v>
      </c>
      <c r="M1522" s="1" t="n">
        <v>15180</v>
      </c>
    </row>
    <row r="1523" customFormat="false" ht="14.9" hidden="false" customHeight="false" outlineLevel="0" collapsed="false">
      <c r="A1523" s="1" t="n">
        <v>1519</v>
      </c>
      <c r="B1523" s="1" t="n">
        <v>27</v>
      </c>
      <c r="C1523" s="1" t="n">
        <v>0</v>
      </c>
      <c r="D1523" s="1" t="n">
        <v>0</v>
      </c>
      <c r="E1523" s="1" t="n">
        <v>1</v>
      </c>
      <c r="F1523" s="1" t="n">
        <v>1512</v>
      </c>
      <c r="H1523" s="1" t="s">
        <v>1815</v>
      </c>
      <c r="I1523" s="3" t="e">
        <f aca="false">----#NAME? #NAME? #NAME? #NAME? #NAME?</f>
        <v>#VALUE!</v>
      </c>
      <c r="J1523" s="3" t="s">
        <v>1785</v>
      </c>
      <c r="K1523" s="1" t="n">
        <v>10</v>
      </c>
      <c r="L1523" s="1" t="n">
        <v>0</v>
      </c>
      <c r="M1523" s="1" t="n">
        <v>15190</v>
      </c>
    </row>
    <row r="1524" customFormat="false" ht="14.9" hidden="false" customHeight="false" outlineLevel="0" collapsed="false">
      <c r="A1524" s="1" t="n">
        <v>1520</v>
      </c>
      <c r="B1524" s="1" t="n">
        <v>27</v>
      </c>
      <c r="C1524" s="1" t="n">
        <v>0</v>
      </c>
      <c r="D1524" s="1" t="n">
        <v>0</v>
      </c>
      <c r="E1524" s="1" t="n">
        <v>1</v>
      </c>
      <c r="F1524" s="1" t="n">
        <v>1512</v>
      </c>
      <c r="H1524" s="1" t="s">
        <v>1816</v>
      </c>
      <c r="I1524" s="3" t="e">
        <f aca="false">----#NAME?</f>
        <v>#NAME?</v>
      </c>
      <c r="J1524" s="3" t="s">
        <v>1785</v>
      </c>
      <c r="K1524" s="1" t="n">
        <v>10</v>
      </c>
      <c r="L1524" s="1" t="n">
        <v>0</v>
      </c>
      <c r="M1524" s="1" t="n">
        <v>15200</v>
      </c>
    </row>
    <row r="1525" customFormat="false" ht="471.6" hidden="false" customHeight="false" outlineLevel="0" collapsed="false">
      <c r="A1525" s="1" t="n">
        <v>1521</v>
      </c>
      <c r="B1525" s="1" t="n">
        <v>27</v>
      </c>
      <c r="C1525" s="1" t="n">
        <v>0</v>
      </c>
      <c r="D1525" s="1" t="n">
        <v>0</v>
      </c>
      <c r="E1525" s="1" t="n">
        <v>1</v>
      </c>
      <c r="F1525" s="1" t="n">
        <v>1488</v>
      </c>
      <c r="H1525" s="1" t="s">
        <v>1817</v>
      </c>
      <c r="I1525" s="3" t="s">
        <v>1818</v>
      </c>
      <c r="J1525" s="3" t="s">
        <v>1785</v>
      </c>
      <c r="K1525" s="1" t="n">
        <v>10</v>
      </c>
      <c r="L1525" s="1" t="n">
        <v>0</v>
      </c>
      <c r="M1525" s="1" t="n">
        <v>15210</v>
      </c>
    </row>
    <row r="1526" customFormat="false" ht="28.35" hidden="false" customHeight="false" outlineLevel="0" collapsed="false">
      <c r="A1526" s="1" t="n">
        <v>1522</v>
      </c>
      <c r="B1526" s="1" t="n">
        <v>27</v>
      </c>
      <c r="C1526" s="1" t="n">
        <v>0</v>
      </c>
      <c r="D1526" s="1" t="n">
        <v>0</v>
      </c>
      <c r="E1526" s="1" t="n">
        <v>0</v>
      </c>
      <c r="F1526" s="1" t="n">
        <v>1488</v>
      </c>
      <c r="I1526" s="3" t="s">
        <v>1819</v>
      </c>
      <c r="L1526" s="1" t="n">
        <v>0</v>
      </c>
      <c r="M1526" s="1" t="n">
        <v>15220</v>
      </c>
    </row>
    <row r="1527" customFormat="false" ht="14.9" hidden="false" customHeight="false" outlineLevel="0" collapsed="false">
      <c r="A1527" s="1" t="n">
        <v>1523</v>
      </c>
      <c r="B1527" s="1" t="n">
        <v>27</v>
      </c>
      <c r="C1527" s="1" t="n">
        <v>0</v>
      </c>
      <c r="D1527" s="1" t="n">
        <v>0</v>
      </c>
      <c r="E1527" s="1" t="n">
        <v>1</v>
      </c>
      <c r="F1527" s="1" t="n">
        <v>1522</v>
      </c>
      <c r="H1527" s="1" t="s">
        <v>1820</v>
      </c>
      <c r="I1527" s="3" t="e">
        <f aca="false">--#NAME? #NAME? #NAME? (#NAME?),#NAME? #NAME? (#NAME?) #NAME? #NAME? #NAME? (#NAME?)</f>
        <v>#VALUE!</v>
      </c>
      <c r="J1527" s="3" t="s">
        <v>1785</v>
      </c>
      <c r="K1527" s="1" t="n">
        <v>10</v>
      </c>
      <c r="L1527" s="1" t="n">
        <v>0</v>
      </c>
      <c r="M1527" s="1" t="n">
        <v>15230</v>
      </c>
    </row>
    <row r="1528" customFormat="false" ht="14.9" hidden="false" customHeight="false" outlineLevel="0" collapsed="false">
      <c r="A1528" s="1" t="n">
        <v>1524</v>
      </c>
      <c r="B1528" s="1" t="n">
        <v>27</v>
      </c>
      <c r="C1528" s="1" t="n">
        <v>0</v>
      </c>
      <c r="D1528" s="1" t="n">
        <v>0</v>
      </c>
      <c r="E1528" s="1" t="n">
        <v>1</v>
      </c>
      <c r="F1528" s="1" t="n">
        <v>1522</v>
      </c>
      <c r="H1528" s="1" t="s">
        <v>1821</v>
      </c>
      <c r="I1528" s="3" t="e">
        <f aca="false">--#NAME?</f>
        <v>#NAME?</v>
      </c>
      <c r="J1528" s="3" t="s">
        <v>1785</v>
      </c>
      <c r="K1528" s="1" t="n">
        <v>10</v>
      </c>
      <c r="L1528" s="1" t="n">
        <v>0</v>
      </c>
      <c r="M1528" s="1" t="n">
        <v>15240</v>
      </c>
    </row>
    <row r="1529" customFormat="false" ht="82.05" hidden="false" customHeight="false" outlineLevel="0" collapsed="false">
      <c r="A1529" s="1" t="n">
        <v>1525</v>
      </c>
      <c r="B1529" s="1" t="n">
        <v>27</v>
      </c>
      <c r="C1529" s="1" t="n">
        <v>0</v>
      </c>
      <c r="D1529" s="1" t="n">
        <v>1</v>
      </c>
      <c r="E1529" s="1" t="n">
        <v>0</v>
      </c>
      <c r="G1529" s="1" t="n">
        <v>27.11</v>
      </c>
      <c r="I1529" s="3" t="s">
        <v>1822</v>
      </c>
      <c r="L1529" s="1" t="n">
        <v>0</v>
      </c>
      <c r="M1529" s="1" t="n">
        <v>15250</v>
      </c>
    </row>
    <row r="1530" customFormat="false" ht="28.35" hidden="false" customHeight="false" outlineLevel="0" collapsed="false">
      <c r="A1530" s="1" t="n">
        <v>1526</v>
      </c>
      <c r="B1530" s="1" t="n">
        <v>27</v>
      </c>
      <c r="C1530" s="1" t="n">
        <v>0</v>
      </c>
      <c r="D1530" s="1" t="n">
        <v>0</v>
      </c>
      <c r="E1530" s="1" t="n">
        <v>0</v>
      </c>
      <c r="F1530" s="1" t="n">
        <v>1525</v>
      </c>
      <c r="I1530" s="3" t="s">
        <v>1823</v>
      </c>
      <c r="L1530" s="1" t="n">
        <v>0</v>
      </c>
      <c r="M1530" s="1" t="n">
        <v>15260</v>
      </c>
    </row>
    <row r="1531" customFormat="false" ht="14.9" hidden="false" customHeight="false" outlineLevel="0" collapsed="false">
      <c r="A1531" s="1" t="n">
        <v>1527</v>
      </c>
      <c r="B1531" s="1" t="n">
        <v>27</v>
      </c>
      <c r="C1531" s="1" t="n">
        <v>0</v>
      </c>
      <c r="D1531" s="1" t="n">
        <v>0</v>
      </c>
      <c r="E1531" s="1" t="n">
        <v>1</v>
      </c>
      <c r="F1531" s="1" t="n">
        <v>1526</v>
      </c>
      <c r="H1531" s="1" t="s">
        <v>1824</v>
      </c>
      <c r="I1531" s="3" t="e">
        <f aca="false">--#NAME? #NAME?</f>
        <v>#VALUE!</v>
      </c>
      <c r="J1531" s="3" t="s">
        <v>256</v>
      </c>
      <c r="K1531" s="1" t="n">
        <v>0</v>
      </c>
      <c r="L1531" s="1" t="n">
        <v>0</v>
      </c>
      <c r="M1531" s="1" t="n">
        <v>15270</v>
      </c>
    </row>
    <row r="1532" customFormat="false" ht="14.9" hidden="false" customHeight="false" outlineLevel="0" collapsed="false">
      <c r="A1532" s="1" t="n">
        <v>1528</v>
      </c>
      <c r="B1532" s="1" t="n">
        <v>27</v>
      </c>
      <c r="C1532" s="1" t="n">
        <v>0</v>
      </c>
      <c r="D1532" s="1" t="n">
        <v>0</v>
      </c>
      <c r="E1532" s="1" t="n">
        <v>1</v>
      </c>
      <c r="F1532" s="1" t="n">
        <v>1526</v>
      </c>
      <c r="H1532" s="1" t="s">
        <v>1825</v>
      </c>
      <c r="I1532" s="3" t="e">
        <f aca="false">--#NAME?</f>
        <v>#NAME?</v>
      </c>
      <c r="J1532" s="3" t="s">
        <v>256</v>
      </c>
      <c r="K1532" s="1" t="n">
        <v>0</v>
      </c>
      <c r="L1532" s="1" t="n">
        <v>0</v>
      </c>
      <c r="M1532" s="1" t="n">
        <v>15280</v>
      </c>
    </row>
    <row r="1533" customFormat="false" ht="14.9" hidden="false" customHeight="false" outlineLevel="0" collapsed="false">
      <c r="A1533" s="1" t="n">
        <v>1529</v>
      </c>
      <c r="B1533" s="1" t="n">
        <v>27</v>
      </c>
      <c r="C1533" s="1" t="n">
        <v>0</v>
      </c>
      <c r="D1533" s="1" t="n">
        <v>0</v>
      </c>
      <c r="E1533" s="1" t="n">
        <v>1</v>
      </c>
      <c r="F1533" s="1" t="n">
        <v>1526</v>
      </c>
      <c r="H1533" s="1" t="s">
        <v>1826</v>
      </c>
      <c r="I1533" s="3" t="e">
        <f aca="false">--#NAME?</f>
        <v>#NAME?</v>
      </c>
      <c r="J1533" s="3" t="s">
        <v>256</v>
      </c>
      <c r="K1533" s="1" t="n">
        <v>0</v>
      </c>
      <c r="L1533" s="1" t="n">
        <v>0</v>
      </c>
      <c r="M1533" s="1" t="n">
        <v>15290</v>
      </c>
    </row>
    <row r="1534" customFormat="false" ht="14.9" hidden="false" customHeight="false" outlineLevel="0" collapsed="false">
      <c r="A1534" s="1" t="n">
        <v>1530</v>
      </c>
      <c r="B1534" s="1" t="n">
        <v>27</v>
      </c>
      <c r="C1534" s="1" t="n">
        <v>0</v>
      </c>
      <c r="D1534" s="1" t="n">
        <v>0</v>
      </c>
      <c r="E1534" s="1" t="n">
        <v>1</v>
      </c>
      <c r="F1534" s="1" t="n">
        <v>1526</v>
      </c>
      <c r="H1534" s="1" t="s">
        <v>1827</v>
      </c>
      <c r="I1534" s="3" t="e">
        <f aca="false">--#NAME?,#NAME?,#NAME? #NAME? #NAME?</f>
        <v>#VALUE!</v>
      </c>
      <c r="J1534" s="3" t="s">
        <v>256</v>
      </c>
      <c r="K1534" s="1" t="n">
        <v>0</v>
      </c>
      <c r="L1534" s="1" t="n">
        <v>0</v>
      </c>
      <c r="M1534" s="1" t="n">
        <v>15300</v>
      </c>
    </row>
    <row r="1535" customFormat="false" ht="14.9" hidden="false" customHeight="false" outlineLevel="0" collapsed="false">
      <c r="A1535" s="1" t="n">
        <v>1531</v>
      </c>
      <c r="B1535" s="1" t="n">
        <v>27</v>
      </c>
      <c r="C1535" s="1" t="n">
        <v>0</v>
      </c>
      <c r="D1535" s="1" t="n">
        <v>0</v>
      </c>
      <c r="E1535" s="1" t="n">
        <v>1</v>
      </c>
      <c r="F1535" s="1" t="n">
        <v>1526</v>
      </c>
      <c r="H1535" s="1" t="s">
        <v>1828</v>
      </c>
      <c r="I1535" s="3" t="e">
        <f aca="false">--#NAME?</f>
        <v>#NAME?</v>
      </c>
      <c r="J1535" s="3" t="s">
        <v>256</v>
      </c>
      <c r="K1535" s="1" t="n">
        <v>0</v>
      </c>
      <c r="L1535" s="1" t="n">
        <v>0</v>
      </c>
      <c r="M1535" s="1" t="n">
        <v>15310</v>
      </c>
    </row>
    <row r="1536" customFormat="false" ht="41.75" hidden="false" customHeight="false" outlineLevel="0" collapsed="false">
      <c r="A1536" s="1" t="n">
        <v>1532</v>
      </c>
      <c r="B1536" s="1" t="n">
        <v>27</v>
      </c>
      <c r="C1536" s="1" t="n">
        <v>0</v>
      </c>
      <c r="D1536" s="1" t="n">
        <v>0</v>
      </c>
      <c r="E1536" s="1" t="n">
        <v>0</v>
      </c>
      <c r="F1536" s="1" t="n">
        <v>1525</v>
      </c>
      <c r="I1536" s="3" t="s">
        <v>1829</v>
      </c>
      <c r="L1536" s="1" t="n">
        <v>0</v>
      </c>
      <c r="M1536" s="1" t="n">
        <v>15320</v>
      </c>
    </row>
    <row r="1537" customFormat="false" ht="14.9" hidden="false" customHeight="false" outlineLevel="0" collapsed="false">
      <c r="A1537" s="1" t="n">
        <v>1533</v>
      </c>
      <c r="B1537" s="1" t="n">
        <v>27</v>
      </c>
      <c r="C1537" s="1" t="n">
        <v>0</v>
      </c>
      <c r="D1537" s="1" t="n">
        <v>0</v>
      </c>
      <c r="E1537" s="1" t="n">
        <v>1</v>
      </c>
      <c r="F1537" s="1" t="n">
        <v>1532</v>
      </c>
      <c r="H1537" s="1" t="s">
        <v>1830</v>
      </c>
      <c r="I1537" s="3" t="e">
        <f aca="false">--#NAME? #NAME?</f>
        <v>#VALUE!</v>
      </c>
      <c r="J1537" s="3" t="s">
        <v>256</v>
      </c>
      <c r="K1537" s="1" t="n">
        <v>0</v>
      </c>
      <c r="L1537" s="1" t="n">
        <v>0</v>
      </c>
      <c r="M1537" s="1" t="n">
        <v>15330</v>
      </c>
    </row>
    <row r="1538" customFormat="false" ht="14.9" hidden="false" customHeight="false" outlineLevel="0" collapsed="false">
      <c r="A1538" s="1" t="n">
        <v>1534</v>
      </c>
      <c r="B1538" s="1" t="n">
        <v>27</v>
      </c>
      <c r="C1538" s="1" t="n">
        <v>0</v>
      </c>
      <c r="D1538" s="1" t="n">
        <v>0</v>
      </c>
      <c r="E1538" s="1" t="n">
        <v>1</v>
      </c>
      <c r="F1538" s="1" t="n">
        <v>1532</v>
      </c>
      <c r="H1538" s="1" t="s">
        <v>1831</v>
      </c>
      <c r="I1538" s="3" t="e">
        <f aca="false">--#NAME?</f>
        <v>#NAME?</v>
      </c>
      <c r="J1538" s="3" t="s">
        <v>256</v>
      </c>
      <c r="K1538" s="1" t="n">
        <v>0</v>
      </c>
      <c r="L1538" s="1" t="n">
        <v>0</v>
      </c>
      <c r="M1538" s="1" t="n">
        <v>15340</v>
      </c>
    </row>
    <row r="1539" customFormat="false" ht="391" hidden="false" customHeight="false" outlineLevel="0" collapsed="false">
      <c r="A1539" s="1" t="n">
        <v>1535</v>
      </c>
      <c r="B1539" s="1" t="n">
        <v>27</v>
      </c>
      <c r="C1539" s="1" t="n">
        <v>0</v>
      </c>
      <c r="D1539" s="1" t="n">
        <v>1</v>
      </c>
      <c r="E1539" s="1" t="n">
        <v>0</v>
      </c>
      <c r="G1539" s="1" t="n">
        <v>27.12</v>
      </c>
      <c r="I1539" s="3" t="s">
        <v>1832</v>
      </c>
      <c r="L1539" s="1" t="n">
        <v>0</v>
      </c>
      <c r="M1539" s="1" t="n">
        <v>15350</v>
      </c>
    </row>
    <row r="1540" customFormat="false" ht="14.9" hidden="false" customHeight="false" outlineLevel="0" collapsed="false">
      <c r="A1540" s="1" t="n">
        <v>1536</v>
      </c>
      <c r="B1540" s="1" t="n">
        <v>27</v>
      </c>
      <c r="C1540" s="1" t="n">
        <v>0</v>
      </c>
      <c r="D1540" s="1" t="n">
        <v>0</v>
      </c>
      <c r="E1540" s="1" t="n">
        <v>1</v>
      </c>
      <c r="F1540" s="1" t="n">
        <v>1535</v>
      </c>
      <c r="H1540" s="1" t="s">
        <v>1833</v>
      </c>
      <c r="I1540" s="3" t="e">
        <f aca="false">-#NAME? #NAME?</f>
        <v>#VALUE!</v>
      </c>
      <c r="J1540" s="3" t="s">
        <v>256</v>
      </c>
      <c r="K1540" s="1" t="n">
        <v>0</v>
      </c>
      <c r="L1540" s="1" t="n">
        <v>0</v>
      </c>
      <c r="M1540" s="1" t="n">
        <v>15360</v>
      </c>
    </row>
    <row r="1541" customFormat="false" ht="108.95" hidden="false" customHeight="false" outlineLevel="0" collapsed="false">
      <c r="A1541" s="1" t="n">
        <v>1537</v>
      </c>
      <c r="B1541" s="1" t="n">
        <v>27</v>
      </c>
      <c r="C1541" s="1" t="n">
        <v>0</v>
      </c>
      <c r="D1541" s="1" t="n">
        <v>0</v>
      </c>
      <c r="E1541" s="1" t="n">
        <v>1</v>
      </c>
      <c r="F1541" s="1" t="n">
        <v>1535</v>
      </c>
      <c r="H1541" s="1" t="s">
        <v>1834</v>
      </c>
      <c r="I1541" s="3" t="s">
        <v>1835</v>
      </c>
      <c r="J1541" s="3" t="s">
        <v>256</v>
      </c>
      <c r="K1541" s="1" t="n">
        <v>0</v>
      </c>
      <c r="L1541" s="1" t="n">
        <v>0</v>
      </c>
      <c r="M1541" s="1" t="n">
        <v>15370</v>
      </c>
    </row>
    <row r="1542" customFormat="false" ht="14.9" hidden="false" customHeight="false" outlineLevel="0" collapsed="false">
      <c r="A1542" s="1" t="n">
        <v>1538</v>
      </c>
      <c r="B1542" s="1" t="n">
        <v>27</v>
      </c>
      <c r="C1542" s="1" t="n">
        <v>0</v>
      </c>
      <c r="D1542" s="1" t="n">
        <v>0</v>
      </c>
      <c r="E1542" s="1" t="n">
        <v>1</v>
      </c>
      <c r="F1542" s="1" t="n">
        <v>1535</v>
      </c>
      <c r="H1542" s="1" t="s">
        <v>1836</v>
      </c>
      <c r="I1542" s="3" t="e">
        <f aca="false">-#NAME?</f>
        <v>#NAME?</v>
      </c>
      <c r="J1542" s="3" t="s">
        <v>256</v>
      </c>
      <c r="K1542" s="1" t="n">
        <v>0</v>
      </c>
      <c r="L1542" s="1" t="n">
        <v>0</v>
      </c>
      <c r="M1542" s="1" t="n">
        <v>15380</v>
      </c>
    </row>
    <row r="1543" customFormat="false" ht="216.4" hidden="false" customHeight="false" outlineLevel="0" collapsed="false">
      <c r="A1543" s="1" t="n">
        <v>1539</v>
      </c>
      <c r="B1543" s="1" t="n">
        <v>27</v>
      </c>
      <c r="C1543" s="1" t="n">
        <v>0</v>
      </c>
      <c r="D1543" s="1" t="n">
        <v>1</v>
      </c>
      <c r="E1543" s="1" t="n">
        <v>0</v>
      </c>
      <c r="G1543" s="1" t="n">
        <v>27.13</v>
      </c>
      <c r="I1543" s="3" t="s">
        <v>1837</v>
      </c>
      <c r="L1543" s="1" t="n">
        <v>0</v>
      </c>
      <c r="M1543" s="1" t="n">
        <v>15390</v>
      </c>
    </row>
    <row r="1544" customFormat="false" ht="41.75" hidden="false" customHeight="false" outlineLevel="0" collapsed="false">
      <c r="A1544" s="1" t="n">
        <v>1540</v>
      </c>
      <c r="B1544" s="1" t="n">
        <v>27</v>
      </c>
      <c r="C1544" s="1" t="n">
        <v>0</v>
      </c>
      <c r="D1544" s="1" t="n">
        <v>0</v>
      </c>
      <c r="E1544" s="1" t="n">
        <v>0</v>
      </c>
      <c r="F1544" s="1" t="n">
        <v>1539</v>
      </c>
      <c r="I1544" s="3" t="s">
        <v>1838</v>
      </c>
      <c r="J1544" s="3" t="s">
        <v>256</v>
      </c>
      <c r="K1544" s="1" t="n">
        <v>0</v>
      </c>
      <c r="L1544" s="1" t="n">
        <v>0</v>
      </c>
      <c r="M1544" s="1" t="n">
        <v>15400</v>
      </c>
    </row>
    <row r="1545" customFormat="false" ht="14.9" hidden="false" customHeight="false" outlineLevel="0" collapsed="false">
      <c r="A1545" s="1" t="n">
        <v>1541</v>
      </c>
      <c r="B1545" s="1" t="n">
        <v>27</v>
      </c>
      <c r="C1545" s="1" t="n">
        <v>0</v>
      </c>
      <c r="D1545" s="1" t="n">
        <v>0</v>
      </c>
      <c r="E1545" s="1" t="n">
        <v>1</v>
      </c>
      <c r="F1545" s="1" t="n">
        <v>1540</v>
      </c>
      <c r="H1545" s="1" t="s">
        <v>1839</v>
      </c>
      <c r="I1545" s="3" t="e">
        <f aca="false">--#NAME? #NAME?</f>
        <v>#VALUE!</v>
      </c>
      <c r="J1545" s="3" t="s">
        <v>256</v>
      </c>
      <c r="K1545" s="1" t="n">
        <v>0</v>
      </c>
      <c r="L1545" s="1" t="n">
        <v>0</v>
      </c>
      <c r="M1545" s="1" t="n">
        <v>15410</v>
      </c>
    </row>
    <row r="1546" customFormat="false" ht="14.9" hidden="false" customHeight="false" outlineLevel="0" collapsed="false">
      <c r="A1546" s="1" t="n">
        <v>1542</v>
      </c>
      <c r="B1546" s="1" t="n">
        <v>27</v>
      </c>
      <c r="C1546" s="1" t="n">
        <v>0</v>
      </c>
      <c r="D1546" s="1" t="n">
        <v>0</v>
      </c>
      <c r="E1546" s="1" t="n">
        <v>1</v>
      </c>
      <c r="F1546" s="1" t="n">
        <v>1540</v>
      </c>
      <c r="H1546" s="1" t="s">
        <v>1840</v>
      </c>
      <c r="I1546" s="3" t="e">
        <f aca="false">--#NAME?</f>
        <v>#NAME?</v>
      </c>
      <c r="J1546" s="3" t="s">
        <v>256</v>
      </c>
      <c r="K1546" s="1" t="n">
        <v>0</v>
      </c>
      <c r="L1546" s="1" t="n">
        <v>0</v>
      </c>
      <c r="M1546" s="1" t="n">
        <v>15420</v>
      </c>
    </row>
    <row r="1547" customFormat="false" ht="14.9" hidden="false" customHeight="false" outlineLevel="0" collapsed="false">
      <c r="A1547" s="1" t="n">
        <v>1543</v>
      </c>
      <c r="B1547" s="1" t="n">
        <v>27</v>
      </c>
      <c r="C1547" s="1" t="n">
        <v>0</v>
      </c>
      <c r="D1547" s="1" t="n">
        <v>0</v>
      </c>
      <c r="E1547" s="1" t="n">
        <v>1</v>
      </c>
      <c r="F1547" s="1" t="n">
        <v>1539</v>
      </c>
      <c r="H1547" s="1" t="s">
        <v>1841</v>
      </c>
      <c r="I1547" s="3" t="e">
        <f aca="false">-#NAME? #NAME?</f>
        <v>#VALUE!</v>
      </c>
      <c r="J1547" s="3" t="s">
        <v>256</v>
      </c>
      <c r="K1547" s="1" t="n">
        <v>0</v>
      </c>
      <c r="L1547" s="1" t="n">
        <v>0</v>
      </c>
      <c r="M1547" s="1" t="n">
        <v>15430</v>
      </c>
    </row>
    <row r="1548" customFormat="false" ht="14.9" hidden="false" customHeight="false" outlineLevel="0" collapsed="false">
      <c r="A1548" s="1" t="n">
        <v>1544</v>
      </c>
      <c r="B1548" s="1" t="n">
        <v>27</v>
      </c>
      <c r="C1548" s="1" t="n">
        <v>0</v>
      </c>
      <c r="D1548" s="1" t="n">
        <v>0</v>
      </c>
      <c r="E1548" s="1" t="n">
        <v>1</v>
      </c>
      <c r="F1548" s="1" t="n">
        <v>1539</v>
      </c>
      <c r="H1548" s="1" t="s">
        <v>1842</v>
      </c>
      <c r="I1548" s="3" t="e">
        <f aca="false">-#NAME? #NAME? #NAME? #NAME? #NAME? #NAME? #NAME? #NAME? #NAME? #NAME? #NAME? #NAME?</f>
        <v>#VALUE!</v>
      </c>
      <c r="J1548" s="3" t="s">
        <v>256</v>
      </c>
      <c r="K1548" s="1" t="n">
        <v>0</v>
      </c>
      <c r="L1548" s="1" t="n">
        <v>0</v>
      </c>
      <c r="M1548" s="1" t="n">
        <v>15440</v>
      </c>
    </row>
    <row r="1549" customFormat="false" ht="162.65" hidden="false" customHeight="false" outlineLevel="0" collapsed="false">
      <c r="A1549" s="1" t="n">
        <v>1545</v>
      </c>
      <c r="B1549" s="1" t="n">
        <v>27</v>
      </c>
      <c r="C1549" s="1" t="n">
        <v>0</v>
      </c>
      <c r="D1549" s="1" t="n">
        <v>1</v>
      </c>
      <c r="E1549" s="1" t="n">
        <v>0</v>
      </c>
      <c r="G1549" s="1" t="n">
        <v>27.14</v>
      </c>
      <c r="I1549" s="3" t="s">
        <v>1843</v>
      </c>
      <c r="L1549" s="1" t="n">
        <v>0</v>
      </c>
      <c r="M1549" s="1" t="n">
        <v>15450</v>
      </c>
    </row>
    <row r="1550" customFormat="false" ht="14.9" hidden="false" customHeight="false" outlineLevel="0" collapsed="false">
      <c r="A1550" s="1" t="n">
        <v>1546</v>
      </c>
      <c r="B1550" s="1" t="n">
        <v>27</v>
      </c>
      <c r="C1550" s="1" t="n">
        <v>0</v>
      </c>
      <c r="D1550" s="1" t="n">
        <v>0</v>
      </c>
      <c r="E1550" s="1" t="n">
        <v>1</v>
      </c>
      <c r="F1550" s="1" t="n">
        <v>1545</v>
      </c>
      <c r="H1550" s="1" t="s">
        <v>1844</v>
      </c>
      <c r="I1550" s="3" t="e">
        <f aca="false">-#NAME? #NAME? #NAME? #NAME? #NAME? #NAME? #NAME?</f>
        <v>#VALUE!</v>
      </c>
      <c r="J1550" s="3" t="s">
        <v>256</v>
      </c>
      <c r="K1550" s="1" t="n">
        <v>0</v>
      </c>
      <c r="L1550" s="1" t="n">
        <v>0</v>
      </c>
      <c r="M1550" s="1" t="n">
        <v>15460</v>
      </c>
    </row>
    <row r="1551" customFormat="false" ht="14.9" hidden="false" customHeight="false" outlineLevel="0" collapsed="false">
      <c r="A1551" s="1" t="n">
        <v>1547</v>
      </c>
      <c r="B1551" s="1" t="n">
        <v>27</v>
      </c>
      <c r="C1551" s="1" t="n">
        <v>0</v>
      </c>
      <c r="D1551" s="1" t="n">
        <v>0</v>
      </c>
      <c r="E1551" s="1" t="n">
        <v>1</v>
      </c>
      <c r="F1551" s="1" t="n">
        <v>1545</v>
      </c>
      <c r="H1551" s="1" t="s">
        <v>1845</v>
      </c>
      <c r="I1551" s="3" t="e">
        <f aca="false">-#NAME?</f>
        <v>#NAME?</v>
      </c>
      <c r="J1551" s="3" t="s">
        <v>256</v>
      </c>
      <c r="K1551" s="1" t="n">
        <v>0</v>
      </c>
      <c r="L1551" s="1" t="n">
        <v>0</v>
      </c>
      <c r="M1551" s="1" t="n">
        <v>15470</v>
      </c>
    </row>
    <row r="1552" customFormat="false" ht="337.3" hidden="false" customHeight="false" outlineLevel="0" collapsed="false">
      <c r="A1552" s="1" t="n">
        <v>1548</v>
      </c>
      <c r="B1552" s="1" t="n">
        <v>27</v>
      </c>
      <c r="C1552" s="1" t="n">
        <v>0</v>
      </c>
      <c r="D1552" s="1" t="n">
        <v>1</v>
      </c>
      <c r="E1552" s="1" t="n">
        <v>1</v>
      </c>
      <c r="G1552" s="1" t="n">
        <v>27.15</v>
      </c>
      <c r="H1552" s="1" t="s">
        <v>1846</v>
      </c>
      <c r="I1552" s="3" t="s">
        <v>1847</v>
      </c>
      <c r="J1552" s="3" t="s">
        <v>256</v>
      </c>
      <c r="K1552" s="1" t="n">
        <v>0</v>
      </c>
      <c r="L1552" s="1" t="n">
        <v>0</v>
      </c>
      <c r="M1552" s="1" t="n">
        <v>15480</v>
      </c>
    </row>
    <row r="1553" customFormat="false" ht="55.2" hidden="false" customHeight="false" outlineLevel="0" collapsed="false">
      <c r="A1553" s="1" t="n">
        <v>1549</v>
      </c>
      <c r="B1553" s="1" t="n">
        <v>27</v>
      </c>
      <c r="C1553" s="1" t="n">
        <v>0</v>
      </c>
      <c r="D1553" s="1" t="n">
        <v>1</v>
      </c>
      <c r="E1553" s="1" t="n">
        <v>1</v>
      </c>
      <c r="G1553" s="1" t="n">
        <v>27.16</v>
      </c>
      <c r="H1553" s="1" t="s">
        <v>1848</v>
      </c>
      <c r="I1553" s="3" t="s">
        <v>1849</v>
      </c>
      <c r="J1553" s="3" t="s">
        <v>1850</v>
      </c>
      <c r="K1553" s="1" t="n">
        <v>0</v>
      </c>
      <c r="L1553" s="1" t="n">
        <v>0</v>
      </c>
      <c r="M1553" s="1" t="n">
        <v>15490</v>
      </c>
    </row>
    <row r="1554" customFormat="false" ht="55.2" hidden="false" customHeight="false" outlineLevel="0" collapsed="false">
      <c r="A1554" s="1" t="n">
        <v>1550</v>
      </c>
      <c r="B1554" s="1" t="n">
        <v>28</v>
      </c>
      <c r="C1554" s="1" t="n">
        <v>1</v>
      </c>
      <c r="D1554" s="1" t="n">
        <v>0</v>
      </c>
      <c r="E1554" s="1" t="n">
        <v>0</v>
      </c>
      <c r="I1554" s="3" t="s">
        <v>1851</v>
      </c>
      <c r="L1554" s="1" t="n">
        <v>0</v>
      </c>
      <c r="M1554" s="1" t="n">
        <v>15500</v>
      </c>
    </row>
    <row r="1555" customFormat="false" ht="68.65" hidden="false" customHeight="false" outlineLevel="0" collapsed="false">
      <c r="A1555" s="1" t="n">
        <v>1551</v>
      </c>
      <c r="B1555" s="1" t="n">
        <v>28</v>
      </c>
      <c r="C1555" s="1" t="n">
        <v>0</v>
      </c>
      <c r="D1555" s="1" t="n">
        <v>1</v>
      </c>
      <c r="E1555" s="1" t="n">
        <v>0</v>
      </c>
      <c r="G1555" s="1" t="n">
        <v>28.01</v>
      </c>
      <c r="I1555" s="3" t="s">
        <v>1852</v>
      </c>
      <c r="L1555" s="1" t="n">
        <v>0</v>
      </c>
      <c r="M1555" s="1" t="n">
        <v>15510</v>
      </c>
    </row>
    <row r="1556" customFormat="false" ht="14.9" hidden="false" customHeight="false" outlineLevel="0" collapsed="false">
      <c r="A1556" s="1" t="n">
        <v>1552</v>
      </c>
      <c r="B1556" s="1" t="n">
        <v>28</v>
      </c>
      <c r="C1556" s="1" t="n">
        <v>0</v>
      </c>
      <c r="D1556" s="1" t="n">
        <v>0</v>
      </c>
      <c r="E1556" s="1" t="n">
        <v>1</v>
      </c>
      <c r="F1556" s="1" t="n">
        <v>1551</v>
      </c>
      <c r="H1556" s="1" t="s">
        <v>1853</v>
      </c>
      <c r="I1556" s="3" t="e">
        <f aca="false">-#NAME?</f>
        <v>#NAME?</v>
      </c>
      <c r="J1556" s="3" t="s">
        <v>256</v>
      </c>
      <c r="K1556" s="1" t="n">
        <v>10</v>
      </c>
      <c r="L1556" s="1" t="n">
        <v>0</v>
      </c>
      <c r="M1556" s="1" t="n">
        <v>15520</v>
      </c>
    </row>
    <row r="1557" customFormat="false" ht="14.9" hidden="false" customHeight="false" outlineLevel="0" collapsed="false">
      <c r="A1557" s="1" t="n">
        <v>1553</v>
      </c>
      <c r="B1557" s="1" t="n">
        <v>28</v>
      </c>
      <c r="C1557" s="1" t="n">
        <v>0</v>
      </c>
      <c r="D1557" s="1" t="n">
        <v>0</v>
      </c>
      <c r="E1557" s="1" t="n">
        <v>1</v>
      </c>
      <c r="F1557" s="1" t="n">
        <v>1551</v>
      </c>
      <c r="H1557" s="1" t="s">
        <v>1854</v>
      </c>
      <c r="I1557" s="3" t="e">
        <f aca="false">-#NAME?</f>
        <v>#NAME?</v>
      </c>
      <c r="J1557" s="3" t="s">
        <v>256</v>
      </c>
      <c r="K1557" s="1" t="n">
        <v>10</v>
      </c>
      <c r="L1557" s="1" t="n">
        <v>0</v>
      </c>
      <c r="M1557" s="1" t="n">
        <v>15530</v>
      </c>
    </row>
    <row r="1558" customFormat="false" ht="14.9" hidden="false" customHeight="false" outlineLevel="0" collapsed="false">
      <c r="A1558" s="1" t="n">
        <v>1554</v>
      </c>
      <c r="B1558" s="1" t="n">
        <v>28</v>
      </c>
      <c r="C1558" s="1" t="n">
        <v>0</v>
      </c>
      <c r="D1558" s="1" t="n">
        <v>0</v>
      </c>
      <c r="E1558" s="1" t="n">
        <v>1</v>
      </c>
      <c r="F1558" s="1" t="n">
        <v>1551</v>
      </c>
      <c r="H1558" s="1" t="s">
        <v>1855</v>
      </c>
      <c r="I1558" s="3" t="e">
        <f aca="false">-#NAME?</f>
        <v>#NAME?</v>
      </c>
      <c r="J1558" s="3" t="s">
        <v>1856</v>
      </c>
      <c r="K1558" s="1" t="n">
        <v>5</v>
      </c>
      <c r="L1558" s="1" t="n">
        <v>0</v>
      </c>
      <c r="M1558" s="1" t="n">
        <v>0</v>
      </c>
      <c r="N1558" s="1" t="n">
        <v>15540</v>
      </c>
    </row>
    <row r="1559" customFormat="false" ht="95.5" hidden="false" customHeight="false" outlineLevel="0" collapsed="false">
      <c r="A1559" s="1" t="n">
        <v>1555</v>
      </c>
      <c r="B1559" s="1" t="n">
        <v>28</v>
      </c>
      <c r="C1559" s="1" t="n">
        <v>0</v>
      </c>
      <c r="D1559" s="1" t="n">
        <v>1</v>
      </c>
      <c r="E1559" s="1" t="n">
        <v>1</v>
      </c>
      <c r="G1559" s="1" t="n">
        <v>28.02</v>
      </c>
      <c r="H1559" s="1" t="s">
        <v>1857</v>
      </c>
      <c r="I1559" s="3" t="s">
        <v>1858</v>
      </c>
      <c r="J1559" s="3" t="s">
        <v>256</v>
      </c>
      <c r="K1559" s="1" t="n">
        <v>10</v>
      </c>
      <c r="L1559" s="1" t="n">
        <v>0</v>
      </c>
      <c r="M1559" s="1" t="n">
        <v>15550</v>
      </c>
    </row>
    <row r="1560" customFormat="false" ht="149.25" hidden="false" customHeight="false" outlineLevel="0" collapsed="false">
      <c r="A1560" s="1" t="n">
        <v>1556</v>
      </c>
      <c r="B1560" s="1" t="n">
        <v>28</v>
      </c>
      <c r="C1560" s="1" t="n">
        <v>0</v>
      </c>
      <c r="D1560" s="1" t="n">
        <v>1</v>
      </c>
      <c r="E1560" s="1" t="n">
        <v>1</v>
      </c>
      <c r="G1560" s="1" t="n">
        <v>28.03</v>
      </c>
      <c r="H1560" s="1" t="s">
        <v>1859</v>
      </c>
      <c r="I1560" s="3" t="s">
        <v>1860</v>
      </c>
      <c r="J1560" s="3" t="s">
        <v>256</v>
      </c>
      <c r="K1560" s="1" t="n">
        <v>10</v>
      </c>
      <c r="L1560" s="1" t="n">
        <v>0</v>
      </c>
      <c r="M1560" s="1" t="n">
        <v>15560</v>
      </c>
    </row>
    <row r="1561" customFormat="false" ht="82.05" hidden="false" customHeight="false" outlineLevel="0" collapsed="false">
      <c r="A1561" s="1" t="n">
        <v>1557</v>
      </c>
      <c r="B1561" s="1" t="n">
        <v>28</v>
      </c>
      <c r="C1561" s="1" t="n">
        <v>0</v>
      </c>
      <c r="D1561" s="1" t="n">
        <v>1</v>
      </c>
      <c r="E1561" s="1" t="n">
        <v>0</v>
      </c>
      <c r="G1561" s="1" t="n">
        <v>28.04</v>
      </c>
      <c r="I1561" s="3" t="s">
        <v>1861</v>
      </c>
      <c r="J1561" s="3" t="s">
        <v>256</v>
      </c>
      <c r="K1561" s="1" t="n">
        <v>10</v>
      </c>
      <c r="L1561" s="1" t="n">
        <v>0</v>
      </c>
      <c r="M1561" s="1" t="n">
        <v>15570</v>
      </c>
    </row>
    <row r="1562" customFormat="false" ht="14.9" hidden="false" customHeight="false" outlineLevel="0" collapsed="false">
      <c r="A1562" s="1" t="n">
        <v>1558</v>
      </c>
      <c r="B1562" s="1" t="n">
        <v>28</v>
      </c>
      <c r="C1562" s="1" t="n">
        <v>0</v>
      </c>
      <c r="D1562" s="1" t="n">
        <v>0</v>
      </c>
      <c r="E1562" s="1" t="n">
        <v>1</v>
      </c>
      <c r="F1562" s="1" t="n">
        <v>1557</v>
      </c>
      <c r="H1562" s="1" t="s">
        <v>1862</v>
      </c>
      <c r="I1562" s="3" t="e">
        <f aca="false">-#NAME?</f>
        <v>#NAME?</v>
      </c>
      <c r="J1562" s="3" t="s">
        <v>1863</v>
      </c>
      <c r="K1562" s="1" t="n">
        <v>10</v>
      </c>
      <c r="L1562" s="1" t="n">
        <v>0</v>
      </c>
      <c r="M1562" s="1" t="n">
        <v>15580</v>
      </c>
    </row>
    <row r="1563" customFormat="false" ht="28.35" hidden="false" customHeight="false" outlineLevel="0" collapsed="false">
      <c r="A1563" s="1" t="n">
        <v>1559</v>
      </c>
      <c r="B1563" s="1" t="n">
        <v>28</v>
      </c>
      <c r="C1563" s="1" t="n">
        <v>0</v>
      </c>
      <c r="D1563" s="1" t="n">
        <v>0</v>
      </c>
      <c r="E1563" s="1" t="n">
        <v>0</v>
      </c>
      <c r="F1563" s="1" t="n">
        <v>1557</v>
      </c>
      <c r="I1563" s="3" t="s">
        <v>1864</v>
      </c>
      <c r="L1563" s="1" t="n">
        <v>0</v>
      </c>
      <c r="M1563" s="1" t="n">
        <v>15590</v>
      </c>
    </row>
    <row r="1564" customFormat="false" ht="14.9" hidden="false" customHeight="false" outlineLevel="0" collapsed="false">
      <c r="A1564" s="1" t="n">
        <v>1560</v>
      </c>
      <c r="B1564" s="1" t="n">
        <v>28</v>
      </c>
      <c r="C1564" s="1" t="n">
        <v>0</v>
      </c>
      <c r="D1564" s="1" t="n">
        <v>0</v>
      </c>
      <c r="E1564" s="1" t="n">
        <v>1</v>
      </c>
      <c r="F1564" s="1" t="n">
        <v>1559</v>
      </c>
      <c r="H1564" s="1" t="s">
        <v>1865</v>
      </c>
      <c r="I1564" s="3" t="e">
        <f aca="false">--#NAME?</f>
        <v>#NAME?</v>
      </c>
      <c r="J1564" s="3" t="s">
        <v>1863</v>
      </c>
      <c r="K1564" s="1" t="n">
        <v>10</v>
      </c>
      <c r="L1564" s="1" t="n">
        <v>0</v>
      </c>
      <c r="M1564" s="1" t="n">
        <v>15600</v>
      </c>
    </row>
    <row r="1565" customFormat="false" ht="14.9" hidden="false" customHeight="false" outlineLevel="0" collapsed="false">
      <c r="A1565" s="1" t="n">
        <v>1561</v>
      </c>
      <c r="B1565" s="1" t="n">
        <v>28</v>
      </c>
      <c r="C1565" s="1" t="n">
        <v>0</v>
      </c>
      <c r="D1565" s="1" t="n">
        <v>0</v>
      </c>
      <c r="E1565" s="1" t="n">
        <v>1</v>
      </c>
      <c r="F1565" s="1" t="n">
        <v>1559</v>
      </c>
      <c r="H1565" s="1" t="s">
        <v>1866</v>
      </c>
      <c r="I1565" s="3" t="e">
        <f aca="false">--#NAME?</f>
        <v>#NAME?</v>
      </c>
      <c r="J1565" s="3" t="s">
        <v>1863</v>
      </c>
      <c r="K1565" s="1" t="n">
        <v>10</v>
      </c>
      <c r="L1565" s="1" t="n">
        <v>0</v>
      </c>
      <c r="M1565" s="1" t="n">
        <v>15610</v>
      </c>
    </row>
    <row r="1566" customFormat="false" ht="14.9" hidden="false" customHeight="false" outlineLevel="0" collapsed="false">
      <c r="A1566" s="1" t="n">
        <v>1562</v>
      </c>
      <c r="B1566" s="1" t="n">
        <v>28</v>
      </c>
      <c r="C1566" s="1" t="n">
        <v>0</v>
      </c>
      <c r="D1566" s="1" t="n">
        <v>0</v>
      </c>
      <c r="E1566" s="1" t="n">
        <v>1</v>
      </c>
      <c r="F1566" s="1" t="n">
        <v>1557</v>
      </c>
      <c r="H1566" s="1" t="s">
        <v>1867</v>
      </c>
      <c r="I1566" s="3" t="e">
        <f aca="false">-#NAME?</f>
        <v>#NAME?</v>
      </c>
      <c r="J1566" s="3" t="s">
        <v>1863</v>
      </c>
      <c r="K1566" s="1" t="n">
        <v>10</v>
      </c>
      <c r="L1566" s="1" t="n">
        <v>0</v>
      </c>
      <c r="M1566" s="1" t="n">
        <v>15620</v>
      </c>
    </row>
    <row r="1567" customFormat="false" ht="14.9" hidden="false" customHeight="false" outlineLevel="0" collapsed="false">
      <c r="A1567" s="1" t="n">
        <v>1563</v>
      </c>
      <c r="B1567" s="1" t="n">
        <v>28</v>
      </c>
      <c r="C1567" s="1" t="n">
        <v>0</v>
      </c>
      <c r="D1567" s="1" t="n">
        <v>0</v>
      </c>
      <c r="E1567" s="1" t="n">
        <v>1</v>
      </c>
      <c r="F1567" s="1" t="n">
        <v>1557</v>
      </c>
      <c r="H1567" s="1" t="s">
        <v>1868</v>
      </c>
      <c r="I1567" s="3" t="e">
        <f aca="false">-#NAME?</f>
        <v>#NAME?</v>
      </c>
      <c r="J1567" s="3" t="s">
        <v>1863</v>
      </c>
      <c r="K1567" s="1" t="n">
        <v>10</v>
      </c>
      <c r="L1567" s="1" t="n">
        <v>0</v>
      </c>
      <c r="M1567" s="1" t="n">
        <v>15630</v>
      </c>
    </row>
    <row r="1568" customFormat="false" ht="14.9" hidden="false" customHeight="false" outlineLevel="0" collapsed="false">
      <c r="A1568" s="1" t="n">
        <v>1564</v>
      </c>
      <c r="B1568" s="1" t="n">
        <v>28</v>
      </c>
      <c r="C1568" s="1" t="n">
        <v>0</v>
      </c>
      <c r="D1568" s="1" t="n">
        <v>0</v>
      </c>
      <c r="E1568" s="1" t="n">
        <v>1</v>
      </c>
      <c r="F1568" s="1" t="n">
        <v>1557</v>
      </c>
      <c r="H1568" s="1" t="s">
        <v>1869</v>
      </c>
      <c r="I1568" s="3" t="e">
        <f aca="false">-#NAME?</f>
        <v>#NAME?</v>
      </c>
      <c r="J1568" s="3" t="s">
        <v>1870</v>
      </c>
      <c r="K1568" s="1" t="n">
        <v>5</v>
      </c>
      <c r="L1568" s="1" t="n">
        <v>0</v>
      </c>
      <c r="M1568" s="1" t="n">
        <v>0</v>
      </c>
      <c r="N1568" s="1" t="n">
        <v>15640</v>
      </c>
    </row>
    <row r="1569" customFormat="false" ht="14.9" hidden="false" customHeight="false" outlineLevel="0" collapsed="false">
      <c r="A1569" s="1" t="n">
        <v>1565</v>
      </c>
      <c r="B1569" s="1" t="n">
        <v>28</v>
      </c>
      <c r="C1569" s="1" t="n">
        <v>0</v>
      </c>
      <c r="D1569" s="1" t="n">
        <v>0</v>
      </c>
      <c r="E1569" s="1" t="n">
        <v>0</v>
      </c>
      <c r="F1569" s="1" t="n">
        <v>1557</v>
      </c>
      <c r="I1569" s="3" t="s">
        <v>1871</v>
      </c>
      <c r="L1569" s="1" t="n">
        <v>0</v>
      </c>
      <c r="M1569" s="1" t="n">
        <v>15650</v>
      </c>
    </row>
    <row r="1570" customFormat="false" ht="108.95" hidden="false" customHeight="false" outlineLevel="0" collapsed="false">
      <c r="A1570" s="1" t="n">
        <v>1566</v>
      </c>
      <c r="B1570" s="1" t="n">
        <v>28</v>
      </c>
      <c r="C1570" s="1" t="n">
        <v>0</v>
      </c>
      <c r="D1570" s="1" t="n">
        <v>0</v>
      </c>
      <c r="E1570" s="1" t="n">
        <v>1</v>
      </c>
      <c r="F1570" s="1" t="n">
        <v>1565</v>
      </c>
      <c r="H1570" s="1" t="s">
        <v>1872</v>
      </c>
      <c r="I1570" s="3" t="s">
        <v>1873</v>
      </c>
      <c r="J1570" s="3" t="s">
        <v>256</v>
      </c>
      <c r="K1570" s="1" t="n">
        <v>10</v>
      </c>
      <c r="L1570" s="1" t="n">
        <v>0</v>
      </c>
      <c r="M1570" s="1" t="n">
        <v>15660</v>
      </c>
    </row>
    <row r="1571" customFormat="false" ht="14.9" hidden="false" customHeight="false" outlineLevel="0" collapsed="false">
      <c r="A1571" s="1" t="n">
        <v>1567</v>
      </c>
      <c r="B1571" s="1" t="n">
        <v>28</v>
      </c>
      <c r="C1571" s="1" t="n">
        <v>0</v>
      </c>
      <c r="D1571" s="1" t="n">
        <v>0</v>
      </c>
      <c r="E1571" s="1" t="n">
        <v>1</v>
      </c>
      <c r="F1571" s="1" t="n">
        <v>1565</v>
      </c>
      <c r="H1571" s="1" t="s">
        <v>1874</v>
      </c>
      <c r="I1571" s="3" t="e">
        <f aca="false">--#NAME?</f>
        <v>#NAME?</v>
      </c>
      <c r="J1571" s="3" t="s">
        <v>256</v>
      </c>
      <c r="K1571" s="1" t="n">
        <v>10</v>
      </c>
      <c r="L1571" s="1" t="n">
        <v>0</v>
      </c>
      <c r="M1571" s="1" t="n">
        <v>15670</v>
      </c>
    </row>
    <row r="1572" customFormat="false" ht="14.9" hidden="false" customHeight="false" outlineLevel="0" collapsed="false">
      <c r="A1572" s="1" t="n">
        <v>1568</v>
      </c>
      <c r="B1572" s="1" t="n">
        <v>28</v>
      </c>
      <c r="C1572" s="1" t="n">
        <v>0</v>
      </c>
      <c r="D1572" s="1" t="n">
        <v>0</v>
      </c>
      <c r="E1572" s="1" t="n">
        <v>1</v>
      </c>
      <c r="F1572" s="1" t="n">
        <v>1557</v>
      </c>
      <c r="H1572" s="1" t="s">
        <v>1875</v>
      </c>
      <c r="I1572" s="3" t="e">
        <f aca="false">-#NAME?</f>
        <v>#NAME?</v>
      </c>
      <c r="J1572" s="3" t="s">
        <v>256</v>
      </c>
      <c r="K1572" s="1" t="n">
        <v>10</v>
      </c>
      <c r="L1572" s="1" t="n">
        <v>0</v>
      </c>
      <c r="M1572" s="1" t="n">
        <v>15680</v>
      </c>
    </row>
    <row r="1573" customFormat="false" ht="14.9" hidden="false" customHeight="false" outlineLevel="0" collapsed="false">
      <c r="A1573" s="1" t="n">
        <v>1569</v>
      </c>
      <c r="B1573" s="1" t="n">
        <v>28</v>
      </c>
      <c r="C1573" s="1" t="n">
        <v>0</v>
      </c>
      <c r="D1573" s="1" t="n">
        <v>0</v>
      </c>
      <c r="E1573" s="1" t="n">
        <v>1</v>
      </c>
      <c r="F1573" s="1" t="n">
        <v>1557</v>
      </c>
      <c r="H1573" s="1" t="s">
        <v>1876</v>
      </c>
      <c r="I1573" s="3" t="e">
        <f aca="false">-#NAME?</f>
        <v>#NAME?</v>
      </c>
      <c r="J1573" s="3" t="s">
        <v>256</v>
      </c>
      <c r="K1573" s="1" t="n">
        <v>10</v>
      </c>
      <c r="L1573" s="1" t="n">
        <v>0</v>
      </c>
      <c r="M1573" s="1" t="n">
        <v>15690</v>
      </c>
    </row>
    <row r="1574" customFormat="false" ht="14.9" hidden="false" customHeight="false" outlineLevel="0" collapsed="false">
      <c r="A1574" s="1" t="n">
        <v>1570</v>
      </c>
      <c r="B1574" s="1" t="n">
        <v>28</v>
      </c>
      <c r="C1574" s="1" t="n">
        <v>0</v>
      </c>
      <c r="D1574" s="1" t="n">
        <v>0</v>
      </c>
      <c r="E1574" s="1" t="n">
        <v>1</v>
      </c>
      <c r="F1574" s="1" t="n">
        <v>1557</v>
      </c>
      <c r="H1574" s="1" t="s">
        <v>1877</v>
      </c>
      <c r="I1574" s="3" t="e">
        <f aca="false">-#NAME?</f>
        <v>#NAME?</v>
      </c>
      <c r="J1574" s="3" t="s">
        <v>256</v>
      </c>
      <c r="K1574" s="1" t="n">
        <v>10</v>
      </c>
      <c r="L1574" s="1" t="n">
        <v>0</v>
      </c>
      <c r="M1574" s="1" t="n">
        <v>15700</v>
      </c>
    </row>
    <row r="1575" customFormat="false" ht="216.4" hidden="false" customHeight="false" outlineLevel="0" collapsed="false">
      <c r="A1575" s="1" t="n">
        <v>1571</v>
      </c>
      <c r="B1575" s="1" t="n">
        <v>28</v>
      </c>
      <c r="C1575" s="1" t="n">
        <v>0</v>
      </c>
      <c r="D1575" s="1" t="n">
        <v>1</v>
      </c>
      <c r="E1575" s="1" t="n">
        <v>0</v>
      </c>
      <c r="G1575" s="1" t="n">
        <v>28.05</v>
      </c>
      <c r="I1575" s="3" t="s">
        <v>1878</v>
      </c>
      <c r="L1575" s="1" t="n">
        <v>0</v>
      </c>
      <c r="M1575" s="1" t="n">
        <v>15710</v>
      </c>
    </row>
    <row r="1576" customFormat="false" ht="55.2" hidden="false" customHeight="false" outlineLevel="0" collapsed="false">
      <c r="A1576" s="1" t="n">
        <v>1572</v>
      </c>
      <c r="B1576" s="1" t="n">
        <v>28</v>
      </c>
      <c r="C1576" s="1" t="n">
        <v>0</v>
      </c>
      <c r="D1576" s="1" t="n">
        <v>0</v>
      </c>
      <c r="E1576" s="1" t="n">
        <v>0</v>
      </c>
      <c r="F1576" s="1" t="n">
        <v>1571</v>
      </c>
      <c r="I1576" s="3" t="s">
        <v>1879</v>
      </c>
      <c r="L1576" s="1" t="n">
        <v>0</v>
      </c>
      <c r="M1576" s="1" t="n">
        <v>15720</v>
      </c>
    </row>
    <row r="1577" customFormat="false" ht="14.9" hidden="false" customHeight="false" outlineLevel="0" collapsed="false">
      <c r="A1577" s="1" t="n">
        <v>1573</v>
      </c>
      <c r="B1577" s="1" t="n">
        <v>28</v>
      </c>
      <c r="C1577" s="1" t="n">
        <v>0</v>
      </c>
      <c r="D1577" s="1" t="n">
        <v>0</v>
      </c>
      <c r="E1577" s="1" t="n">
        <v>1</v>
      </c>
      <c r="F1577" s="1" t="n">
        <v>1572</v>
      </c>
      <c r="H1577" s="1" t="s">
        <v>1880</v>
      </c>
      <c r="I1577" s="3" t="e">
        <f aca="false">--#NAME?</f>
        <v>#NAME?</v>
      </c>
      <c r="J1577" s="3" t="s">
        <v>256</v>
      </c>
      <c r="K1577" s="1" t="n">
        <v>10</v>
      </c>
      <c r="L1577" s="1" t="n">
        <v>0</v>
      </c>
      <c r="M1577" s="1" t="n">
        <v>15730</v>
      </c>
    </row>
    <row r="1578" customFormat="false" ht="14.9" hidden="false" customHeight="false" outlineLevel="0" collapsed="false">
      <c r="A1578" s="1" t="n">
        <v>1574</v>
      </c>
      <c r="B1578" s="1" t="n">
        <v>28</v>
      </c>
      <c r="C1578" s="1" t="n">
        <v>0</v>
      </c>
      <c r="D1578" s="1" t="n">
        <v>0</v>
      </c>
      <c r="E1578" s="1" t="n">
        <v>1</v>
      </c>
      <c r="F1578" s="1" t="n">
        <v>1572</v>
      </c>
      <c r="H1578" s="1" t="s">
        <v>1881</v>
      </c>
      <c r="I1578" s="3" t="e">
        <f aca="false">--#NAME?</f>
        <v>#NAME?</v>
      </c>
      <c r="J1578" s="3" t="s">
        <v>256</v>
      </c>
      <c r="K1578" s="1" t="n">
        <v>10</v>
      </c>
      <c r="L1578" s="1" t="n">
        <v>0</v>
      </c>
      <c r="M1578" s="1" t="n">
        <v>15740</v>
      </c>
    </row>
    <row r="1579" customFormat="false" ht="14.9" hidden="false" customHeight="false" outlineLevel="0" collapsed="false">
      <c r="A1579" s="1" t="n">
        <v>1575</v>
      </c>
      <c r="B1579" s="1" t="n">
        <v>28</v>
      </c>
      <c r="C1579" s="1" t="n">
        <v>0</v>
      </c>
      <c r="D1579" s="1" t="n">
        <v>0</v>
      </c>
      <c r="E1579" s="1" t="n">
        <v>1</v>
      </c>
      <c r="F1579" s="1" t="n">
        <v>1572</v>
      </c>
      <c r="H1579" s="1" t="s">
        <v>1882</v>
      </c>
      <c r="I1579" s="3" t="e">
        <f aca="false">--#NAME?</f>
        <v>#NAME?</v>
      </c>
      <c r="J1579" s="3" t="s">
        <v>256</v>
      </c>
      <c r="K1579" s="1" t="n">
        <v>10</v>
      </c>
      <c r="L1579" s="1" t="n">
        <v>0</v>
      </c>
      <c r="M1579" s="1" t="n">
        <v>15750</v>
      </c>
    </row>
    <row r="1580" customFormat="false" ht="14.9" hidden="false" customHeight="false" outlineLevel="0" collapsed="false">
      <c r="A1580" s="1" t="n">
        <v>1576</v>
      </c>
      <c r="B1580" s="1" t="n">
        <v>28</v>
      </c>
      <c r="C1580" s="1" t="n">
        <v>0</v>
      </c>
      <c r="D1580" s="1" t="n">
        <v>0</v>
      </c>
      <c r="E1580" s="1" t="n">
        <v>1</v>
      </c>
      <c r="F1580" s="1" t="n">
        <v>1571</v>
      </c>
      <c r="H1580" s="1" t="s">
        <v>1883</v>
      </c>
      <c r="I1580" s="3" t="e">
        <f aca="false">-#NAME?-#NAME? #NAME?,#NAME? #NAME? #NAME?,#NAME? #NAME? #NAME? #NAME? #NAME? #NAME?</f>
        <v>#VALUE!</v>
      </c>
      <c r="J1580" s="3" t="s">
        <v>256</v>
      </c>
      <c r="K1580" s="1" t="n">
        <v>10</v>
      </c>
      <c r="L1580" s="1" t="n">
        <v>0</v>
      </c>
      <c r="M1580" s="1" t="n">
        <v>15760</v>
      </c>
    </row>
    <row r="1581" customFormat="false" ht="14.9" hidden="false" customHeight="false" outlineLevel="0" collapsed="false">
      <c r="A1581" s="1" t="n">
        <v>1577</v>
      </c>
      <c r="B1581" s="1" t="n">
        <v>28</v>
      </c>
      <c r="C1581" s="1" t="n">
        <v>0</v>
      </c>
      <c r="D1581" s="1" t="n">
        <v>0</v>
      </c>
      <c r="E1581" s="1" t="n">
        <v>1</v>
      </c>
      <c r="F1581" s="1" t="n">
        <v>1571</v>
      </c>
      <c r="H1581" s="1" t="s">
        <v>1884</v>
      </c>
      <c r="I1581" s="3" t="e">
        <f aca="false">-#NAME?</f>
        <v>#NAME?</v>
      </c>
      <c r="J1581" s="3" t="s">
        <v>256</v>
      </c>
      <c r="K1581" s="1" t="n">
        <v>10</v>
      </c>
      <c r="L1581" s="1" t="n">
        <v>0</v>
      </c>
      <c r="M1581" s="1" t="n">
        <v>15770</v>
      </c>
    </row>
    <row r="1582" customFormat="false" ht="149.25" hidden="false" customHeight="false" outlineLevel="0" collapsed="false">
      <c r="A1582" s="1" t="n">
        <v>1578</v>
      </c>
      <c r="B1582" s="1" t="n">
        <v>28</v>
      </c>
      <c r="C1582" s="1" t="n">
        <v>1</v>
      </c>
      <c r="D1582" s="1" t="n">
        <v>0</v>
      </c>
      <c r="E1582" s="1" t="n">
        <v>0</v>
      </c>
      <c r="I1582" s="3" t="s">
        <v>1885</v>
      </c>
      <c r="L1582" s="1" t="n">
        <v>0</v>
      </c>
      <c r="M1582" s="1" t="n">
        <v>15780</v>
      </c>
    </row>
    <row r="1583" customFormat="false" ht="55.2" hidden="false" customHeight="false" outlineLevel="0" collapsed="false">
      <c r="A1583" s="1" t="n">
        <v>1579</v>
      </c>
      <c r="B1583" s="1" t="n">
        <v>28</v>
      </c>
      <c r="C1583" s="1" t="n">
        <v>0</v>
      </c>
      <c r="D1583" s="1" t="n">
        <v>1</v>
      </c>
      <c r="E1583" s="1" t="n">
        <v>0</v>
      </c>
      <c r="G1583" s="1" t="n">
        <v>28.06</v>
      </c>
      <c r="I1583" s="3" t="s">
        <v>1886</v>
      </c>
      <c r="J1583" s="3" t="s">
        <v>1887</v>
      </c>
      <c r="K1583" s="1" t="n">
        <v>5</v>
      </c>
      <c r="L1583" s="1" t="n">
        <v>0</v>
      </c>
      <c r="M1583" s="1" t="n">
        <v>0</v>
      </c>
      <c r="N1583" s="1" t="n">
        <v>15790</v>
      </c>
    </row>
    <row r="1584" customFormat="false" ht="14.9" hidden="false" customHeight="false" outlineLevel="0" collapsed="false">
      <c r="A1584" s="1" t="n">
        <v>1580</v>
      </c>
      <c r="B1584" s="1" t="n">
        <v>28</v>
      </c>
      <c r="C1584" s="1" t="n">
        <v>0</v>
      </c>
      <c r="D1584" s="1" t="n">
        <v>0</v>
      </c>
      <c r="E1584" s="1" t="n">
        <v>1</v>
      </c>
      <c r="F1584" s="1" t="n">
        <v>1579</v>
      </c>
      <c r="H1584" s="1" t="s">
        <v>1888</v>
      </c>
      <c r="I1584" s="3" t="e">
        <f aca="false">-#NAME? #NAME? (#NAME? #NAME?)</f>
        <v>#VALUE!</v>
      </c>
      <c r="J1584" s="3" t="s">
        <v>256</v>
      </c>
      <c r="K1584" s="1" t="n">
        <v>10</v>
      </c>
      <c r="L1584" s="1" t="n">
        <v>0</v>
      </c>
      <c r="M1584" s="1" t="n">
        <v>15800</v>
      </c>
    </row>
    <row r="1585" customFormat="false" ht="14.9" hidden="false" customHeight="false" outlineLevel="0" collapsed="false">
      <c r="A1585" s="1" t="n">
        <v>1581</v>
      </c>
      <c r="B1585" s="1" t="n">
        <v>28</v>
      </c>
      <c r="C1585" s="1" t="n">
        <v>0</v>
      </c>
      <c r="D1585" s="1" t="n">
        <v>0</v>
      </c>
      <c r="E1585" s="1" t="n">
        <v>1</v>
      </c>
      <c r="F1585" s="1" t="n">
        <v>1579</v>
      </c>
      <c r="H1585" s="1" t="s">
        <v>1889</v>
      </c>
      <c r="I1585" s="3" t="e">
        <f aca="false">-#NAME? #NAME?</f>
        <v>#VALUE!</v>
      </c>
      <c r="J1585" s="3" t="s">
        <v>256</v>
      </c>
      <c r="K1585" s="1" t="n">
        <v>10</v>
      </c>
      <c r="L1585" s="1" t="n">
        <v>0</v>
      </c>
      <c r="M1585" s="1" t="n">
        <v>15810</v>
      </c>
    </row>
    <row r="1586" customFormat="false" ht="28.35" hidden="false" customHeight="false" outlineLevel="0" collapsed="false">
      <c r="A1586" s="1" t="n">
        <v>1582</v>
      </c>
      <c r="B1586" s="1" t="n">
        <v>28</v>
      </c>
      <c r="C1586" s="1" t="n">
        <v>0</v>
      </c>
      <c r="D1586" s="1" t="n">
        <v>1</v>
      </c>
      <c r="E1586" s="1" t="n">
        <v>1</v>
      </c>
      <c r="G1586" s="1" t="n">
        <v>28.07</v>
      </c>
      <c r="H1586" s="1" t="s">
        <v>1890</v>
      </c>
      <c r="I1586" s="3" t="s">
        <v>1891</v>
      </c>
      <c r="J1586" s="3" t="s">
        <v>1892</v>
      </c>
      <c r="K1586" s="1" t="n">
        <v>5</v>
      </c>
      <c r="L1586" s="1" t="n">
        <v>0</v>
      </c>
      <c r="M1586" s="1" t="n">
        <v>0</v>
      </c>
      <c r="N1586" s="1" t="n">
        <v>15820</v>
      </c>
    </row>
    <row r="1587" customFormat="false" ht="14.9" hidden="false" customHeight="false" outlineLevel="0" collapsed="false">
      <c r="A1587" s="1" t="n">
        <v>1583</v>
      </c>
      <c r="B1587" s="1" t="n">
        <v>28</v>
      </c>
      <c r="C1587" s="1" t="n">
        <v>0</v>
      </c>
      <c r="D1587" s="1" t="n">
        <v>1</v>
      </c>
      <c r="E1587" s="1" t="n">
        <v>1</v>
      </c>
      <c r="G1587" s="1" t="n">
        <v>28.08</v>
      </c>
      <c r="H1587" s="1" t="s">
        <v>1893</v>
      </c>
      <c r="I1587" s="3" t="s">
        <v>1894</v>
      </c>
      <c r="J1587" s="3" t="s">
        <v>1895</v>
      </c>
      <c r="K1587" s="1" t="n">
        <v>5</v>
      </c>
      <c r="L1587" s="1" t="n">
        <v>0</v>
      </c>
      <c r="M1587" s="1" t="n">
        <v>0</v>
      </c>
      <c r="N1587" s="1" t="n">
        <v>15830</v>
      </c>
    </row>
    <row r="1588" customFormat="false" ht="176.1" hidden="false" customHeight="false" outlineLevel="0" collapsed="false">
      <c r="A1588" s="1" t="n">
        <v>1584</v>
      </c>
      <c r="B1588" s="1" t="n">
        <v>28</v>
      </c>
      <c r="C1588" s="1" t="n">
        <v>0</v>
      </c>
      <c r="D1588" s="1" t="n">
        <v>1</v>
      </c>
      <c r="E1588" s="1" t="n">
        <v>0</v>
      </c>
      <c r="G1588" s="1" t="n">
        <v>28.09</v>
      </c>
      <c r="I1588" s="3" t="s">
        <v>1896</v>
      </c>
      <c r="L1588" s="1" t="n">
        <v>0</v>
      </c>
      <c r="M1588" s="1" t="n">
        <v>15840</v>
      </c>
    </row>
    <row r="1589" customFormat="false" ht="14.9" hidden="false" customHeight="false" outlineLevel="0" collapsed="false">
      <c r="A1589" s="1" t="n">
        <v>1585</v>
      </c>
      <c r="B1589" s="1" t="n">
        <v>28</v>
      </c>
      <c r="C1589" s="1" t="n">
        <v>0</v>
      </c>
      <c r="D1589" s="1" t="n">
        <v>0</v>
      </c>
      <c r="E1589" s="1" t="n">
        <v>1</v>
      </c>
      <c r="F1589" s="1" t="n">
        <v>1584</v>
      </c>
      <c r="H1589" s="1" t="s">
        <v>1897</v>
      </c>
      <c r="I1589" s="3" t="e">
        <f aca="false">-#NAME? #NAME?</f>
        <v>#VALUE!</v>
      </c>
      <c r="J1589" s="3" t="s">
        <v>256</v>
      </c>
      <c r="K1589" s="1" t="n">
        <v>10</v>
      </c>
      <c r="L1589" s="1" t="n">
        <v>0</v>
      </c>
      <c r="M1589" s="1" t="n">
        <v>15850</v>
      </c>
    </row>
    <row r="1590" customFormat="false" ht="14.9" hidden="false" customHeight="false" outlineLevel="0" collapsed="false">
      <c r="A1590" s="1" t="n">
        <v>1586</v>
      </c>
      <c r="B1590" s="1" t="n">
        <v>28</v>
      </c>
      <c r="C1590" s="1" t="n">
        <v>0</v>
      </c>
      <c r="D1590" s="1" t="n">
        <v>0</v>
      </c>
      <c r="E1590" s="1" t="n">
        <v>1</v>
      </c>
      <c r="F1590" s="1" t="n">
        <v>1584</v>
      </c>
      <c r="H1590" s="1" t="s">
        <v>1898</v>
      </c>
      <c r="I1590" s="3" t="e">
        <f aca="false">-#NAME? #NAME? #NAME? #NAME? #NAME?</f>
        <v>#VALUE!</v>
      </c>
      <c r="J1590" s="3" t="s">
        <v>256</v>
      </c>
      <c r="K1590" s="1" t="n">
        <v>10</v>
      </c>
      <c r="L1590" s="1" t="n">
        <v>0</v>
      </c>
      <c r="M1590" s="1" t="n">
        <v>15860</v>
      </c>
    </row>
    <row r="1591" customFormat="false" ht="28.35" hidden="false" customHeight="false" outlineLevel="0" collapsed="false">
      <c r="A1591" s="1" t="n">
        <v>1587</v>
      </c>
      <c r="B1591" s="1" t="n">
        <v>28</v>
      </c>
      <c r="C1591" s="1" t="n">
        <v>0</v>
      </c>
      <c r="D1591" s="1" t="n">
        <v>1</v>
      </c>
      <c r="E1591" s="1" t="n">
        <v>1</v>
      </c>
      <c r="G1591" s="1" t="n">
        <v>28.1</v>
      </c>
      <c r="H1591" s="1" t="s">
        <v>1899</v>
      </c>
      <c r="I1591" s="3" t="s">
        <v>1900</v>
      </c>
      <c r="J1591" s="3" t="s">
        <v>1901</v>
      </c>
      <c r="K1591" s="1" t="n">
        <v>5</v>
      </c>
      <c r="L1591" s="1" t="n">
        <v>0</v>
      </c>
      <c r="M1591" s="1" t="n">
        <v>0</v>
      </c>
      <c r="N1591" s="1" t="n">
        <v>15870</v>
      </c>
    </row>
    <row r="1592" customFormat="false" ht="135.8" hidden="false" customHeight="false" outlineLevel="0" collapsed="false">
      <c r="A1592" s="1" t="n">
        <v>1588</v>
      </c>
      <c r="B1592" s="1" t="n">
        <v>28</v>
      </c>
      <c r="C1592" s="1" t="n">
        <v>0</v>
      </c>
      <c r="D1592" s="1" t="n">
        <v>1</v>
      </c>
      <c r="E1592" s="1" t="n">
        <v>0</v>
      </c>
      <c r="G1592" s="1" t="n">
        <v>28.11</v>
      </c>
      <c r="I1592" s="3" t="s">
        <v>1902</v>
      </c>
      <c r="L1592" s="1" t="n">
        <v>0</v>
      </c>
      <c r="M1592" s="1" t="n">
        <v>15880</v>
      </c>
    </row>
    <row r="1593" customFormat="false" ht="41.75" hidden="false" customHeight="false" outlineLevel="0" collapsed="false">
      <c r="A1593" s="1" t="n">
        <v>1589</v>
      </c>
      <c r="B1593" s="1" t="n">
        <v>28</v>
      </c>
      <c r="C1593" s="1" t="n">
        <v>0</v>
      </c>
      <c r="D1593" s="1" t="n">
        <v>0</v>
      </c>
      <c r="E1593" s="1" t="n">
        <v>0</v>
      </c>
      <c r="F1593" s="1" t="n">
        <v>1588</v>
      </c>
      <c r="I1593" s="3" t="s">
        <v>1903</v>
      </c>
      <c r="L1593" s="1" t="n">
        <v>0</v>
      </c>
      <c r="M1593" s="1" t="n">
        <v>15890</v>
      </c>
    </row>
    <row r="1594" customFormat="false" ht="14.9" hidden="false" customHeight="false" outlineLevel="0" collapsed="false">
      <c r="A1594" s="1" t="n">
        <v>1590</v>
      </c>
      <c r="B1594" s="1" t="n">
        <v>28</v>
      </c>
      <c r="C1594" s="1" t="n">
        <v>0</v>
      </c>
      <c r="D1594" s="1" t="n">
        <v>0</v>
      </c>
      <c r="E1594" s="1" t="n">
        <v>1</v>
      </c>
      <c r="F1594" s="1" t="n">
        <v>1589</v>
      </c>
      <c r="H1594" s="1" t="s">
        <v>1904</v>
      </c>
      <c r="I1594" s="3" t="e">
        <f aca="false">--#NAME? #NAME? (#NAME? #NAME?)</f>
        <v>#VALUE!</v>
      </c>
      <c r="J1594" s="3" t="s">
        <v>256</v>
      </c>
      <c r="K1594" s="1" t="n">
        <v>10</v>
      </c>
      <c r="L1594" s="1" t="n">
        <v>0</v>
      </c>
      <c r="M1594" s="1" t="n">
        <v>15900</v>
      </c>
    </row>
    <row r="1595" customFormat="false" ht="14.9" hidden="false" customHeight="false" outlineLevel="0" collapsed="false">
      <c r="A1595" s="1" t="n">
        <v>1591</v>
      </c>
      <c r="B1595" s="1" t="n">
        <v>28</v>
      </c>
      <c r="C1595" s="1" t="n">
        <v>0</v>
      </c>
      <c r="D1595" s="1" t="n">
        <v>0</v>
      </c>
      <c r="E1595" s="1" t="n">
        <v>1</v>
      </c>
      <c r="F1595" s="1" t="n">
        <v>1589</v>
      </c>
      <c r="H1595" s="1" t="s">
        <v>1905</v>
      </c>
      <c r="I1595" s="3" t="e">
        <f aca="false">--#NAME? #NAME? (#NAME? #NAME?)</f>
        <v>#VALUE!</v>
      </c>
      <c r="J1595" s="3" t="s">
        <v>256</v>
      </c>
      <c r="K1595" s="1" t="n">
        <v>10</v>
      </c>
      <c r="L1595" s="1" t="n">
        <v>0</v>
      </c>
      <c r="M1595" s="1" t="n">
        <v>15910</v>
      </c>
    </row>
    <row r="1596" customFormat="false" ht="14.9" hidden="false" customHeight="false" outlineLevel="0" collapsed="false">
      <c r="A1596" s="1" t="n">
        <v>1592</v>
      </c>
      <c r="B1596" s="1" t="n">
        <v>28</v>
      </c>
      <c r="C1596" s="1" t="n">
        <v>0</v>
      </c>
      <c r="D1596" s="1" t="n">
        <v>0</v>
      </c>
      <c r="E1596" s="1" t="n">
        <v>1</v>
      </c>
      <c r="F1596" s="1" t="n">
        <v>1589</v>
      </c>
      <c r="H1596" s="1" t="s">
        <v>1906</v>
      </c>
      <c r="I1596" s="3" t="e">
        <f aca="false">--#NAME?</f>
        <v>#NAME?</v>
      </c>
      <c r="J1596" s="3" t="s">
        <v>256</v>
      </c>
      <c r="K1596" s="1" t="n">
        <v>10</v>
      </c>
      <c r="L1596" s="1" t="n">
        <v>0</v>
      </c>
      <c r="M1596" s="1" t="n">
        <v>15920</v>
      </c>
    </row>
    <row r="1597" customFormat="false" ht="82.05" hidden="false" customHeight="false" outlineLevel="0" collapsed="false">
      <c r="A1597" s="1" t="n">
        <v>1593</v>
      </c>
      <c r="B1597" s="1" t="n">
        <v>28</v>
      </c>
      <c r="C1597" s="1" t="n">
        <v>0</v>
      </c>
      <c r="D1597" s="1" t="n">
        <v>0</v>
      </c>
      <c r="E1597" s="1" t="n">
        <v>0</v>
      </c>
      <c r="F1597" s="1" t="n">
        <v>1588</v>
      </c>
      <c r="I1597" s="3" t="s">
        <v>1907</v>
      </c>
      <c r="J1597" s="3" t="s">
        <v>256</v>
      </c>
      <c r="K1597" s="1" t="n">
        <v>10</v>
      </c>
      <c r="L1597" s="1" t="n">
        <v>0</v>
      </c>
      <c r="M1597" s="1" t="n">
        <v>15930</v>
      </c>
    </row>
    <row r="1598" customFormat="false" ht="14.9" hidden="false" customHeight="false" outlineLevel="0" collapsed="false">
      <c r="A1598" s="1" t="n">
        <v>1594</v>
      </c>
      <c r="B1598" s="1" t="n">
        <v>28</v>
      </c>
      <c r="C1598" s="1" t="n">
        <v>0</v>
      </c>
      <c r="D1598" s="1" t="n">
        <v>0</v>
      </c>
      <c r="E1598" s="1" t="n">
        <v>1</v>
      </c>
      <c r="F1598" s="1" t="n">
        <v>1593</v>
      </c>
      <c r="H1598" s="1" t="s">
        <v>1908</v>
      </c>
      <c r="I1598" s="3" t="e">
        <f aca="false">--#NAME? #NAME?</f>
        <v>#VALUE!</v>
      </c>
      <c r="J1598" s="3" t="s">
        <v>256</v>
      </c>
      <c r="K1598" s="1" t="n">
        <v>10</v>
      </c>
      <c r="L1598" s="1" t="n">
        <v>0</v>
      </c>
      <c r="M1598" s="1" t="n">
        <v>15940</v>
      </c>
    </row>
    <row r="1599" customFormat="false" ht="14.9" hidden="false" customHeight="false" outlineLevel="0" collapsed="false">
      <c r="A1599" s="1" t="n">
        <v>1595</v>
      </c>
      <c r="B1599" s="1" t="n">
        <v>28</v>
      </c>
      <c r="C1599" s="1" t="n">
        <v>0</v>
      </c>
      <c r="D1599" s="1" t="n">
        <v>0</v>
      </c>
      <c r="E1599" s="1" t="n">
        <v>1</v>
      </c>
      <c r="F1599" s="1" t="n">
        <v>1593</v>
      </c>
      <c r="H1599" s="1" t="s">
        <v>1909</v>
      </c>
      <c r="I1599" s="3" t="e">
        <f aca="false">--#NAME? #NAME?</f>
        <v>#VALUE!</v>
      </c>
      <c r="J1599" s="3" t="s">
        <v>256</v>
      </c>
      <c r="K1599" s="1" t="n">
        <v>10</v>
      </c>
      <c r="L1599" s="1" t="n">
        <v>0</v>
      </c>
      <c r="M1599" s="1" t="n">
        <v>15950</v>
      </c>
    </row>
    <row r="1600" customFormat="false" ht="14.9" hidden="false" customHeight="false" outlineLevel="0" collapsed="false">
      <c r="A1600" s="1" t="n">
        <v>1596</v>
      </c>
      <c r="B1600" s="1" t="n">
        <v>28</v>
      </c>
      <c r="C1600" s="1" t="n">
        <v>0</v>
      </c>
      <c r="D1600" s="1" t="n">
        <v>0</v>
      </c>
      <c r="E1600" s="1" t="n">
        <v>1</v>
      </c>
      <c r="F1600" s="1" t="n">
        <v>1593</v>
      </c>
      <c r="H1600" s="1" t="s">
        <v>1910</v>
      </c>
      <c r="I1600" s="3" t="e">
        <f aca="false">--#NAME?</f>
        <v>#NAME?</v>
      </c>
      <c r="J1600" s="3" t="s">
        <v>256</v>
      </c>
      <c r="K1600" s="1" t="n">
        <v>10</v>
      </c>
      <c r="L1600" s="1" t="n">
        <v>0</v>
      </c>
      <c r="M1600" s="1" t="n">
        <v>15960</v>
      </c>
    </row>
    <row r="1601" customFormat="false" ht="108.95" hidden="false" customHeight="false" outlineLevel="0" collapsed="false">
      <c r="A1601" s="1" t="n">
        <v>1597</v>
      </c>
      <c r="B1601" s="1" t="n">
        <v>28</v>
      </c>
      <c r="C1601" s="1" t="n">
        <v>1</v>
      </c>
      <c r="D1601" s="1" t="n">
        <v>0</v>
      </c>
      <c r="E1601" s="1" t="n">
        <v>0</v>
      </c>
      <c r="I1601" s="3" t="s">
        <v>1911</v>
      </c>
      <c r="L1601" s="1" t="n">
        <v>0</v>
      </c>
      <c r="M1601" s="1" t="n">
        <v>15970</v>
      </c>
    </row>
    <row r="1602" customFormat="false" ht="82.05" hidden="false" customHeight="false" outlineLevel="0" collapsed="false">
      <c r="A1602" s="1" t="n">
        <v>1598</v>
      </c>
      <c r="B1602" s="1" t="n">
        <v>28</v>
      </c>
      <c r="C1602" s="1" t="n">
        <v>0</v>
      </c>
      <c r="D1602" s="1" t="n">
        <v>1</v>
      </c>
      <c r="E1602" s="1" t="n">
        <v>0</v>
      </c>
      <c r="G1602" s="1" t="n">
        <v>28.12</v>
      </c>
      <c r="I1602" s="3" t="s">
        <v>1912</v>
      </c>
      <c r="L1602" s="1" t="n">
        <v>0</v>
      </c>
      <c r="M1602" s="1" t="n">
        <v>15980</v>
      </c>
    </row>
    <row r="1603" customFormat="false" ht="68.65" hidden="false" customHeight="false" outlineLevel="0" collapsed="false">
      <c r="A1603" s="1" t="n">
        <v>1599</v>
      </c>
      <c r="B1603" s="1" t="n">
        <v>28</v>
      </c>
      <c r="C1603" s="1" t="n">
        <v>0</v>
      </c>
      <c r="D1603" s="1" t="n">
        <v>0</v>
      </c>
      <c r="E1603" s="1" t="n">
        <v>0</v>
      </c>
      <c r="F1603" s="1" t="n">
        <v>1598</v>
      </c>
      <c r="I1603" s="3" t="s">
        <v>1913</v>
      </c>
      <c r="L1603" s="0" t="s">
        <v>644</v>
      </c>
      <c r="M1603" s="1" t="n">
        <v>15990</v>
      </c>
    </row>
    <row r="1604" customFormat="false" ht="14.9" hidden="false" customHeight="false" outlineLevel="0" collapsed="false">
      <c r="A1604" s="1" t="n">
        <v>1600</v>
      </c>
      <c r="B1604" s="1" t="n">
        <v>28</v>
      </c>
      <c r="C1604" s="1" t="n">
        <v>0</v>
      </c>
      <c r="D1604" s="1" t="n">
        <v>0</v>
      </c>
      <c r="E1604" s="1" t="n">
        <v>1</v>
      </c>
      <c r="F1604" s="1" t="n">
        <v>1599</v>
      </c>
      <c r="H1604" s="1" t="s">
        <v>1914</v>
      </c>
      <c r="I1604" s="3" t="e">
        <f aca="false">--#NAME? #NAME? (#NAME?)</f>
        <v>#VALUE!</v>
      </c>
      <c r="J1604" s="3" t="s">
        <v>256</v>
      </c>
      <c r="K1604" s="1" t="n">
        <v>10</v>
      </c>
      <c r="L1604" s="1" t="n">
        <v>0</v>
      </c>
      <c r="M1604" s="1" t="n">
        <v>16000</v>
      </c>
    </row>
    <row r="1605" customFormat="false" ht="14.9" hidden="false" customHeight="false" outlineLevel="0" collapsed="false">
      <c r="A1605" s="1" t="n">
        <v>1601</v>
      </c>
      <c r="B1605" s="1" t="n">
        <v>28</v>
      </c>
      <c r="C1605" s="1" t="n">
        <v>0</v>
      </c>
      <c r="D1605" s="1" t="n">
        <v>0</v>
      </c>
      <c r="E1605" s="1" t="n">
        <v>1</v>
      </c>
      <c r="F1605" s="1" t="n">
        <v>1599</v>
      </c>
      <c r="H1605" s="1" t="s">
        <v>1915</v>
      </c>
      <c r="I1605" s="3" t="e">
        <f aca="false">--#NAME? #NAME?</f>
        <v>#VALUE!</v>
      </c>
      <c r="J1605" s="3" t="s">
        <v>256</v>
      </c>
      <c r="K1605" s="1" t="n">
        <v>10</v>
      </c>
      <c r="L1605" s="1" t="n">
        <v>0</v>
      </c>
      <c r="M1605" s="1" t="n">
        <v>16010</v>
      </c>
    </row>
    <row r="1606" customFormat="false" ht="14.9" hidden="false" customHeight="false" outlineLevel="0" collapsed="false">
      <c r="A1606" s="1" t="n">
        <v>1602</v>
      </c>
      <c r="B1606" s="1" t="n">
        <v>28</v>
      </c>
      <c r="C1606" s="1" t="n">
        <v>0</v>
      </c>
      <c r="D1606" s="1" t="n">
        <v>0</v>
      </c>
      <c r="E1606" s="1" t="n">
        <v>1</v>
      </c>
      <c r="F1606" s="1" t="n">
        <v>1599</v>
      </c>
      <c r="H1606" s="1" t="s">
        <v>1916</v>
      </c>
      <c r="I1606" s="3" t="e">
        <f aca="false">--#NAME? #NAME?</f>
        <v>#VALUE!</v>
      </c>
      <c r="J1606" s="3" t="s">
        <v>256</v>
      </c>
      <c r="K1606" s="1" t="n">
        <v>10</v>
      </c>
      <c r="L1606" s="1" t="n">
        <v>0</v>
      </c>
      <c r="M1606" s="1" t="n">
        <v>16020</v>
      </c>
    </row>
    <row r="1607" customFormat="false" ht="14.9" hidden="false" customHeight="false" outlineLevel="0" collapsed="false">
      <c r="A1607" s="1" t="n">
        <v>1603</v>
      </c>
      <c r="B1607" s="1" t="n">
        <v>28</v>
      </c>
      <c r="C1607" s="1" t="n">
        <v>0</v>
      </c>
      <c r="D1607" s="1" t="n">
        <v>0</v>
      </c>
      <c r="E1607" s="1" t="n">
        <v>1</v>
      </c>
      <c r="F1607" s="1" t="n">
        <v>1599</v>
      </c>
      <c r="H1607" s="1" t="s">
        <v>1917</v>
      </c>
      <c r="I1607" s="3" t="e">
        <f aca="false">--#NAME? #NAME?</f>
        <v>#VALUE!</v>
      </c>
      <c r="J1607" s="3" t="s">
        <v>256</v>
      </c>
      <c r="K1607" s="1" t="n">
        <v>10</v>
      </c>
      <c r="L1607" s="1" t="n">
        <v>0</v>
      </c>
      <c r="M1607" s="1" t="n">
        <v>16030</v>
      </c>
    </row>
    <row r="1608" customFormat="false" ht="14.9" hidden="false" customHeight="false" outlineLevel="0" collapsed="false">
      <c r="A1608" s="1" t="n">
        <v>1604</v>
      </c>
      <c r="B1608" s="1" t="n">
        <v>28</v>
      </c>
      <c r="C1608" s="1" t="n">
        <v>0</v>
      </c>
      <c r="D1608" s="1" t="n">
        <v>0</v>
      </c>
      <c r="E1608" s="1" t="n">
        <v>1</v>
      </c>
      <c r="F1608" s="1" t="n">
        <v>1599</v>
      </c>
      <c r="H1608" s="1" t="s">
        <v>1918</v>
      </c>
      <c r="I1608" s="3" t="e">
        <f aca="false">--#NAME? #NAME?</f>
        <v>#VALUE!</v>
      </c>
      <c r="J1608" s="3" t="s">
        <v>256</v>
      </c>
      <c r="K1608" s="1" t="n">
        <v>10</v>
      </c>
      <c r="L1608" s="1" t="n">
        <v>0</v>
      </c>
      <c r="M1608" s="1" t="n">
        <v>16040</v>
      </c>
    </row>
    <row r="1609" customFormat="false" ht="14.9" hidden="false" customHeight="false" outlineLevel="0" collapsed="false">
      <c r="A1609" s="1" t="n">
        <v>1605</v>
      </c>
      <c r="B1609" s="1" t="n">
        <v>28</v>
      </c>
      <c r="C1609" s="1" t="n">
        <v>0</v>
      </c>
      <c r="D1609" s="1" t="n">
        <v>0</v>
      </c>
      <c r="E1609" s="1" t="n">
        <v>1</v>
      </c>
      <c r="F1609" s="1" t="n">
        <v>1599</v>
      </c>
      <c r="H1609" s="1" t="s">
        <v>1919</v>
      </c>
      <c r="I1609" s="3" t="e">
        <f aca="false">--#NAME? #NAME?</f>
        <v>#VALUE!</v>
      </c>
      <c r="J1609" s="3" t="s">
        <v>256</v>
      </c>
      <c r="K1609" s="1" t="n">
        <v>10</v>
      </c>
      <c r="L1609" s="1" t="n">
        <v>0</v>
      </c>
      <c r="M1609" s="1" t="n">
        <v>16050</v>
      </c>
    </row>
    <row r="1610" customFormat="false" ht="14.9" hidden="false" customHeight="false" outlineLevel="0" collapsed="false">
      <c r="A1610" s="1" t="n">
        <v>1606</v>
      </c>
      <c r="B1610" s="1" t="n">
        <v>28</v>
      </c>
      <c r="C1610" s="1" t="n">
        <v>0</v>
      </c>
      <c r="D1610" s="1" t="n">
        <v>0</v>
      </c>
      <c r="E1610" s="1" t="n">
        <v>1</v>
      </c>
      <c r="F1610" s="1" t="n">
        <v>1599</v>
      </c>
      <c r="H1610" s="1" t="s">
        <v>1920</v>
      </c>
      <c r="I1610" s="3" t="e">
        <f aca="false">--#NAME? #NAME?</f>
        <v>#VALUE!</v>
      </c>
      <c r="J1610" s="3" t="s">
        <v>256</v>
      </c>
      <c r="K1610" s="1" t="n">
        <v>10</v>
      </c>
      <c r="L1610" s="1" t="n">
        <v>0</v>
      </c>
      <c r="M1610" s="1" t="n">
        <v>16060</v>
      </c>
    </row>
    <row r="1611" customFormat="false" ht="14.9" hidden="false" customHeight="false" outlineLevel="0" collapsed="false">
      <c r="A1611" s="1" t="n">
        <v>1607</v>
      </c>
      <c r="B1611" s="1" t="n">
        <v>28</v>
      </c>
      <c r="C1611" s="1" t="n">
        <v>0</v>
      </c>
      <c r="D1611" s="1" t="n">
        <v>0</v>
      </c>
      <c r="E1611" s="1" t="n">
        <v>1</v>
      </c>
      <c r="F1611" s="1" t="n">
        <v>1599</v>
      </c>
      <c r="H1611" s="1" t="s">
        <v>1921</v>
      </c>
      <c r="I1611" s="3" t="e">
        <f aca="false">--#NAME?</f>
        <v>#NAME?</v>
      </c>
      <c r="J1611" s="3" t="s">
        <v>256</v>
      </c>
      <c r="K1611" s="1" t="n">
        <v>10</v>
      </c>
      <c r="L1611" s="1" t="n">
        <v>0</v>
      </c>
      <c r="M1611" s="1" t="n">
        <v>16070</v>
      </c>
    </row>
    <row r="1612" customFormat="false" ht="14.9" hidden="false" customHeight="false" outlineLevel="0" collapsed="false">
      <c r="A1612" s="1" t="n">
        <v>1608</v>
      </c>
      <c r="B1612" s="1" t="n">
        <v>28</v>
      </c>
      <c r="C1612" s="1" t="n">
        <v>0</v>
      </c>
      <c r="D1612" s="1" t="n">
        <v>0</v>
      </c>
      <c r="E1612" s="1" t="n">
        <v>1</v>
      </c>
      <c r="F1612" s="1" t="n">
        <v>1598</v>
      </c>
      <c r="H1612" s="1" t="s">
        <v>1922</v>
      </c>
      <c r="I1612" s="3" t="e">
        <f aca="false">-#NAME?</f>
        <v>#NAME?</v>
      </c>
      <c r="J1612" s="3" t="s">
        <v>256</v>
      </c>
      <c r="K1612" s="1" t="n">
        <v>10</v>
      </c>
      <c r="L1612" s="1" t="n">
        <v>0</v>
      </c>
      <c r="M1612" s="1" t="n">
        <v>16080</v>
      </c>
    </row>
    <row r="1613" customFormat="false" ht="41.75" hidden="false" customHeight="false" outlineLevel="0" collapsed="false">
      <c r="A1613" s="1" t="n">
        <v>1609</v>
      </c>
      <c r="B1613" s="1" t="n">
        <v>28</v>
      </c>
      <c r="C1613" s="1" t="n">
        <v>0</v>
      </c>
      <c r="D1613" s="1" t="n">
        <v>1</v>
      </c>
      <c r="E1613" s="1" t="n">
        <v>0</v>
      </c>
      <c r="G1613" s="1" t="n">
        <v>28.13</v>
      </c>
      <c r="I1613" s="3" t="s">
        <v>1923</v>
      </c>
      <c r="J1613" s="3" t="s">
        <v>1924</v>
      </c>
      <c r="L1613" s="0" t="s">
        <v>644</v>
      </c>
      <c r="M1613" s="1" t="n">
        <v>0</v>
      </c>
      <c r="N1613" s="1" t="n">
        <v>16090</v>
      </c>
    </row>
    <row r="1614" customFormat="false" ht="14.9" hidden="false" customHeight="false" outlineLevel="0" collapsed="false">
      <c r="A1614" s="1" t="n">
        <v>1610</v>
      </c>
      <c r="B1614" s="1" t="n">
        <v>28</v>
      </c>
      <c r="C1614" s="1" t="n">
        <v>0</v>
      </c>
      <c r="D1614" s="1" t="n">
        <v>0</v>
      </c>
      <c r="E1614" s="1" t="n">
        <v>1</v>
      </c>
      <c r="F1614" s="1" t="n">
        <v>1609</v>
      </c>
      <c r="H1614" s="1" t="s">
        <v>1925</v>
      </c>
      <c r="I1614" s="3" t="e">
        <f aca="false">-#NAME? #NAME?</f>
        <v>#VALUE!</v>
      </c>
      <c r="J1614" s="3" t="s">
        <v>256</v>
      </c>
      <c r="K1614" s="1" t="n">
        <v>10</v>
      </c>
      <c r="L1614" s="1" t="n">
        <v>0</v>
      </c>
      <c r="M1614" s="1" t="n">
        <v>16100</v>
      </c>
    </row>
    <row r="1615" customFormat="false" ht="14.9" hidden="false" customHeight="false" outlineLevel="0" collapsed="false">
      <c r="A1615" s="1" t="n">
        <v>1611</v>
      </c>
      <c r="B1615" s="1" t="n">
        <v>28</v>
      </c>
      <c r="C1615" s="1" t="n">
        <v>0</v>
      </c>
      <c r="D1615" s="1" t="n">
        <v>0</v>
      </c>
      <c r="E1615" s="1" t="n">
        <v>1</v>
      </c>
      <c r="F1615" s="1" t="n">
        <v>1609</v>
      </c>
      <c r="H1615" s="1" t="s">
        <v>1926</v>
      </c>
      <c r="I1615" s="3" t="e">
        <f aca="false">-#NAME?</f>
        <v>#NAME?</v>
      </c>
      <c r="J1615" s="3" t="s">
        <v>256</v>
      </c>
      <c r="K1615" s="1" t="n">
        <v>10</v>
      </c>
      <c r="L1615" s="1" t="n">
        <v>0</v>
      </c>
      <c r="M1615" s="1" t="n">
        <v>16110</v>
      </c>
    </row>
    <row r="1616" customFormat="false" ht="135.8" hidden="false" customHeight="false" outlineLevel="0" collapsed="false">
      <c r="A1616" s="1" t="n">
        <v>1612</v>
      </c>
      <c r="B1616" s="1" t="n">
        <v>28</v>
      </c>
      <c r="C1616" s="1" t="n">
        <v>1</v>
      </c>
      <c r="D1616" s="1" t="n">
        <v>0</v>
      </c>
      <c r="E1616" s="1" t="n">
        <v>0</v>
      </c>
      <c r="I1616" s="3" t="s">
        <v>1927</v>
      </c>
      <c r="L1616" s="1" t="n">
        <v>0</v>
      </c>
      <c r="M1616" s="1" t="n">
        <v>16120</v>
      </c>
    </row>
    <row r="1617" customFormat="false" ht="68.65" hidden="false" customHeight="false" outlineLevel="0" collapsed="false">
      <c r="A1617" s="1" t="n">
        <v>1613</v>
      </c>
      <c r="B1617" s="1" t="n">
        <v>28</v>
      </c>
      <c r="C1617" s="1" t="n">
        <v>0</v>
      </c>
      <c r="D1617" s="1" t="n">
        <v>1</v>
      </c>
      <c r="E1617" s="1" t="n">
        <v>0</v>
      </c>
      <c r="G1617" s="1" t="n">
        <v>28.14</v>
      </c>
      <c r="I1617" s="3" t="s">
        <v>1928</v>
      </c>
      <c r="L1617" s="1" t="n">
        <v>0</v>
      </c>
      <c r="M1617" s="1" t="n">
        <v>16130</v>
      </c>
    </row>
    <row r="1618" customFormat="false" ht="14.9" hidden="false" customHeight="false" outlineLevel="0" collapsed="false">
      <c r="A1618" s="1" t="n">
        <v>1614</v>
      </c>
      <c r="B1618" s="1" t="n">
        <v>28</v>
      </c>
      <c r="C1618" s="1" t="n">
        <v>0</v>
      </c>
      <c r="D1618" s="1" t="n">
        <v>0</v>
      </c>
      <c r="E1618" s="1" t="n">
        <v>1</v>
      </c>
      <c r="F1618" s="1" t="n">
        <v>1613</v>
      </c>
      <c r="H1618" s="1" t="s">
        <v>1929</v>
      </c>
      <c r="I1618" s="3" t="e">
        <f aca="false">-#NAME? #NAME?</f>
        <v>#VALUE!</v>
      </c>
      <c r="J1618" s="3" t="s">
        <v>256</v>
      </c>
      <c r="K1618" s="1" t="n">
        <v>10</v>
      </c>
      <c r="L1618" s="1" t="n">
        <v>0</v>
      </c>
      <c r="M1618" s="1" t="n">
        <v>16140</v>
      </c>
    </row>
    <row r="1619" customFormat="false" ht="14.9" hidden="false" customHeight="false" outlineLevel="0" collapsed="false">
      <c r="A1619" s="1" t="n">
        <v>1615</v>
      </c>
      <c r="B1619" s="1" t="n">
        <v>28</v>
      </c>
      <c r="C1619" s="1" t="n">
        <v>0</v>
      </c>
      <c r="D1619" s="1" t="n">
        <v>0</v>
      </c>
      <c r="E1619" s="1" t="n">
        <v>1</v>
      </c>
      <c r="F1619" s="1" t="n">
        <v>1613</v>
      </c>
      <c r="H1619" s="1" t="s">
        <v>1930</v>
      </c>
      <c r="I1619" s="3" t="e">
        <f aca="false">-#NAME? #NAME? #NAME? #NAME?</f>
        <v>#VALUE!</v>
      </c>
      <c r="J1619" s="3" t="s">
        <v>256</v>
      </c>
      <c r="K1619" s="1" t="n">
        <v>10</v>
      </c>
      <c r="L1619" s="1" t="n">
        <v>0</v>
      </c>
      <c r="M1619" s="1" t="n">
        <v>16150</v>
      </c>
    </row>
    <row r="1620" customFormat="false" ht="28.35" hidden="false" customHeight="false" outlineLevel="0" collapsed="false">
      <c r="A1620" s="1" t="n">
        <v>1616</v>
      </c>
      <c r="B1620" s="1" t="n">
        <v>28</v>
      </c>
      <c r="C1620" s="1" t="n">
        <v>0</v>
      </c>
      <c r="D1620" s="1" t="n">
        <v>1</v>
      </c>
      <c r="E1620" s="1" t="n">
        <v>0</v>
      </c>
      <c r="G1620" s="1" t="n">
        <v>28.15</v>
      </c>
      <c r="I1620" s="3" t="s">
        <v>1931</v>
      </c>
      <c r="J1620" s="3" t="s">
        <v>1932</v>
      </c>
      <c r="K1620" s="1" t="n">
        <v>50</v>
      </c>
      <c r="L1620" s="0" t="s">
        <v>644</v>
      </c>
      <c r="M1620" s="0" t="s">
        <v>1465</v>
      </c>
      <c r="N1620" s="1" t="n">
        <v>0</v>
      </c>
      <c r="O1620" s="1" t="n">
        <v>16160</v>
      </c>
    </row>
    <row r="1621" customFormat="false" ht="55.2" hidden="false" customHeight="false" outlineLevel="0" collapsed="false">
      <c r="A1621" s="1" t="n">
        <v>1617</v>
      </c>
      <c r="B1621" s="1" t="n">
        <v>28</v>
      </c>
      <c r="C1621" s="1" t="n">
        <v>0</v>
      </c>
      <c r="D1621" s="1" t="n">
        <v>0</v>
      </c>
      <c r="E1621" s="1" t="n">
        <v>0</v>
      </c>
      <c r="F1621" s="1" t="n">
        <v>1616</v>
      </c>
      <c r="I1621" s="3" t="s">
        <v>1933</v>
      </c>
      <c r="L1621" s="1" t="n">
        <v>0</v>
      </c>
      <c r="M1621" s="1" t="n">
        <v>16170</v>
      </c>
    </row>
    <row r="1622" customFormat="false" ht="14.9" hidden="false" customHeight="false" outlineLevel="0" collapsed="false">
      <c r="A1622" s="1" t="n">
        <v>1618</v>
      </c>
      <c r="B1622" s="1" t="n">
        <v>28</v>
      </c>
      <c r="C1622" s="1" t="n">
        <v>0</v>
      </c>
      <c r="D1622" s="1" t="n">
        <v>0</v>
      </c>
      <c r="E1622" s="1" t="n">
        <v>1</v>
      </c>
      <c r="F1622" s="1" t="n">
        <v>1617</v>
      </c>
      <c r="H1622" s="1" t="s">
        <v>1934</v>
      </c>
      <c r="I1622" s="3" t="e">
        <f aca="false">--#NAME?</f>
        <v>#NAME?</v>
      </c>
      <c r="J1622" s="3" t="s">
        <v>256</v>
      </c>
      <c r="K1622" s="1" t="n">
        <v>10</v>
      </c>
      <c r="L1622" s="1" t="n">
        <v>0</v>
      </c>
      <c r="M1622" s="1" t="n">
        <v>16180</v>
      </c>
    </row>
    <row r="1623" customFormat="false" ht="14.9" hidden="false" customHeight="false" outlineLevel="0" collapsed="false">
      <c r="A1623" s="1" t="n">
        <v>1619</v>
      </c>
      <c r="B1623" s="1" t="n">
        <v>28</v>
      </c>
      <c r="C1623" s="1" t="n">
        <v>0</v>
      </c>
      <c r="D1623" s="1" t="n">
        <v>0</v>
      </c>
      <c r="E1623" s="1" t="n">
        <v>1</v>
      </c>
      <c r="F1623" s="1" t="n">
        <v>1617</v>
      </c>
      <c r="H1623" s="1" t="s">
        <v>1935</v>
      </c>
      <c r="I1623" s="3" t="e">
        <f aca="false">--#NAME? #NAME? #NAME? (#NAME? #NAME? #NAME? #NAME? #NAME?)</f>
        <v>#VALUE!</v>
      </c>
      <c r="J1623" s="3" t="s">
        <v>256</v>
      </c>
      <c r="K1623" s="1" t="n">
        <v>10</v>
      </c>
      <c r="L1623" s="1" t="n">
        <v>0</v>
      </c>
      <c r="M1623" s="1" t="n">
        <v>16190</v>
      </c>
    </row>
    <row r="1624" customFormat="false" ht="14.9" hidden="false" customHeight="false" outlineLevel="0" collapsed="false">
      <c r="A1624" s="1" t="n">
        <v>1620</v>
      </c>
      <c r="B1624" s="1" t="n">
        <v>28</v>
      </c>
      <c r="C1624" s="1" t="n">
        <v>0</v>
      </c>
      <c r="D1624" s="1" t="n">
        <v>0</v>
      </c>
      <c r="E1624" s="1" t="n">
        <v>1</v>
      </c>
      <c r="F1624" s="1" t="n">
        <v>1616</v>
      </c>
      <c r="H1624" s="1" t="s">
        <v>1936</v>
      </c>
      <c r="I1624" s="3" t="e">
        <f aca="false">-#NAME? #NAME? (#NAME? #NAME?)</f>
        <v>#VALUE!</v>
      </c>
      <c r="J1624" s="3" t="s">
        <v>256</v>
      </c>
      <c r="K1624" s="1" t="n">
        <v>10</v>
      </c>
      <c r="L1624" s="1" t="n">
        <v>0</v>
      </c>
      <c r="M1624" s="1" t="n">
        <v>16200</v>
      </c>
    </row>
    <row r="1625" customFormat="false" ht="14.9" hidden="false" customHeight="false" outlineLevel="0" collapsed="false">
      <c r="A1625" s="1" t="n">
        <v>1621</v>
      </c>
      <c r="B1625" s="1" t="n">
        <v>28</v>
      </c>
      <c r="C1625" s="1" t="n">
        <v>0</v>
      </c>
      <c r="D1625" s="1" t="n">
        <v>0</v>
      </c>
      <c r="E1625" s="1" t="n">
        <v>1</v>
      </c>
      <c r="F1625" s="1" t="n">
        <v>1616</v>
      </c>
      <c r="H1625" s="1" t="s">
        <v>1937</v>
      </c>
      <c r="I1625" s="3" t="e">
        <f aca="false">-#NAME? #NAME? #NAME? #NAME? #NAME?</f>
        <v>#VALUE!</v>
      </c>
      <c r="J1625" s="3" t="s">
        <v>256</v>
      </c>
      <c r="K1625" s="1" t="n">
        <v>10</v>
      </c>
      <c r="L1625" s="1" t="n">
        <v>0</v>
      </c>
      <c r="M1625" s="1" t="n">
        <v>16210</v>
      </c>
    </row>
    <row r="1626" customFormat="false" ht="189.55" hidden="false" customHeight="false" outlineLevel="0" collapsed="false">
      <c r="A1626" s="1" t="n">
        <v>1622</v>
      </c>
      <c r="B1626" s="1" t="n">
        <v>28</v>
      </c>
      <c r="C1626" s="1" t="n">
        <v>0</v>
      </c>
      <c r="D1626" s="1" t="n">
        <v>1</v>
      </c>
      <c r="E1626" s="1" t="n">
        <v>0</v>
      </c>
      <c r="G1626" s="1" t="n">
        <v>28.16</v>
      </c>
      <c r="I1626" s="3" t="s">
        <v>1938</v>
      </c>
      <c r="L1626" s="1" t="n">
        <v>0</v>
      </c>
      <c r="M1626" s="1" t="n">
        <v>16220</v>
      </c>
    </row>
    <row r="1627" customFormat="false" ht="14.9" hidden="false" customHeight="false" outlineLevel="0" collapsed="false">
      <c r="A1627" s="1" t="n">
        <v>1623</v>
      </c>
      <c r="B1627" s="1" t="n">
        <v>28</v>
      </c>
      <c r="C1627" s="1" t="n">
        <v>0</v>
      </c>
      <c r="D1627" s="1" t="n">
        <v>0</v>
      </c>
      <c r="E1627" s="1" t="n">
        <v>1</v>
      </c>
      <c r="F1627" s="1" t="n">
        <v>1622</v>
      </c>
      <c r="H1627" s="1" t="s">
        <v>1939</v>
      </c>
      <c r="I1627" s="3" t="e">
        <f aca="false">-#NAME? #NAME? #NAME? #NAME? #NAME?</f>
        <v>#VALUE!</v>
      </c>
      <c r="J1627" s="3" t="s">
        <v>256</v>
      </c>
      <c r="K1627" s="1" t="n">
        <v>10</v>
      </c>
      <c r="L1627" s="1" t="n">
        <v>0</v>
      </c>
      <c r="M1627" s="1" t="n">
        <v>16230</v>
      </c>
    </row>
    <row r="1628" customFormat="false" ht="14.9" hidden="false" customHeight="false" outlineLevel="0" collapsed="false">
      <c r="A1628" s="1" t="n">
        <v>1624</v>
      </c>
      <c r="B1628" s="1" t="n">
        <v>28</v>
      </c>
      <c r="C1628" s="1" t="n">
        <v>0</v>
      </c>
      <c r="D1628" s="1" t="n">
        <v>0</v>
      </c>
      <c r="E1628" s="1" t="n">
        <v>1</v>
      </c>
      <c r="F1628" s="1" t="n">
        <v>1622</v>
      </c>
      <c r="H1628" s="1" t="s">
        <v>1940</v>
      </c>
      <c r="I1628" s="3" t="e">
        <f aca="false">-#NAME?,#NAME? #NAME? #NAME?,#NAME? #NAME? #NAME? #NAME?</f>
        <v>#VALUE!</v>
      </c>
      <c r="J1628" s="3" t="s">
        <v>256</v>
      </c>
      <c r="K1628" s="1" t="n">
        <v>10</v>
      </c>
      <c r="L1628" s="1" t="n">
        <v>0</v>
      </c>
      <c r="M1628" s="1" t="n">
        <v>16240</v>
      </c>
    </row>
    <row r="1629" customFormat="false" ht="28.35" hidden="false" customHeight="false" outlineLevel="0" collapsed="false">
      <c r="A1629" s="1" t="n">
        <v>1625</v>
      </c>
      <c r="B1629" s="1" t="n">
        <v>28</v>
      </c>
      <c r="C1629" s="1" t="n">
        <v>0</v>
      </c>
      <c r="D1629" s="1" t="n">
        <v>1</v>
      </c>
      <c r="E1629" s="1" t="n">
        <v>0</v>
      </c>
      <c r="G1629" s="1" t="n">
        <v>28.17</v>
      </c>
      <c r="I1629" s="3" t="s">
        <v>1941</v>
      </c>
      <c r="J1629" s="3" t="s">
        <v>1942</v>
      </c>
      <c r="L1629" s="0" t="s">
        <v>644</v>
      </c>
      <c r="M1629" s="1" t="n">
        <v>0</v>
      </c>
      <c r="N1629" s="1" t="n">
        <v>16250</v>
      </c>
    </row>
    <row r="1630" customFormat="false" ht="14.9" hidden="false" customHeight="false" outlineLevel="0" collapsed="false">
      <c r="A1630" s="1" t="n">
        <v>1626</v>
      </c>
      <c r="B1630" s="1" t="n">
        <v>28</v>
      </c>
      <c r="C1630" s="1" t="n">
        <v>0</v>
      </c>
      <c r="D1630" s="1" t="n">
        <v>0</v>
      </c>
      <c r="E1630" s="1" t="n">
        <v>1</v>
      </c>
      <c r="F1630" s="1" t="n">
        <v>1625</v>
      </c>
      <c r="H1630" s="1" t="s">
        <v>1943</v>
      </c>
      <c r="I1630" s="3" t="e">
        <f aca="false">---#NAME? #NAME?</f>
        <v>#VALUE!</v>
      </c>
      <c r="J1630" s="3" t="s">
        <v>256</v>
      </c>
      <c r="K1630" s="1" t="n">
        <v>10</v>
      </c>
      <c r="L1630" s="1" t="n">
        <v>0</v>
      </c>
      <c r="M1630" s="1" t="n">
        <v>16260</v>
      </c>
    </row>
    <row r="1631" customFormat="false" ht="14.9" hidden="false" customHeight="false" outlineLevel="0" collapsed="false">
      <c r="A1631" s="1" t="n">
        <v>1627</v>
      </c>
      <c r="B1631" s="1" t="n">
        <v>28</v>
      </c>
      <c r="C1631" s="1" t="n">
        <v>0</v>
      </c>
      <c r="D1631" s="1" t="n">
        <v>0</v>
      </c>
      <c r="E1631" s="1" t="n">
        <v>1</v>
      </c>
      <c r="F1631" s="1" t="n">
        <v>1625</v>
      </c>
      <c r="H1631" s="1" t="s">
        <v>1944</v>
      </c>
      <c r="I1631" s="3" t="e">
        <f aca="false">---#NAME? #NAME?</f>
        <v>#VALUE!</v>
      </c>
      <c r="J1631" s="3" t="s">
        <v>256</v>
      </c>
      <c r="K1631" s="1" t="n">
        <v>10</v>
      </c>
      <c r="L1631" s="1" t="n">
        <v>0</v>
      </c>
      <c r="M1631" s="1" t="n">
        <v>16270</v>
      </c>
    </row>
    <row r="1632" customFormat="false" ht="176.1" hidden="false" customHeight="false" outlineLevel="0" collapsed="false">
      <c r="A1632" s="1" t="n">
        <v>1628</v>
      </c>
      <c r="B1632" s="1" t="n">
        <v>28</v>
      </c>
      <c r="C1632" s="1" t="n">
        <v>0</v>
      </c>
      <c r="D1632" s="1" t="n">
        <v>1</v>
      </c>
      <c r="E1632" s="1" t="n">
        <v>0</v>
      </c>
      <c r="G1632" s="1" t="n">
        <v>28.18</v>
      </c>
      <c r="I1632" s="3" t="s">
        <v>1945</v>
      </c>
      <c r="L1632" s="1" t="n">
        <v>0</v>
      </c>
      <c r="M1632" s="1" t="n">
        <v>16280</v>
      </c>
    </row>
    <row r="1633" customFormat="false" ht="14.9" hidden="false" customHeight="false" outlineLevel="0" collapsed="false">
      <c r="A1633" s="1" t="n">
        <v>1629</v>
      </c>
      <c r="B1633" s="1" t="n">
        <v>28</v>
      </c>
      <c r="C1633" s="1" t="n">
        <v>0</v>
      </c>
      <c r="D1633" s="1" t="n">
        <v>0</v>
      </c>
      <c r="E1633" s="1" t="n">
        <v>1</v>
      </c>
      <c r="F1633" s="1" t="n">
        <v>1628</v>
      </c>
      <c r="H1633" s="1" t="s">
        <v>1946</v>
      </c>
      <c r="I1633" s="3" t="e">
        <f aca="false">-#NAME? #NAME?,#NAME? #NAME? #NAME? #NAME? #NAME?</f>
        <v>#VALUE!</v>
      </c>
      <c r="J1633" s="3" t="s">
        <v>256</v>
      </c>
      <c r="K1633" s="1" t="n">
        <v>10</v>
      </c>
      <c r="L1633" s="1" t="n">
        <v>0</v>
      </c>
      <c r="M1633" s="1" t="n">
        <v>16290</v>
      </c>
    </row>
    <row r="1634" customFormat="false" ht="14.9" hidden="false" customHeight="false" outlineLevel="0" collapsed="false">
      <c r="A1634" s="1" t="n">
        <v>1630</v>
      </c>
      <c r="B1634" s="1" t="n">
        <v>28</v>
      </c>
      <c r="C1634" s="1" t="n">
        <v>0</v>
      </c>
      <c r="D1634" s="1" t="n">
        <v>0</v>
      </c>
      <c r="E1634" s="1" t="n">
        <v>1</v>
      </c>
      <c r="F1634" s="1" t="n">
        <v>1628</v>
      </c>
      <c r="H1634" s="1" t="s">
        <v>1947</v>
      </c>
      <c r="I1634" s="3" t="e">
        <f aca="false">-#NAME? #NAME?,#NAME? #NAME? #NAME? #NAME?</f>
        <v>#VALUE!</v>
      </c>
      <c r="J1634" s="3" t="s">
        <v>256</v>
      </c>
      <c r="K1634" s="1" t="n">
        <v>10</v>
      </c>
      <c r="L1634" s="1" t="n">
        <v>0</v>
      </c>
      <c r="M1634" s="1" t="n">
        <v>16300</v>
      </c>
    </row>
    <row r="1635" customFormat="false" ht="14.9" hidden="false" customHeight="false" outlineLevel="0" collapsed="false">
      <c r="A1635" s="1" t="n">
        <v>1631</v>
      </c>
      <c r="B1635" s="1" t="n">
        <v>28</v>
      </c>
      <c r="C1635" s="1" t="n">
        <v>0</v>
      </c>
      <c r="D1635" s="1" t="n">
        <v>0</v>
      </c>
      <c r="E1635" s="1" t="n">
        <v>1</v>
      </c>
      <c r="F1635" s="1" t="n">
        <v>1628</v>
      </c>
      <c r="H1635" s="1" t="s">
        <v>1948</v>
      </c>
      <c r="I1635" s="3" t="e">
        <f aca="false">-#NAME? #NAME?</f>
        <v>#VALUE!</v>
      </c>
      <c r="J1635" s="3" t="s">
        <v>256</v>
      </c>
      <c r="K1635" s="1" t="n">
        <v>10</v>
      </c>
      <c r="L1635" s="1" t="n">
        <v>0</v>
      </c>
      <c r="M1635" s="1" t="n">
        <v>16310</v>
      </c>
    </row>
    <row r="1636" customFormat="false" ht="68.65" hidden="false" customHeight="false" outlineLevel="0" collapsed="false">
      <c r="A1636" s="1" t="n">
        <v>1632</v>
      </c>
      <c r="B1636" s="1" t="n">
        <v>28</v>
      </c>
      <c r="C1636" s="1" t="n">
        <v>0</v>
      </c>
      <c r="D1636" s="1" t="n">
        <v>1</v>
      </c>
      <c r="E1636" s="1" t="n">
        <v>0</v>
      </c>
      <c r="G1636" s="1" t="n">
        <v>28.19</v>
      </c>
      <c r="I1636" s="3" t="s">
        <v>1949</v>
      </c>
      <c r="L1636" s="1" t="n">
        <v>0</v>
      </c>
      <c r="M1636" s="1" t="n">
        <v>16320</v>
      </c>
    </row>
    <row r="1637" customFormat="false" ht="14.9" hidden="false" customHeight="false" outlineLevel="0" collapsed="false">
      <c r="A1637" s="1" t="n">
        <v>1633</v>
      </c>
      <c r="B1637" s="1" t="n">
        <v>28</v>
      </c>
      <c r="C1637" s="1" t="n">
        <v>0</v>
      </c>
      <c r="D1637" s="1" t="n">
        <v>0</v>
      </c>
      <c r="E1637" s="1" t="n">
        <v>1</v>
      </c>
      <c r="F1637" s="1" t="n">
        <v>1632</v>
      </c>
      <c r="H1637" s="1" t="s">
        <v>1950</v>
      </c>
      <c r="I1637" s="3" t="e">
        <f aca="false">-#NAME? #NAME?</f>
        <v>#VALUE!</v>
      </c>
      <c r="J1637" s="3" t="s">
        <v>256</v>
      </c>
      <c r="K1637" s="1" t="n">
        <v>10</v>
      </c>
      <c r="L1637" s="1" t="n">
        <v>0</v>
      </c>
      <c r="M1637" s="1" t="n">
        <v>16330</v>
      </c>
    </row>
    <row r="1638" customFormat="false" ht="14.9" hidden="false" customHeight="false" outlineLevel="0" collapsed="false">
      <c r="A1638" s="1" t="n">
        <v>1634</v>
      </c>
      <c r="B1638" s="1" t="n">
        <v>28</v>
      </c>
      <c r="C1638" s="1" t="n">
        <v>0</v>
      </c>
      <c r="D1638" s="1" t="n">
        <v>0</v>
      </c>
      <c r="E1638" s="1" t="n">
        <v>1</v>
      </c>
      <c r="F1638" s="1" t="n">
        <v>1632</v>
      </c>
      <c r="H1638" s="1" t="s">
        <v>1951</v>
      </c>
      <c r="I1638" s="3" t="e">
        <f aca="false">-#NAME?</f>
        <v>#NAME?</v>
      </c>
      <c r="J1638" s="3" t="s">
        <v>256</v>
      </c>
      <c r="K1638" s="1" t="n">
        <v>10</v>
      </c>
      <c r="L1638" s="1" t="n">
        <v>0</v>
      </c>
      <c r="M1638" s="1" t="n">
        <v>16340</v>
      </c>
    </row>
    <row r="1639" customFormat="false" ht="28.35" hidden="false" customHeight="false" outlineLevel="0" collapsed="false">
      <c r="A1639" s="1" t="n">
        <v>1635</v>
      </c>
      <c r="B1639" s="1" t="n">
        <v>28</v>
      </c>
      <c r="C1639" s="1" t="n">
        <v>0</v>
      </c>
      <c r="D1639" s="1" t="n">
        <v>1</v>
      </c>
      <c r="E1639" s="1" t="n">
        <v>0</v>
      </c>
      <c r="G1639" s="1" t="n">
        <v>28.2</v>
      </c>
      <c r="I1639" s="3" t="s">
        <v>1952</v>
      </c>
      <c r="L1639" s="1" t="n">
        <v>0</v>
      </c>
      <c r="M1639" s="1" t="n">
        <v>16350</v>
      </c>
    </row>
    <row r="1640" customFormat="false" ht="14.9" hidden="false" customHeight="false" outlineLevel="0" collapsed="false">
      <c r="A1640" s="1" t="n">
        <v>1636</v>
      </c>
      <c r="B1640" s="1" t="n">
        <v>28</v>
      </c>
      <c r="C1640" s="1" t="n">
        <v>0</v>
      </c>
      <c r="D1640" s="1" t="n">
        <v>0</v>
      </c>
      <c r="E1640" s="1" t="n">
        <v>1</v>
      </c>
      <c r="F1640" s="1" t="n">
        <v>1635</v>
      </c>
      <c r="H1640" s="1" t="s">
        <v>1953</v>
      </c>
      <c r="I1640" s="3" t="e">
        <f aca="false">-#NAME? #NAME?</f>
        <v>#VALUE!</v>
      </c>
      <c r="J1640" s="3" t="s">
        <v>256</v>
      </c>
      <c r="K1640" s="1" t="n">
        <v>10</v>
      </c>
      <c r="L1640" s="1" t="n">
        <v>0</v>
      </c>
      <c r="M1640" s="1" t="n">
        <v>16360</v>
      </c>
    </row>
    <row r="1641" customFormat="false" ht="14.9" hidden="false" customHeight="false" outlineLevel="0" collapsed="false">
      <c r="A1641" s="1" t="n">
        <v>1637</v>
      </c>
      <c r="B1641" s="1" t="n">
        <v>28</v>
      </c>
      <c r="C1641" s="1" t="n">
        <v>0</v>
      </c>
      <c r="D1641" s="1" t="n">
        <v>0</v>
      </c>
      <c r="E1641" s="1" t="n">
        <v>1</v>
      </c>
      <c r="F1641" s="1" t="n">
        <v>1635</v>
      </c>
      <c r="H1641" s="1" t="s">
        <v>1954</v>
      </c>
      <c r="I1641" s="3" t="e">
        <f aca="false">-#NAME?</f>
        <v>#NAME?</v>
      </c>
      <c r="J1641" s="3" t="s">
        <v>256</v>
      </c>
      <c r="K1641" s="1" t="n">
        <v>10</v>
      </c>
      <c r="L1641" s="1" t="n">
        <v>0</v>
      </c>
      <c r="M1641" s="1" t="n">
        <v>16370</v>
      </c>
    </row>
    <row r="1642" customFormat="false" ht="68.65" hidden="false" customHeight="false" outlineLevel="0" collapsed="false">
      <c r="A1642" s="1" t="n">
        <v>1638</v>
      </c>
      <c r="B1642" s="1" t="n">
        <v>28</v>
      </c>
      <c r="C1642" s="1" t="n">
        <v>0</v>
      </c>
      <c r="D1642" s="1" t="n">
        <v>1</v>
      </c>
      <c r="E1642" s="1" t="n">
        <v>0</v>
      </c>
      <c r="G1642" s="1" t="n">
        <v>28.21</v>
      </c>
      <c r="I1642" s="3" t="s">
        <v>1955</v>
      </c>
      <c r="J1642" s="3" t="s">
        <v>1956</v>
      </c>
      <c r="L1642" s="0" t="s">
        <v>644</v>
      </c>
      <c r="M1642" s="1" t="n">
        <v>0</v>
      </c>
      <c r="N1642" s="1" t="n">
        <v>16380</v>
      </c>
    </row>
    <row r="1643" customFormat="false" ht="14.9" hidden="false" customHeight="false" outlineLevel="0" collapsed="false">
      <c r="A1643" s="1" t="n">
        <v>1639</v>
      </c>
      <c r="B1643" s="1" t="n">
        <v>28</v>
      </c>
      <c r="C1643" s="1" t="n">
        <v>0</v>
      </c>
      <c r="D1643" s="1" t="n">
        <v>0</v>
      </c>
      <c r="E1643" s="1" t="n">
        <v>1</v>
      </c>
      <c r="F1643" s="1" t="n">
        <v>1638</v>
      </c>
      <c r="H1643" s="1" t="s">
        <v>1957</v>
      </c>
      <c r="I1643" s="3" t="e">
        <f aca="false">-#NAME? #NAME? #NAME? #NAME?</f>
        <v>#VALUE!</v>
      </c>
      <c r="J1643" s="3" t="s">
        <v>256</v>
      </c>
      <c r="K1643" s="1" t="n">
        <v>10</v>
      </c>
      <c r="L1643" s="1" t="n">
        <v>0</v>
      </c>
      <c r="M1643" s="1" t="n">
        <v>16390</v>
      </c>
    </row>
    <row r="1644" customFormat="false" ht="14.9" hidden="false" customHeight="false" outlineLevel="0" collapsed="false">
      <c r="A1644" s="1" t="n">
        <v>1640</v>
      </c>
      <c r="B1644" s="1" t="n">
        <v>28</v>
      </c>
      <c r="C1644" s="1" t="n">
        <v>0</v>
      </c>
      <c r="D1644" s="1" t="n">
        <v>0</v>
      </c>
      <c r="E1644" s="1" t="n">
        <v>1</v>
      </c>
      <c r="F1644" s="1" t="n">
        <v>1638</v>
      </c>
      <c r="H1644" s="1" t="s">
        <v>1958</v>
      </c>
      <c r="I1644" s="3" t="e">
        <f aca="false">-#NAME? #NAME?</f>
        <v>#VALUE!</v>
      </c>
      <c r="J1644" s="3" t="s">
        <v>256</v>
      </c>
      <c r="K1644" s="1" t="n">
        <v>10</v>
      </c>
      <c r="L1644" s="1" t="n">
        <v>0</v>
      </c>
      <c r="M1644" s="1" t="n">
        <v>16400</v>
      </c>
    </row>
    <row r="1645" customFormat="false" ht="68.65" hidden="false" customHeight="false" outlineLevel="0" collapsed="false">
      <c r="A1645" s="1" t="n">
        <v>1641</v>
      </c>
      <c r="B1645" s="1" t="n">
        <v>28</v>
      </c>
      <c r="C1645" s="1" t="n">
        <v>0</v>
      </c>
      <c r="D1645" s="1" t="n">
        <v>1</v>
      </c>
      <c r="E1645" s="1" t="n">
        <v>1</v>
      </c>
      <c r="G1645" s="1" t="n">
        <v>28.22</v>
      </c>
      <c r="H1645" s="1" t="s">
        <v>1959</v>
      </c>
      <c r="I1645" s="3" t="s">
        <v>1960</v>
      </c>
      <c r="J1645" s="3" t="s">
        <v>1961</v>
      </c>
      <c r="L1645" s="0" t="s">
        <v>644</v>
      </c>
      <c r="M1645" s="1" t="n">
        <v>0</v>
      </c>
      <c r="N1645" s="1" t="n">
        <v>16410</v>
      </c>
    </row>
    <row r="1646" customFormat="false" ht="28.35" hidden="false" customHeight="false" outlineLevel="0" collapsed="false">
      <c r="A1646" s="1" t="n">
        <v>1642</v>
      </c>
      <c r="B1646" s="1" t="n">
        <v>28</v>
      </c>
      <c r="C1646" s="1" t="n">
        <v>0</v>
      </c>
      <c r="D1646" s="1" t="n">
        <v>1</v>
      </c>
      <c r="E1646" s="1" t="n">
        <v>1</v>
      </c>
      <c r="G1646" s="1" t="n">
        <v>28.23</v>
      </c>
      <c r="H1646" s="1" t="s">
        <v>1962</v>
      </c>
      <c r="I1646" s="3" t="s">
        <v>1963</v>
      </c>
      <c r="L1646" s="1" t="n">
        <v>0</v>
      </c>
      <c r="M1646" s="1" t="n">
        <v>16420</v>
      </c>
    </row>
    <row r="1647" customFormat="false" ht="28.35" hidden="false" customHeight="false" outlineLevel="0" collapsed="false">
      <c r="A1647" s="1" t="n">
        <v>1643</v>
      </c>
      <c r="B1647" s="1" t="n">
        <v>28</v>
      </c>
      <c r="C1647" s="1" t="n">
        <v>0</v>
      </c>
      <c r="D1647" s="1" t="n">
        <v>1</v>
      </c>
      <c r="E1647" s="1" t="n">
        <v>0</v>
      </c>
      <c r="G1647" s="1" t="n">
        <v>28.24</v>
      </c>
      <c r="I1647" s="3" t="s">
        <v>1964</v>
      </c>
      <c r="J1647" s="3" t="s">
        <v>1965</v>
      </c>
      <c r="L1647" s="0" t="s">
        <v>644</v>
      </c>
      <c r="M1647" s="1" t="n">
        <v>0</v>
      </c>
      <c r="N1647" s="1" t="n">
        <v>16430</v>
      </c>
    </row>
    <row r="1648" customFormat="false" ht="14.9" hidden="false" customHeight="false" outlineLevel="0" collapsed="false">
      <c r="A1648" s="1" t="n">
        <v>1644</v>
      </c>
      <c r="B1648" s="1" t="n">
        <v>28</v>
      </c>
      <c r="C1648" s="1" t="n">
        <v>0</v>
      </c>
      <c r="D1648" s="1" t="n">
        <v>0</v>
      </c>
      <c r="E1648" s="1" t="n">
        <v>1</v>
      </c>
      <c r="F1648" s="1" t="n">
        <v>1643</v>
      </c>
      <c r="H1648" s="1" t="s">
        <v>1966</v>
      </c>
      <c r="I1648" s="3" t="e">
        <f aca="false">-#NAME? #NAME? (#NAME?,#NAME?)</f>
        <v>#VALUE!</v>
      </c>
      <c r="J1648" s="3" t="s">
        <v>256</v>
      </c>
      <c r="K1648" s="1" t="n">
        <v>10</v>
      </c>
      <c r="L1648" s="1" t="n">
        <v>0</v>
      </c>
      <c r="M1648" s="1" t="n">
        <v>16440</v>
      </c>
    </row>
    <row r="1649" customFormat="false" ht="14.9" hidden="false" customHeight="false" outlineLevel="0" collapsed="false">
      <c r="A1649" s="1" t="n">
        <v>1645</v>
      </c>
      <c r="B1649" s="1" t="n">
        <v>28</v>
      </c>
      <c r="C1649" s="1" t="n">
        <v>0</v>
      </c>
      <c r="D1649" s="1" t="n">
        <v>0</v>
      </c>
      <c r="E1649" s="1" t="n">
        <v>1</v>
      </c>
      <c r="F1649" s="1" t="n">
        <v>1643</v>
      </c>
      <c r="H1649" s="1" t="s">
        <v>1967</v>
      </c>
      <c r="I1649" s="3" t="e">
        <f aca="false">-#NAME?</f>
        <v>#NAME?</v>
      </c>
      <c r="J1649" s="3" t="s">
        <v>256</v>
      </c>
      <c r="K1649" s="1" t="n">
        <v>10</v>
      </c>
      <c r="L1649" s="1" t="n">
        <v>0</v>
      </c>
      <c r="M1649" s="1" t="n">
        <v>16450</v>
      </c>
    </row>
    <row r="1650" customFormat="false" ht="229.85" hidden="false" customHeight="false" outlineLevel="0" collapsed="false">
      <c r="A1650" s="1" t="n">
        <v>1646</v>
      </c>
      <c r="B1650" s="1" t="n">
        <v>28</v>
      </c>
      <c r="C1650" s="1" t="n">
        <v>0</v>
      </c>
      <c r="D1650" s="1" t="n">
        <v>1</v>
      </c>
      <c r="E1650" s="1" t="n">
        <v>0</v>
      </c>
      <c r="G1650" s="1" t="n">
        <v>28.25</v>
      </c>
      <c r="I1650" s="3" t="s">
        <v>1968</v>
      </c>
      <c r="L1650" s="1" t="n">
        <v>0</v>
      </c>
      <c r="M1650" s="1" t="n">
        <v>16460</v>
      </c>
    </row>
    <row r="1651" customFormat="false" ht="14.9" hidden="false" customHeight="false" outlineLevel="0" collapsed="false">
      <c r="A1651" s="1" t="n">
        <v>1647</v>
      </c>
      <c r="B1651" s="1" t="n">
        <v>28</v>
      </c>
      <c r="C1651" s="1" t="n">
        <v>0</v>
      </c>
      <c r="D1651" s="1" t="n">
        <v>0</v>
      </c>
      <c r="E1651" s="1" t="n">
        <v>1</v>
      </c>
      <c r="F1651" s="1" t="n">
        <v>1646</v>
      </c>
      <c r="H1651" s="1" t="s">
        <v>1969</v>
      </c>
      <c r="I1651" s="3" t="e">
        <f aca="false">-#NAME? #NAME? #NAME? #NAME? #NAME? #NAME? #NAME?</f>
        <v>#VALUE!</v>
      </c>
      <c r="J1651" s="3" t="s">
        <v>256</v>
      </c>
      <c r="K1651" s="1" t="n">
        <v>10</v>
      </c>
      <c r="L1651" s="1" t="n">
        <v>0</v>
      </c>
      <c r="M1651" s="1" t="n">
        <v>16470</v>
      </c>
    </row>
    <row r="1652" customFormat="false" ht="14.9" hidden="false" customHeight="false" outlineLevel="0" collapsed="false">
      <c r="A1652" s="1" t="n">
        <v>1648</v>
      </c>
      <c r="B1652" s="1" t="n">
        <v>28</v>
      </c>
      <c r="C1652" s="1" t="n">
        <v>0</v>
      </c>
      <c r="D1652" s="1" t="n">
        <v>0</v>
      </c>
      <c r="E1652" s="1" t="n">
        <v>1</v>
      </c>
      <c r="F1652" s="1" t="n">
        <v>1646</v>
      </c>
      <c r="H1652" s="1" t="s">
        <v>1970</v>
      </c>
      <c r="I1652" s="3" t="e">
        <f aca="false">-#NAME? #NAME? #NAME? #NAME?</f>
        <v>#VALUE!</v>
      </c>
      <c r="J1652" s="3" t="s">
        <v>256</v>
      </c>
      <c r="K1652" s="1" t="n">
        <v>10</v>
      </c>
      <c r="L1652" s="1" t="n">
        <v>0</v>
      </c>
      <c r="M1652" s="1" t="n">
        <v>16480</v>
      </c>
    </row>
    <row r="1653" customFormat="false" ht="14.9" hidden="false" customHeight="false" outlineLevel="0" collapsed="false">
      <c r="A1653" s="1" t="n">
        <v>1649</v>
      </c>
      <c r="B1653" s="1" t="n">
        <v>28</v>
      </c>
      <c r="C1653" s="1" t="n">
        <v>0</v>
      </c>
      <c r="D1653" s="1" t="n">
        <v>0</v>
      </c>
      <c r="E1653" s="1" t="n">
        <v>1</v>
      </c>
      <c r="F1653" s="1" t="n">
        <v>1646</v>
      </c>
      <c r="H1653" s="1" t="s">
        <v>1971</v>
      </c>
      <c r="I1653" s="3" t="e">
        <f aca="false">-#NAME? #NAME? #NAME? #NAME?</f>
        <v>#VALUE!</v>
      </c>
      <c r="J1653" s="3" t="s">
        <v>256</v>
      </c>
      <c r="K1653" s="1" t="n">
        <v>10</v>
      </c>
      <c r="L1653" s="1" t="n">
        <v>0</v>
      </c>
      <c r="M1653" s="1" t="n">
        <v>16490</v>
      </c>
    </row>
    <row r="1654" customFormat="false" ht="14.9" hidden="false" customHeight="false" outlineLevel="0" collapsed="false">
      <c r="A1654" s="1" t="n">
        <v>1650</v>
      </c>
      <c r="B1654" s="1" t="n">
        <v>28</v>
      </c>
      <c r="C1654" s="1" t="n">
        <v>0</v>
      </c>
      <c r="D1654" s="1" t="n">
        <v>0</v>
      </c>
      <c r="E1654" s="1" t="n">
        <v>1</v>
      </c>
      <c r="F1654" s="1" t="n">
        <v>1646</v>
      </c>
      <c r="H1654" s="1" t="s">
        <v>1972</v>
      </c>
      <c r="I1654" s="3" t="e">
        <f aca="false">-#NAME? #NAME? #NAME? #NAME?</f>
        <v>#VALUE!</v>
      </c>
      <c r="J1654" s="3" t="s">
        <v>256</v>
      </c>
      <c r="K1654" s="1" t="n">
        <v>10</v>
      </c>
      <c r="L1654" s="1" t="n">
        <v>0</v>
      </c>
      <c r="M1654" s="1" t="n">
        <v>16500</v>
      </c>
    </row>
    <row r="1655" customFormat="false" ht="14.9" hidden="false" customHeight="false" outlineLevel="0" collapsed="false">
      <c r="A1655" s="1" t="n">
        <v>1651</v>
      </c>
      <c r="B1655" s="1" t="n">
        <v>28</v>
      </c>
      <c r="C1655" s="1" t="n">
        <v>0</v>
      </c>
      <c r="D1655" s="1" t="n">
        <v>0</v>
      </c>
      <c r="E1655" s="1" t="n">
        <v>1</v>
      </c>
      <c r="F1655" s="1" t="n">
        <v>1646</v>
      </c>
      <c r="H1655" s="1" t="s">
        <v>1973</v>
      </c>
      <c r="I1655" s="3" t="e">
        <f aca="false">-#NAME? #NAME? #NAME? #NAME?</f>
        <v>#VALUE!</v>
      </c>
      <c r="J1655" s="3" t="s">
        <v>256</v>
      </c>
      <c r="K1655" s="1" t="n">
        <v>10</v>
      </c>
      <c r="L1655" s="1" t="n">
        <v>0</v>
      </c>
      <c r="M1655" s="1" t="n">
        <v>16510</v>
      </c>
    </row>
    <row r="1656" customFormat="false" ht="14.9" hidden="false" customHeight="false" outlineLevel="0" collapsed="false">
      <c r="A1656" s="1" t="n">
        <v>1652</v>
      </c>
      <c r="B1656" s="1" t="n">
        <v>28</v>
      </c>
      <c r="C1656" s="1" t="n">
        <v>0</v>
      </c>
      <c r="D1656" s="1" t="n">
        <v>0</v>
      </c>
      <c r="E1656" s="1" t="n">
        <v>1</v>
      </c>
      <c r="F1656" s="1" t="n">
        <v>1646</v>
      </c>
      <c r="H1656" s="1" t="s">
        <v>1974</v>
      </c>
      <c r="I1656" s="3" t="e">
        <f aca="false">-#NAME? #NAME? #NAME? #NAME? #NAME?</f>
        <v>#VALUE!</v>
      </c>
      <c r="J1656" s="3" t="s">
        <v>256</v>
      </c>
      <c r="K1656" s="1" t="n">
        <v>10</v>
      </c>
      <c r="L1656" s="1" t="n">
        <v>0</v>
      </c>
      <c r="M1656" s="1" t="n">
        <v>16520</v>
      </c>
    </row>
    <row r="1657" customFormat="false" ht="14.9" hidden="false" customHeight="false" outlineLevel="0" collapsed="false">
      <c r="A1657" s="1" t="n">
        <v>1653</v>
      </c>
      <c r="B1657" s="1" t="n">
        <v>28</v>
      </c>
      <c r="C1657" s="1" t="n">
        <v>0</v>
      </c>
      <c r="D1657" s="1" t="n">
        <v>0</v>
      </c>
      <c r="E1657" s="1" t="n">
        <v>1</v>
      </c>
      <c r="F1657" s="1" t="n">
        <v>1646</v>
      </c>
      <c r="H1657" s="1" t="s">
        <v>1975</v>
      </c>
      <c r="I1657" s="3" t="e">
        <f aca="false">-#NAME? #NAME? #NAME? #NAME?</f>
        <v>#VALUE!</v>
      </c>
      <c r="J1657" s="3" t="s">
        <v>256</v>
      </c>
      <c r="K1657" s="1" t="n">
        <v>10</v>
      </c>
      <c r="L1657" s="1" t="n">
        <v>0</v>
      </c>
      <c r="M1657" s="1" t="n">
        <v>16530</v>
      </c>
    </row>
    <row r="1658" customFormat="false" ht="14.9" hidden="false" customHeight="false" outlineLevel="0" collapsed="false">
      <c r="A1658" s="1" t="n">
        <v>1654</v>
      </c>
      <c r="B1658" s="1" t="n">
        <v>28</v>
      </c>
      <c r="C1658" s="1" t="n">
        <v>0</v>
      </c>
      <c r="D1658" s="1" t="n">
        <v>0</v>
      </c>
      <c r="E1658" s="1" t="n">
        <v>1</v>
      </c>
      <c r="F1658" s="1" t="n">
        <v>1646</v>
      </c>
      <c r="H1658" s="1" t="s">
        <v>1976</v>
      </c>
      <c r="I1658" s="3" t="e">
        <f aca="false">-#NAME? #NAME?</f>
        <v>#VALUE!</v>
      </c>
      <c r="J1658" s="3" t="s">
        <v>256</v>
      </c>
      <c r="K1658" s="1" t="n">
        <v>10</v>
      </c>
      <c r="L1658" s="1" t="n">
        <v>0</v>
      </c>
      <c r="M1658" s="1" t="n">
        <v>16540</v>
      </c>
    </row>
    <row r="1659" customFormat="false" ht="14.9" hidden="false" customHeight="false" outlineLevel="0" collapsed="false">
      <c r="A1659" s="1" t="n">
        <v>1655</v>
      </c>
      <c r="B1659" s="1" t="n">
        <v>28</v>
      </c>
      <c r="C1659" s="1" t="n">
        <v>0</v>
      </c>
      <c r="D1659" s="1" t="n">
        <v>0</v>
      </c>
      <c r="E1659" s="1" t="n">
        <v>1</v>
      </c>
      <c r="F1659" s="1" t="n">
        <v>1646</v>
      </c>
      <c r="H1659" s="1" t="s">
        <v>1977</v>
      </c>
      <c r="I1659" s="3" t="e">
        <f aca="false">-#NAME?</f>
        <v>#NAME?</v>
      </c>
      <c r="J1659" s="3" t="s">
        <v>256</v>
      </c>
      <c r="K1659" s="1" t="n">
        <v>10</v>
      </c>
      <c r="L1659" s="1" t="n">
        <v>0</v>
      </c>
      <c r="M1659" s="1" t="n">
        <v>16550</v>
      </c>
    </row>
    <row r="1660" customFormat="false" ht="108.95" hidden="false" customHeight="false" outlineLevel="0" collapsed="false">
      <c r="A1660" s="1" t="n">
        <v>1656</v>
      </c>
      <c r="B1660" s="1" t="n">
        <v>28</v>
      </c>
      <c r="C1660" s="1" t="n">
        <v>1</v>
      </c>
      <c r="D1660" s="1" t="n">
        <v>0</v>
      </c>
      <c r="E1660" s="1" t="n">
        <v>0</v>
      </c>
      <c r="I1660" s="3" t="s">
        <v>1978</v>
      </c>
      <c r="L1660" s="1" t="n">
        <v>0</v>
      </c>
      <c r="M1660" s="1" t="n">
        <v>16560</v>
      </c>
    </row>
    <row r="1661" customFormat="false" ht="122.35" hidden="false" customHeight="false" outlineLevel="0" collapsed="false">
      <c r="A1661" s="1" t="n">
        <v>1657</v>
      </c>
      <c r="B1661" s="1" t="n">
        <v>28</v>
      </c>
      <c r="C1661" s="1" t="n">
        <v>0</v>
      </c>
      <c r="D1661" s="1" t="n">
        <v>1</v>
      </c>
      <c r="E1661" s="1" t="n">
        <v>0</v>
      </c>
      <c r="G1661" s="1" t="n">
        <v>28.26</v>
      </c>
      <c r="I1661" s="3" t="s">
        <v>1979</v>
      </c>
      <c r="L1661" s="1" t="n">
        <v>0</v>
      </c>
      <c r="M1661" s="1" t="n">
        <v>16570</v>
      </c>
    </row>
    <row r="1662" customFormat="false" ht="28.35" hidden="false" customHeight="false" outlineLevel="0" collapsed="false">
      <c r="A1662" s="1" t="n">
        <v>1658</v>
      </c>
      <c r="B1662" s="1" t="n">
        <v>28</v>
      </c>
      <c r="C1662" s="1" t="n">
        <v>0</v>
      </c>
      <c r="D1662" s="1" t="n">
        <v>0</v>
      </c>
      <c r="E1662" s="1" t="n">
        <v>0</v>
      </c>
      <c r="F1662" s="1" t="n">
        <v>1657</v>
      </c>
      <c r="I1662" s="3" t="s">
        <v>1980</v>
      </c>
      <c r="L1662" s="1" t="n">
        <v>0</v>
      </c>
      <c r="M1662" s="1" t="n">
        <v>16580</v>
      </c>
    </row>
    <row r="1663" customFormat="false" ht="14.9" hidden="false" customHeight="false" outlineLevel="0" collapsed="false">
      <c r="A1663" s="1" t="n">
        <v>1659</v>
      </c>
      <c r="B1663" s="1" t="n">
        <v>28</v>
      </c>
      <c r="C1663" s="1" t="n">
        <v>0</v>
      </c>
      <c r="D1663" s="1" t="n">
        <v>0</v>
      </c>
      <c r="E1663" s="1" t="n">
        <v>1</v>
      </c>
      <c r="F1663" s="1" t="n">
        <v>1658</v>
      </c>
      <c r="H1663" s="1" t="s">
        <v>1981</v>
      </c>
      <c r="I1663" s="3" t="e">
        <f aca="false">--#NAME? #NAME?</f>
        <v>#VALUE!</v>
      </c>
      <c r="J1663" s="3" t="s">
        <v>256</v>
      </c>
      <c r="K1663" s="1" t="n">
        <v>10</v>
      </c>
      <c r="L1663" s="1" t="n">
        <v>0</v>
      </c>
      <c r="M1663" s="1" t="n">
        <v>16590</v>
      </c>
    </row>
    <row r="1664" customFormat="false" ht="14.9" hidden="false" customHeight="false" outlineLevel="0" collapsed="false">
      <c r="A1664" s="1" t="n">
        <v>1660</v>
      </c>
      <c r="B1664" s="1" t="n">
        <v>28</v>
      </c>
      <c r="C1664" s="1" t="n">
        <v>0</v>
      </c>
      <c r="D1664" s="1" t="n">
        <v>0</v>
      </c>
      <c r="E1664" s="1" t="n">
        <v>1</v>
      </c>
      <c r="F1664" s="1" t="n">
        <v>1658</v>
      </c>
      <c r="H1664" s="1" t="s">
        <v>1982</v>
      </c>
      <c r="I1664" s="3" t="e">
        <f aca="false">--#NAME?</f>
        <v>#NAME?</v>
      </c>
      <c r="J1664" s="3" t="s">
        <v>256</v>
      </c>
      <c r="K1664" s="1" t="n">
        <v>10</v>
      </c>
      <c r="L1664" s="1" t="n">
        <v>0</v>
      </c>
      <c r="M1664" s="1" t="n">
        <v>16600</v>
      </c>
    </row>
    <row r="1665" customFormat="false" ht="14.9" hidden="false" customHeight="false" outlineLevel="0" collapsed="false">
      <c r="A1665" s="1" t="n">
        <v>1661</v>
      </c>
      <c r="B1665" s="1" t="n">
        <v>28</v>
      </c>
      <c r="C1665" s="1" t="n">
        <v>0</v>
      </c>
      <c r="D1665" s="1" t="n">
        <v>0</v>
      </c>
      <c r="E1665" s="1" t="n">
        <v>1</v>
      </c>
      <c r="F1665" s="1" t="n">
        <v>1657</v>
      </c>
      <c r="H1665" s="1" t="s">
        <v>1983</v>
      </c>
      <c r="I1665" s="3" t="e">
        <f aca="false">-#NAME? #NAME? (#NAME? #NAME?)</f>
        <v>#VALUE!</v>
      </c>
      <c r="J1665" s="3" t="s">
        <v>256</v>
      </c>
      <c r="K1665" s="1" t="n">
        <v>10</v>
      </c>
      <c r="L1665" s="1" t="n">
        <v>0</v>
      </c>
      <c r="M1665" s="1" t="n">
        <v>16610</v>
      </c>
    </row>
    <row r="1666" customFormat="false" ht="14.9" hidden="false" customHeight="false" outlineLevel="0" collapsed="false">
      <c r="A1666" s="1" t="n">
        <v>1662</v>
      </c>
      <c r="B1666" s="1" t="n">
        <v>28</v>
      </c>
      <c r="C1666" s="1" t="n">
        <v>0</v>
      </c>
      <c r="D1666" s="1" t="n">
        <v>0</v>
      </c>
      <c r="E1666" s="1" t="n">
        <v>1</v>
      </c>
      <c r="F1666" s="1" t="n">
        <v>1657</v>
      </c>
      <c r="H1666" s="1" t="s">
        <v>1984</v>
      </c>
      <c r="I1666" s="3" t="e">
        <f aca="false">-#NAME?</f>
        <v>#NAME?</v>
      </c>
      <c r="J1666" s="3" t="s">
        <v>256</v>
      </c>
      <c r="K1666" s="1" t="n">
        <v>10</v>
      </c>
      <c r="L1666" s="1" t="n">
        <v>0</v>
      </c>
      <c r="M1666" s="1" t="n">
        <v>16620</v>
      </c>
    </row>
    <row r="1667" customFormat="false" ht="202.95" hidden="false" customHeight="false" outlineLevel="0" collapsed="false">
      <c r="A1667" s="1" t="n">
        <v>1663</v>
      </c>
      <c r="B1667" s="1" t="n">
        <v>28</v>
      </c>
      <c r="C1667" s="1" t="n">
        <v>0</v>
      </c>
      <c r="D1667" s="1" t="n">
        <v>1</v>
      </c>
      <c r="E1667" s="1" t="n">
        <v>0</v>
      </c>
      <c r="G1667" s="1" t="n">
        <v>28.27</v>
      </c>
      <c r="I1667" s="3" t="s">
        <v>1985</v>
      </c>
      <c r="L1667" s="1" t="n">
        <v>0</v>
      </c>
      <c r="M1667" s="1" t="n">
        <v>16630</v>
      </c>
    </row>
    <row r="1668" customFormat="false" ht="14.9" hidden="false" customHeight="false" outlineLevel="0" collapsed="false">
      <c r="A1668" s="1" t="n">
        <v>1664</v>
      </c>
      <c r="B1668" s="1" t="n">
        <v>28</v>
      </c>
      <c r="C1668" s="1" t="n">
        <v>0</v>
      </c>
      <c r="D1668" s="1" t="n">
        <v>0</v>
      </c>
      <c r="E1668" s="1" t="n">
        <v>1</v>
      </c>
      <c r="F1668" s="1" t="n">
        <v>1663</v>
      </c>
      <c r="H1668" s="1" t="s">
        <v>1986</v>
      </c>
      <c r="I1668" s="3" t="e">
        <f aca="false">-#NAME? #NAME?</f>
        <v>#VALUE!</v>
      </c>
      <c r="J1668" s="3" t="s">
        <v>256</v>
      </c>
      <c r="K1668" s="1" t="n">
        <v>10</v>
      </c>
      <c r="L1668" s="1" t="n">
        <v>0</v>
      </c>
      <c r="M1668" s="1" t="n">
        <v>16640</v>
      </c>
    </row>
    <row r="1669" customFormat="false" ht="14.9" hidden="false" customHeight="false" outlineLevel="0" collapsed="false">
      <c r="A1669" s="1" t="n">
        <v>1665</v>
      </c>
      <c r="B1669" s="1" t="n">
        <v>28</v>
      </c>
      <c r="C1669" s="1" t="n">
        <v>0</v>
      </c>
      <c r="D1669" s="1" t="n">
        <v>0</v>
      </c>
      <c r="E1669" s="1" t="n">
        <v>1</v>
      </c>
      <c r="F1669" s="1" t="n">
        <v>1663</v>
      </c>
      <c r="H1669" s="1" t="s">
        <v>1987</v>
      </c>
      <c r="I1669" s="3" t="e">
        <f aca="false">-#NAME? #NAME?</f>
        <v>#VALUE!</v>
      </c>
      <c r="J1669" s="3" t="s">
        <v>256</v>
      </c>
      <c r="K1669" s="1" t="n">
        <v>10</v>
      </c>
      <c r="L1669" s="1" t="n">
        <v>0</v>
      </c>
      <c r="M1669" s="1" t="n">
        <v>16650</v>
      </c>
    </row>
    <row r="1670" customFormat="false" ht="28.35" hidden="false" customHeight="false" outlineLevel="0" collapsed="false">
      <c r="A1670" s="1" t="n">
        <v>1666</v>
      </c>
      <c r="B1670" s="1" t="n">
        <v>28</v>
      </c>
      <c r="C1670" s="1" t="n">
        <v>0</v>
      </c>
      <c r="D1670" s="1" t="n">
        <v>0</v>
      </c>
      <c r="E1670" s="1" t="n">
        <v>0</v>
      </c>
      <c r="F1670" s="1" t="n">
        <v>1663</v>
      </c>
      <c r="I1670" s="3" t="s">
        <v>1988</v>
      </c>
      <c r="L1670" s="1" t="n">
        <v>0</v>
      </c>
      <c r="M1670" s="1" t="n">
        <v>16660</v>
      </c>
    </row>
    <row r="1671" customFormat="false" ht="14.9" hidden="false" customHeight="false" outlineLevel="0" collapsed="false">
      <c r="A1671" s="1" t="n">
        <v>1667</v>
      </c>
      <c r="B1671" s="1" t="n">
        <v>28</v>
      </c>
      <c r="C1671" s="1" t="n">
        <v>0</v>
      </c>
      <c r="D1671" s="1" t="n">
        <v>0</v>
      </c>
      <c r="E1671" s="1" t="n">
        <v>1</v>
      </c>
      <c r="F1671" s="1" t="n">
        <v>1666</v>
      </c>
      <c r="H1671" s="1" t="s">
        <v>1989</v>
      </c>
      <c r="I1671" s="3" t="e">
        <f aca="false">--#NAME? #NAME?</f>
        <v>#VALUE!</v>
      </c>
      <c r="J1671" s="3" t="s">
        <v>256</v>
      </c>
      <c r="K1671" s="1" t="n">
        <v>10</v>
      </c>
      <c r="L1671" s="1" t="n">
        <v>0</v>
      </c>
      <c r="M1671" s="1" t="n">
        <v>16670</v>
      </c>
    </row>
    <row r="1672" customFormat="false" ht="14.9" hidden="false" customHeight="false" outlineLevel="0" collapsed="false">
      <c r="A1672" s="1" t="n">
        <v>1668</v>
      </c>
      <c r="B1672" s="1" t="n">
        <v>28</v>
      </c>
      <c r="C1672" s="1" t="n">
        <v>0</v>
      </c>
      <c r="D1672" s="1" t="n">
        <v>0</v>
      </c>
      <c r="E1672" s="1" t="n">
        <v>1</v>
      </c>
      <c r="F1672" s="1" t="n">
        <v>1666</v>
      </c>
      <c r="H1672" s="1" t="s">
        <v>1990</v>
      </c>
      <c r="I1672" s="3" t="e">
        <f aca="false">--#NAME? #NAME?</f>
        <v>#VALUE!</v>
      </c>
      <c r="J1672" s="3" t="s">
        <v>256</v>
      </c>
      <c r="K1672" s="1" t="n">
        <v>10</v>
      </c>
      <c r="L1672" s="1" t="n">
        <v>0</v>
      </c>
      <c r="M1672" s="1" t="n">
        <v>16680</v>
      </c>
    </row>
    <row r="1673" customFormat="false" ht="14.9" hidden="false" customHeight="false" outlineLevel="0" collapsed="false">
      <c r="A1673" s="1" t="n">
        <v>1669</v>
      </c>
      <c r="B1673" s="1" t="n">
        <v>28</v>
      </c>
      <c r="C1673" s="1" t="n">
        <v>0</v>
      </c>
      <c r="D1673" s="1" t="n">
        <v>0</v>
      </c>
      <c r="E1673" s="1" t="n">
        <v>1</v>
      </c>
      <c r="F1673" s="1" t="n">
        <v>1666</v>
      </c>
      <c r="H1673" s="1" t="s">
        <v>1991</v>
      </c>
      <c r="I1673" s="3" t="e">
        <f aca="false">--#NAME? #NAME?</f>
        <v>#VALUE!</v>
      </c>
      <c r="J1673" s="3" t="s">
        <v>256</v>
      </c>
      <c r="K1673" s="1" t="n">
        <v>10</v>
      </c>
      <c r="L1673" s="1" t="n">
        <v>0</v>
      </c>
      <c r="M1673" s="1" t="n">
        <v>16690</v>
      </c>
    </row>
    <row r="1674" customFormat="false" ht="14.9" hidden="false" customHeight="false" outlineLevel="0" collapsed="false">
      <c r="A1674" s="1" t="n">
        <v>1670</v>
      </c>
      <c r="B1674" s="1" t="n">
        <v>28</v>
      </c>
      <c r="C1674" s="1" t="n">
        <v>0</v>
      </c>
      <c r="D1674" s="1" t="n">
        <v>0</v>
      </c>
      <c r="E1674" s="1" t="n">
        <v>1</v>
      </c>
      <c r="F1674" s="1" t="n">
        <v>1666</v>
      </c>
      <c r="H1674" s="1" t="s">
        <v>1992</v>
      </c>
      <c r="I1674" s="3" t="e">
        <f aca="false">--#NAME?</f>
        <v>#NAME?</v>
      </c>
      <c r="J1674" s="3" t="s">
        <v>256</v>
      </c>
      <c r="K1674" s="1" t="n">
        <v>10</v>
      </c>
      <c r="L1674" s="1" t="n">
        <v>0</v>
      </c>
      <c r="M1674" s="1" t="n">
        <v>16700</v>
      </c>
    </row>
    <row r="1675" customFormat="false" ht="82.05" hidden="false" customHeight="false" outlineLevel="0" collapsed="false">
      <c r="A1675" s="1" t="n">
        <v>1671</v>
      </c>
      <c r="B1675" s="1" t="n">
        <v>28</v>
      </c>
      <c r="C1675" s="1" t="n">
        <v>0</v>
      </c>
      <c r="D1675" s="1" t="n">
        <v>0</v>
      </c>
      <c r="E1675" s="1" t="n">
        <v>0</v>
      </c>
      <c r="F1675" s="1" t="n">
        <v>1663</v>
      </c>
      <c r="I1675" s="3" t="s">
        <v>1993</v>
      </c>
      <c r="L1675" s="1" t="n">
        <v>0</v>
      </c>
      <c r="M1675" s="1" t="n">
        <v>16710</v>
      </c>
    </row>
    <row r="1676" customFormat="false" ht="14.9" hidden="false" customHeight="false" outlineLevel="0" collapsed="false">
      <c r="A1676" s="1" t="n">
        <v>1672</v>
      </c>
      <c r="B1676" s="1" t="n">
        <v>28</v>
      </c>
      <c r="C1676" s="1" t="n">
        <v>0</v>
      </c>
      <c r="D1676" s="1" t="n">
        <v>0</v>
      </c>
      <c r="E1676" s="1" t="n">
        <v>1</v>
      </c>
      <c r="F1676" s="1" t="n">
        <v>1671</v>
      </c>
      <c r="H1676" s="1" t="s">
        <v>1994</v>
      </c>
      <c r="I1676" s="3" t="e">
        <f aca="false">--#NAME? #NAME?</f>
        <v>#VALUE!</v>
      </c>
      <c r="J1676" s="3" t="s">
        <v>256</v>
      </c>
      <c r="K1676" s="1" t="n">
        <v>10</v>
      </c>
      <c r="L1676" s="1" t="n">
        <v>0</v>
      </c>
      <c r="M1676" s="1" t="n">
        <v>16720</v>
      </c>
    </row>
    <row r="1677" customFormat="false" ht="14.9" hidden="false" customHeight="false" outlineLevel="0" collapsed="false">
      <c r="A1677" s="1" t="n">
        <v>1673</v>
      </c>
      <c r="B1677" s="1" t="n">
        <v>28</v>
      </c>
      <c r="C1677" s="1" t="n">
        <v>0</v>
      </c>
      <c r="D1677" s="1" t="n">
        <v>0</v>
      </c>
      <c r="E1677" s="1" t="n">
        <v>1</v>
      </c>
      <c r="F1677" s="1" t="n">
        <v>1671</v>
      </c>
      <c r="H1677" s="1" t="s">
        <v>1995</v>
      </c>
      <c r="I1677" s="3" t="e">
        <f aca="false">--#NAME?</f>
        <v>#NAME?</v>
      </c>
      <c r="J1677" s="3" t="s">
        <v>256</v>
      </c>
      <c r="K1677" s="1" t="n">
        <v>10</v>
      </c>
      <c r="L1677" s="1" t="n">
        <v>0</v>
      </c>
      <c r="M1677" s="1" t="n">
        <v>16730</v>
      </c>
    </row>
    <row r="1678" customFormat="false" ht="68.65" hidden="false" customHeight="false" outlineLevel="0" collapsed="false">
      <c r="A1678" s="1" t="n">
        <v>1674</v>
      </c>
      <c r="B1678" s="1" t="n">
        <v>28</v>
      </c>
      <c r="C1678" s="1" t="n">
        <v>0</v>
      </c>
      <c r="D1678" s="1" t="n">
        <v>0</v>
      </c>
      <c r="E1678" s="1" t="n">
        <v>0</v>
      </c>
      <c r="F1678" s="1" t="n">
        <v>1663</v>
      </c>
      <c r="I1678" s="3" t="s">
        <v>1996</v>
      </c>
      <c r="L1678" s="1" t="n">
        <v>0</v>
      </c>
      <c r="M1678" s="1" t="n">
        <v>16740</v>
      </c>
    </row>
    <row r="1679" customFormat="false" ht="95.5" hidden="false" customHeight="false" outlineLevel="0" collapsed="false">
      <c r="A1679" s="1" t="n">
        <v>1675</v>
      </c>
      <c r="B1679" s="1" t="n">
        <v>28</v>
      </c>
      <c r="C1679" s="1" t="n">
        <v>0</v>
      </c>
      <c r="D1679" s="1" t="n">
        <v>0</v>
      </c>
      <c r="E1679" s="1" t="n">
        <v>1</v>
      </c>
      <c r="F1679" s="1" t="n">
        <v>1674</v>
      </c>
      <c r="H1679" s="1" t="s">
        <v>1997</v>
      </c>
      <c r="I1679" s="3" t="s">
        <v>1998</v>
      </c>
      <c r="J1679" s="3" t="s">
        <v>256</v>
      </c>
      <c r="K1679" s="1" t="n">
        <v>10</v>
      </c>
      <c r="L1679" s="1" t="n">
        <v>0</v>
      </c>
      <c r="M1679" s="1" t="n">
        <v>16750</v>
      </c>
    </row>
    <row r="1680" customFormat="false" ht="14.9" hidden="false" customHeight="false" outlineLevel="0" collapsed="false">
      <c r="A1680" s="1" t="n">
        <v>1676</v>
      </c>
      <c r="B1680" s="1" t="n">
        <v>28</v>
      </c>
      <c r="C1680" s="1" t="n">
        <v>0</v>
      </c>
      <c r="D1680" s="1" t="n">
        <v>0</v>
      </c>
      <c r="E1680" s="1" t="n">
        <v>1</v>
      </c>
      <c r="F1680" s="1" t="n">
        <v>1674</v>
      </c>
      <c r="H1680" s="1" t="s">
        <v>1999</v>
      </c>
      <c r="I1680" s="3" t="e">
        <f aca="false">--#NAME?</f>
        <v>#NAME?</v>
      </c>
      <c r="J1680" s="3" t="s">
        <v>256</v>
      </c>
      <c r="K1680" s="1" t="n">
        <v>10</v>
      </c>
      <c r="L1680" s="1" t="n">
        <v>0</v>
      </c>
      <c r="M1680" s="1" t="n">
        <v>16760</v>
      </c>
    </row>
    <row r="1681" customFormat="false" ht="14.9" hidden="false" customHeight="false" outlineLevel="0" collapsed="false">
      <c r="A1681" s="1" t="n">
        <v>1677</v>
      </c>
      <c r="B1681" s="1" t="n">
        <v>28</v>
      </c>
      <c r="C1681" s="1" t="n">
        <v>0</v>
      </c>
      <c r="D1681" s="1" t="n">
        <v>0</v>
      </c>
      <c r="E1681" s="1" t="n">
        <v>1</v>
      </c>
      <c r="F1681" s="1" t="n">
        <v>1663</v>
      </c>
      <c r="H1681" s="1" t="s">
        <v>2000</v>
      </c>
      <c r="I1681" s="3" t="e">
        <f aca="false">-#NAME? #NAME? #NAME? #NAME?</f>
        <v>#VALUE!</v>
      </c>
      <c r="J1681" s="3" t="s">
        <v>256</v>
      </c>
      <c r="K1681" s="1" t="n">
        <v>10</v>
      </c>
      <c r="L1681" s="1" t="n">
        <v>0</v>
      </c>
      <c r="M1681" s="1" t="n">
        <v>16770</v>
      </c>
    </row>
    <row r="1682" customFormat="false" ht="28.35" hidden="false" customHeight="false" outlineLevel="0" collapsed="false">
      <c r="A1682" s="1" t="n">
        <v>1678</v>
      </c>
      <c r="B1682" s="1" t="n">
        <v>28</v>
      </c>
      <c r="C1682" s="1" t="n">
        <v>0</v>
      </c>
      <c r="D1682" s="1" t="n">
        <v>1</v>
      </c>
      <c r="E1682" s="1" t="n">
        <v>0</v>
      </c>
      <c r="G1682" s="1" t="n">
        <v>28.28</v>
      </c>
      <c r="I1682" s="3" t="s">
        <v>2001</v>
      </c>
      <c r="J1682" s="3" t="s">
        <v>2002</v>
      </c>
      <c r="K1682" s="1" t="n">
        <v>10</v>
      </c>
      <c r="L1682" s="1" t="n">
        <v>0</v>
      </c>
      <c r="M1682" s="0" t="s">
        <v>1465</v>
      </c>
      <c r="O1682" s="1" t="n">
        <v>0</v>
      </c>
      <c r="P1682" s="1" t="n">
        <v>16780</v>
      </c>
    </row>
    <row r="1683" customFormat="false" ht="14.9" hidden="false" customHeight="false" outlineLevel="0" collapsed="false">
      <c r="A1683" s="1" t="n">
        <v>1679</v>
      </c>
      <c r="B1683" s="1" t="n">
        <v>28</v>
      </c>
      <c r="C1683" s="1" t="n">
        <v>0</v>
      </c>
      <c r="D1683" s="1" t="n">
        <v>0</v>
      </c>
      <c r="E1683" s="1" t="n">
        <v>1</v>
      </c>
      <c r="F1683" s="1" t="n">
        <v>1678</v>
      </c>
      <c r="H1683" s="1" t="s">
        <v>2003</v>
      </c>
      <c r="I1683" s="3" t="e">
        <f aca="false">-#NAME? #NAME? #NAME? #NAME? #NAME? #NAME? #NAME?</f>
        <v>#VALUE!</v>
      </c>
      <c r="J1683" s="3" t="s">
        <v>256</v>
      </c>
      <c r="K1683" s="1" t="n">
        <v>10</v>
      </c>
      <c r="L1683" s="1" t="n">
        <v>0</v>
      </c>
      <c r="M1683" s="1" t="n">
        <v>16790</v>
      </c>
    </row>
    <row r="1684" customFormat="false" ht="14.9" hidden="false" customHeight="false" outlineLevel="0" collapsed="false">
      <c r="A1684" s="1" t="n">
        <v>1680</v>
      </c>
      <c r="B1684" s="1" t="n">
        <v>28</v>
      </c>
      <c r="C1684" s="1" t="n">
        <v>0</v>
      </c>
      <c r="D1684" s="1" t="n">
        <v>0</v>
      </c>
      <c r="E1684" s="1" t="n">
        <v>1</v>
      </c>
      <c r="F1684" s="1" t="n">
        <v>1678</v>
      </c>
      <c r="H1684" s="1" t="s">
        <v>2004</v>
      </c>
      <c r="I1684" s="3" t="e">
        <f aca="false">-#NAME?</f>
        <v>#NAME?</v>
      </c>
      <c r="J1684" s="3" t="s">
        <v>256</v>
      </c>
      <c r="K1684" s="1" t="n">
        <v>10</v>
      </c>
      <c r="L1684" s="1" t="n">
        <v>0</v>
      </c>
      <c r="M1684" s="1" t="n">
        <v>16800</v>
      </c>
    </row>
    <row r="1685" customFormat="false" ht="28.35" hidden="false" customHeight="false" outlineLevel="0" collapsed="false">
      <c r="A1685" s="1" t="n">
        <v>1681</v>
      </c>
      <c r="B1685" s="1" t="n">
        <v>28</v>
      </c>
      <c r="C1685" s="1" t="n">
        <v>0</v>
      </c>
      <c r="D1685" s="1" t="n">
        <v>1</v>
      </c>
      <c r="E1685" s="1" t="n">
        <v>0</v>
      </c>
      <c r="G1685" s="1" t="n">
        <v>28.29</v>
      </c>
      <c r="I1685" s="3" t="s">
        <v>2005</v>
      </c>
      <c r="J1685" s="3" t="s">
        <v>2006</v>
      </c>
      <c r="K1685" s="1" t="n">
        <v>10</v>
      </c>
      <c r="L1685" s="0" t="s">
        <v>644</v>
      </c>
      <c r="M1685" s="0" t="s">
        <v>1465</v>
      </c>
      <c r="N1685" s="1" t="n">
        <v>0</v>
      </c>
      <c r="O1685" s="1" t="n">
        <v>16810</v>
      </c>
    </row>
    <row r="1686" customFormat="false" ht="28.35" hidden="false" customHeight="false" outlineLevel="0" collapsed="false">
      <c r="A1686" s="1" t="n">
        <v>1682</v>
      </c>
      <c r="B1686" s="1" t="n">
        <v>28</v>
      </c>
      <c r="C1686" s="1" t="n">
        <v>0</v>
      </c>
      <c r="D1686" s="1" t="n">
        <v>0</v>
      </c>
      <c r="E1686" s="1" t="n">
        <v>0</v>
      </c>
      <c r="F1686" s="1" t="n">
        <v>1681</v>
      </c>
      <c r="I1686" s="3" t="s">
        <v>2007</v>
      </c>
      <c r="L1686" s="1" t="n">
        <v>0</v>
      </c>
      <c r="M1686" s="1" t="n">
        <v>16820</v>
      </c>
    </row>
    <row r="1687" customFormat="false" ht="14.9" hidden="false" customHeight="false" outlineLevel="0" collapsed="false">
      <c r="A1687" s="1" t="n">
        <v>1683</v>
      </c>
      <c r="B1687" s="1" t="n">
        <v>28</v>
      </c>
      <c r="C1687" s="1" t="n">
        <v>0</v>
      </c>
      <c r="D1687" s="1" t="n">
        <v>0</v>
      </c>
      <c r="E1687" s="1" t="n">
        <v>1</v>
      </c>
      <c r="F1687" s="1" t="n">
        <v>1682</v>
      </c>
      <c r="H1687" s="1" t="s">
        <v>2008</v>
      </c>
      <c r="I1687" s="3" t="e">
        <f aca="false">--#NAME? #NAME?</f>
        <v>#VALUE!</v>
      </c>
      <c r="J1687" s="3" t="s">
        <v>256</v>
      </c>
      <c r="K1687" s="1" t="n">
        <v>10</v>
      </c>
      <c r="L1687" s="1" t="n">
        <v>0</v>
      </c>
      <c r="M1687" s="1" t="n">
        <v>16830</v>
      </c>
    </row>
    <row r="1688" customFormat="false" ht="14.9" hidden="false" customHeight="false" outlineLevel="0" collapsed="false">
      <c r="A1688" s="1" t="n">
        <v>1684</v>
      </c>
      <c r="B1688" s="1" t="n">
        <v>28</v>
      </c>
      <c r="C1688" s="1" t="n">
        <v>0</v>
      </c>
      <c r="D1688" s="1" t="n">
        <v>0</v>
      </c>
      <c r="E1688" s="1" t="n">
        <v>1</v>
      </c>
      <c r="F1688" s="1" t="n">
        <v>1682</v>
      </c>
      <c r="H1688" s="1" t="s">
        <v>2009</v>
      </c>
      <c r="I1688" s="3" t="e">
        <f aca="false">--#NAME?</f>
        <v>#NAME?</v>
      </c>
      <c r="J1688" s="3" t="s">
        <v>256</v>
      </c>
      <c r="K1688" s="1" t="n">
        <v>10</v>
      </c>
      <c r="L1688" s="1" t="n">
        <v>0</v>
      </c>
      <c r="M1688" s="1" t="n">
        <v>16840</v>
      </c>
    </row>
    <row r="1689" customFormat="false" ht="14.9" hidden="false" customHeight="false" outlineLevel="0" collapsed="false">
      <c r="A1689" s="1" t="n">
        <v>1685</v>
      </c>
      <c r="B1689" s="1" t="n">
        <v>28</v>
      </c>
      <c r="C1689" s="1" t="n">
        <v>0</v>
      </c>
      <c r="D1689" s="1" t="n">
        <v>0</v>
      </c>
      <c r="E1689" s="1" t="n">
        <v>1</v>
      </c>
      <c r="F1689" s="1" t="n">
        <v>1681</v>
      </c>
      <c r="H1689" s="1" t="s">
        <v>2010</v>
      </c>
      <c r="I1689" s="3" t="e">
        <f aca="false">-#NAME?</f>
        <v>#NAME?</v>
      </c>
      <c r="L1689" s="1" t="n">
        <v>0</v>
      </c>
      <c r="M1689" s="1" t="n">
        <v>16850</v>
      </c>
    </row>
    <row r="1690" customFormat="false" ht="108.95" hidden="false" customHeight="false" outlineLevel="0" collapsed="false">
      <c r="A1690" s="1" t="n">
        <v>1686</v>
      </c>
      <c r="B1690" s="1" t="n">
        <v>28</v>
      </c>
      <c r="C1690" s="1" t="n">
        <v>0</v>
      </c>
      <c r="D1690" s="1" t="n">
        <v>1</v>
      </c>
      <c r="E1690" s="1" t="n">
        <v>0</v>
      </c>
      <c r="G1690" s="1" t="n">
        <v>28.3</v>
      </c>
      <c r="I1690" s="3" t="s">
        <v>2011</v>
      </c>
      <c r="L1690" s="1" t="n">
        <v>0</v>
      </c>
      <c r="M1690" s="1" t="n">
        <v>16860</v>
      </c>
    </row>
    <row r="1691" customFormat="false" ht="14.9" hidden="false" customHeight="false" outlineLevel="0" collapsed="false">
      <c r="A1691" s="1" t="n">
        <v>1687</v>
      </c>
      <c r="B1691" s="1" t="n">
        <v>28</v>
      </c>
      <c r="C1691" s="1" t="n">
        <v>0</v>
      </c>
      <c r="D1691" s="1" t="n">
        <v>0</v>
      </c>
      <c r="E1691" s="1" t="n">
        <v>1</v>
      </c>
      <c r="F1691" s="1" t="n">
        <v>1686</v>
      </c>
      <c r="H1691" s="1" t="s">
        <v>2012</v>
      </c>
      <c r="I1691" s="3" t="e">
        <f aca="false">-#NAME? #NAME?</f>
        <v>#VALUE!</v>
      </c>
      <c r="J1691" s="3" t="s">
        <v>256</v>
      </c>
      <c r="K1691" s="1" t="n">
        <v>10</v>
      </c>
      <c r="L1691" s="1" t="n">
        <v>0</v>
      </c>
      <c r="M1691" s="1" t="n">
        <v>16870</v>
      </c>
    </row>
    <row r="1692" customFormat="false" ht="14.9" hidden="false" customHeight="false" outlineLevel="0" collapsed="false">
      <c r="A1692" s="1" t="n">
        <v>1688</v>
      </c>
      <c r="B1692" s="1" t="n">
        <v>28</v>
      </c>
      <c r="C1692" s="1" t="n">
        <v>0</v>
      </c>
      <c r="D1692" s="1" t="n">
        <v>0</v>
      </c>
      <c r="E1692" s="1" t="n">
        <v>1</v>
      </c>
      <c r="F1692" s="1" t="n">
        <v>1686</v>
      </c>
      <c r="H1692" s="1" t="s">
        <v>2013</v>
      </c>
      <c r="I1692" s="3" t="e">
        <f aca="false">-#NAME?</f>
        <v>#NAME?</v>
      </c>
      <c r="J1692" s="3" t="s">
        <v>256</v>
      </c>
      <c r="K1692" s="1" t="n">
        <v>10</v>
      </c>
      <c r="L1692" s="1" t="n">
        <v>0</v>
      </c>
      <c r="M1692" s="1" t="n">
        <v>16880</v>
      </c>
    </row>
    <row r="1693" customFormat="false" ht="55.2" hidden="false" customHeight="false" outlineLevel="0" collapsed="false">
      <c r="A1693" s="1" t="n">
        <v>1689</v>
      </c>
      <c r="B1693" s="1" t="n">
        <v>28</v>
      </c>
      <c r="C1693" s="1" t="n">
        <v>0</v>
      </c>
      <c r="D1693" s="1" t="n">
        <v>1</v>
      </c>
      <c r="E1693" s="1" t="n">
        <v>0</v>
      </c>
      <c r="G1693" s="1" t="n">
        <v>28.31</v>
      </c>
      <c r="I1693" s="3" t="s">
        <v>2014</v>
      </c>
      <c r="L1693" s="1" t="n">
        <v>0</v>
      </c>
      <c r="M1693" s="1" t="n">
        <v>16890</v>
      </c>
    </row>
    <row r="1694" customFormat="false" ht="14.9" hidden="false" customHeight="false" outlineLevel="0" collapsed="false">
      <c r="A1694" s="1" t="n">
        <v>1690</v>
      </c>
      <c r="B1694" s="1" t="n">
        <v>28</v>
      </c>
      <c r="C1694" s="1" t="n">
        <v>0</v>
      </c>
      <c r="D1694" s="1" t="n">
        <v>0</v>
      </c>
      <c r="E1694" s="1" t="n">
        <v>1</v>
      </c>
      <c r="F1694" s="1" t="n">
        <v>1689</v>
      </c>
      <c r="H1694" s="1" t="s">
        <v>2015</v>
      </c>
      <c r="I1694" s="3" t="e">
        <f aca="false">-#NAME? #NAME?</f>
        <v>#VALUE!</v>
      </c>
      <c r="J1694" s="3" t="s">
        <v>256</v>
      </c>
      <c r="K1694" s="1" t="n">
        <v>10</v>
      </c>
      <c r="L1694" s="1" t="n">
        <v>0</v>
      </c>
      <c r="M1694" s="1" t="n">
        <v>16900</v>
      </c>
    </row>
    <row r="1695" customFormat="false" ht="14.9" hidden="false" customHeight="false" outlineLevel="0" collapsed="false">
      <c r="A1695" s="1" t="n">
        <v>1691</v>
      </c>
      <c r="B1695" s="1" t="n">
        <v>28</v>
      </c>
      <c r="C1695" s="1" t="n">
        <v>0</v>
      </c>
      <c r="D1695" s="1" t="n">
        <v>0</v>
      </c>
      <c r="E1695" s="1" t="n">
        <v>1</v>
      </c>
      <c r="F1695" s="1" t="n">
        <v>1689</v>
      </c>
      <c r="H1695" s="1" t="s">
        <v>2016</v>
      </c>
      <c r="I1695" s="3" t="e">
        <f aca="false">-#NAME?</f>
        <v>#NAME?</v>
      </c>
      <c r="J1695" s="3" t="s">
        <v>256</v>
      </c>
      <c r="K1695" s="1" t="n">
        <v>10</v>
      </c>
      <c r="L1695" s="1" t="n">
        <v>0</v>
      </c>
      <c r="M1695" s="1" t="n">
        <v>16910</v>
      </c>
    </row>
    <row r="1696" customFormat="false" ht="14.9" hidden="false" customHeight="false" outlineLevel="0" collapsed="false">
      <c r="A1696" s="1" t="n">
        <v>1692</v>
      </c>
      <c r="B1696" s="1" t="n">
        <v>28</v>
      </c>
      <c r="C1696" s="1" t="n">
        <v>0</v>
      </c>
      <c r="D1696" s="1" t="n">
        <v>1</v>
      </c>
      <c r="E1696" s="1" t="n">
        <v>0</v>
      </c>
      <c r="G1696" s="1" t="n">
        <v>28.32</v>
      </c>
      <c r="I1696" s="3" t="s">
        <v>2017</v>
      </c>
      <c r="J1696" s="3" t="s">
        <v>2018</v>
      </c>
      <c r="L1696" s="0" t="s">
        <v>644</v>
      </c>
      <c r="M1696" s="1" t="n">
        <v>0</v>
      </c>
      <c r="N1696" s="1" t="n">
        <v>16920</v>
      </c>
    </row>
    <row r="1697" customFormat="false" ht="14.9" hidden="false" customHeight="false" outlineLevel="0" collapsed="false">
      <c r="A1697" s="1" t="n">
        <v>1693</v>
      </c>
      <c r="B1697" s="1" t="n">
        <v>28</v>
      </c>
      <c r="C1697" s="1" t="n">
        <v>0</v>
      </c>
      <c r="D1697" s="1" t="n">
        <v>0</v>
      </c>
      <c r="E1697" s="1" t="n">
        <v>1</v>
      </c>
      <c r="F1697" s="1" t="n">
        <v>1692</v>
      </c>
      <c r="H1697" s="1" t="s">
        <v>2019</v>
      </c>
      <c r="I1697" s="3" t="e">
        <f aca="false">-#NAME? #NAME?</f>
        <v>#VALUE!</v>
      </c>
      <c r="J1697" s="3" t="s">
        <v>256</v>
      </c>
      <c r="K1697" s="1" t="n">
        <v>10</v>
      </c>
      <c r="L1697" s="1" t="n">
        <v>0</v>
      </c>
      <c r="M1697" s="1" t="n">
        <v>16930</v>
      </c>
    </row>
    <row r="1698" customFormat="false" ht="14.9" hidden="false" customHeight="false" outlineLevel="0" collapsed="false">
      <c r="A1698" s="1" t="n">
        <v>1694</v>
      </c>
      <c r="B1698" s="1" t="n">
        <v>28</v>
      </c>
      <c r="C1698" s="1" t="n">
        <v>0</v>
      </c>
      <c r="D1698" s="1" t="n">
        <v>0</v>
      </c>
      <c r="E1698" s="1" t="n">
        <v>1</v>
      </c>
      <c r="F1698" s="1" t="n">
        <v>1692</v>
      </c>
      <c r="H1698" s="1" t="s">
        <v>2020</v>
      </c>
      <c r="I1698" s="3" t="e">
        <f aca="false">-#NAME? #NAME?</f>
        <v>#VALUE!</v>
      </c>
      <c r="J1698" s="3" t="s">
        <v>256</v>
      </c>
      <c r="K1698" s="1" t="n">
        <v>10</v>
      </c>
      <c r="L1698" s="1" t="n">
        <v>0</v>
      </c>
      <c r="M1698" s="1" t="n">
        <v>16940</v>
      </c>
    </row>
    <row r="1699" customFormat="false" ht="14.9" hidden="false" customHeight="false" outlineLevel="0" collapsed="false">
      <c r="A1699" s="1" t="n">
        <v>1695</v>
      </c>
      <c r="B1699" s="1" t="n">
        <v>28</v>
      </c>
      <c r="C1699" s="1" t="n">
        <v>0</v>
      </c>
      <c r="D1699" s="1" t="n">
        <v>0</v>
      </c>
      <c r="E1699" s="1" t="n">
        <v>1</v>
      </c>
      <c r="F1699" s="1" t="n">
        <v>1692</v>
      </c>
      <c r="H1699" s="1" t="s">
        <v>2021</v>
      </c>
      <c r="I1699" s="3" t="e">
        <f aca="false">-#NAME?</f>
        <v>#NAME?</v>
      </c>
      <c r="J1699" s="3" t="s">
        <v>256</v>
      </c>
      <c r="K1699" s="1" t="n">
        <v>10</v>
      </c>
      <c r="L1699" s="1" t="n">
        <v>0</v>
      </c>
      <c r="M1699" s="1" t="n">
        <v>16950</v>
      </c>
    </row>
    <row r="1700" customFormat="false" ht="14.9" hidden="false" customHeight="false" outlineLevel="0" collapsed="false">
      <c r="A1700" s="1" t="n">
        <v>1696</v>
      </c>
      <c r="B1700" s="1" t="n">
        <v>28</v>
      </c>
      <c r="C1700" s="1" t="n">
        <v>0</v>
      </c>
      <c r="D1700" s="1" t="n">
        <v>1</v>
      </c>
      <c r="E1700" s="1" t="n">
        <v>0</v>
      </c>
      <c r="G1700" s="1" t="n">
        <v>28.33</v>
      </c>
      <c r="I1700" s="3" t="s">
        <v>2022</v>
      </c>
      <c r="J1700" s="3" t="s">
        <v>2023</v>
      </c>
      <c r="K1700" s="1" t="n">
        <v>10</v>
      </c>
      <c r="L1700" s="0" t="s">
        <v>644</v>
      </c>
      <c r="M1700" s="0" t="s">
        <v>1465</v>
      </c>
      <c r="N1700" s="1" t="n">
        <v>0</v>
      </c>
      <c r="O1700" s="1" t="n">
        <v>16960</v>
      </c>
    </row>
    <row r="1701" customFormat="false" ht="41.75" hidden="false" customHeight="false" outlineLevel="0" collapsed="false">
      <c r="A1701" s="1" t="n">
        <v>1697</v>
      </c>
      <c r="B1701" s="1" t="n">
        <v>28</v>
      </c>
      <c r="C1701" s="1" t="n">
        <v>0</v>
      </c>
      <c r="D1701" s="1" t="n">
        <v>0</v>
      </c>
      <c r="E1701" s="1" t="n">
        <v>0</v>
      </c>
      <c r="F1701" s="1" t="n">
        <v>1696</v>
      </c>
      <c r="I1701" s="3" t="s">
        <v>2024</v>
      </c>
      <c r="L1701" s="1" t="n">
        <v>0</v>
      </c>
      <c r="M1701" s="1" t="n">
        <v>16970</v>
      </c>
    </row>
    <row r="1702" customFormat="false" ht="14.9" hidden="false" customHeight="false" outlineLevel="0" collapsed="false">
      <c r="A1702" s="1" t="n">
        <v>1698</v>
      </c>
      <c r="B1702" s="1" t="n">
        <v>28</v>
      </c>
      <c r="C1702" s="1" t="n">
        <v>0</v>
      </c>
      <c r="D1702" s="1" t="n">
        <v>0</v>
      </c>
      <c r="E1702" s="1" t="n">
        <v>1</v>
      </c>
      <c r="F1702" s="1" t="n">
        <v>1697</v>
      </c>
      <c r="H1702" s="1" t="s">
        <v>2025</v>
      </c>
      <c r="I1702" s="3" t="e">
        <f aca="false">--#NAME? #NAME?</f>
        <v>#VALUE!</v>
      </c>
      <c r="J1702" s="3" t="s">
        <v>256</v>
      </c>
      <c r="K1702" s="1" t="n">
        <v>10</v>
      </c>
      <c r="L1702" s="1" t="n">
        <v>0</v>
      </c>
      <c r="M1702" s="1" t="n">
        <v>16980</v>
      </c>
    </row>
    <row r="1703" customFormat="false" ht="14.9" hidden="false" customHeight="false" outlineLevel="0" collapsed="false">
      <c r="A1703" s="1" t="n">
        <v>1699</v>
      </c>
      <c r="B1703" s="1" t="n">
        <v>28</v>
      </c>
      <c r="C1703" s="1" t="n">
        <v>0</v>
      </c>
      <c r="D1703" s="1" t="n">
        <v>0</v>
      </c>
      <c r="E1703" s="1" t="n">
        <v>1</v>
      </c>
      <c r="F1703" s="1" t="n">
        <v>1697</v>
      </c>
      <c r="H1703" s="1" t="s">
        <v>2026</v>
      </c>
      <c r="I1703" s="3" t="e">
        <f aca="false">--#NAME?</f>
        <v>#NAME?</v>
      </c>
      <c r="J1703" s="3" t="s">
        <v>256</v>
      </c>
      <c r="K1703" s="1" t="n">
        <v>10</v>
      </c>
      <c r="L1703" s="1" t="n">
        <v>0</v>
      </c>
      <c r="M1703" s="1" t="n">
        <v>16990</v>
      </c>
    </row>
    <row r="1704" customFormat="false" ht="41.75" hidden="false" customHeight="false" outlineLevel="0" collapsed="false">
      <c r="A1704" s="1" t="n">
        <v>1700</v>
      </c>
      <c r="B1704" s="1" t="n">
        <v>28</v>
      </c>
      <c r="C1704" s="1" t="n">
        <v>0</v>
      </c>
      <c r="D1704" s="1" t="n">
        <v>0</v>
      </c>
      <c r="E1704" s="1" t="n">
        <v>0</v>
      </c>
      <c r="F1704" s="1" t="n">
        <v>1696</v>
      </c>
      <c r="I1704" s="3" t="s">
        <v>2027</v>
      </c>
      <c r="L1704" s="1" t="n">
        <v>0</v>
      </c>
      <c r="M1704" s="1" t="n">
        <v>17000</v>
      </c>
    </row>
    <row r="1705" customFormat="false" ht="14.9" hidden="false" customHeight="false" outlineLevel="0" collapsed="false">
      <c r="A1705" s="1" t="n">
        <v>1701</v>
      </c>
      <c r="B1705" s="1" t="n">
        <v>28</v>
      </c>
      <c r="C1705" s="1" t="n">
        <v>0</v>
      </c>
      <c r="D1705" s="1" t="n">
        <v>0</v>
      </c>
      <c r="E1705" s="1" t="n">
        <v>1</v>
      </c>
      <c r="F1705" s="1" t="n">
        <v>1700</v>
      </c>
      <c r="H1705" s="1" t="s">
        <v>2028</v>
      </c>
      <c r="I1705" s="3" t="e">
        <f aca="false">--#NAME? #NAME?</f>
        <v>#VALUE!</v>
      </c>
      <c r="J1705" s="3" t="s">
        <v>256</v>
      </c>
      <c r="K1705" s="1" t="n">
        <v>10</v>
      </c>
      <c r="L1705" s="1" t="n">
        <v>0</v>
      </c>
      <c r="M1705" s="1" t="n">
        <v>17010</v>
      </c>
    </row>
    <row r="1706" customFormat="false" ht="14.9" hidden="false" customHeight="false" outlineLevel="0" collapsed="false">
      <c r="A1706" s="1" t="n">
        <v>1702</v>
      </c>
      <c r="B1706" s="1" t="n">
        <v>28</v>
      </c>
      <c r="C1706" s="1" t="n">
        <v>0</v>
      </c>
      <c r="D1706" s="1" t="n">
        <v>0</v>
      </c>
      <c r="E1706" s="1" t="n">
        <v>1</v>
      </c>
      <c r="F1706" s="1" t="n">
        <v>1700</v>
      </c>
      <c r="H1706" s="1" t="s">
        <v>2029</v>
      </c>
      <c r="I1706" s="3" t="e">
        <f aca="false">--#NAME? #NAME?</f>
        <v>#VALUE!</v>
      </c>
      <c r="J1706" s="3" t="s">
        <v>256</v>
      </c>
      <c r="K1706" s="1" t="n">
        <v>10</v>
      </c>
      <c r="L1706" s="1" t="n">
        <v>0</v>
      </c>
      <c r="M1706" s="1" t="n">
        <v>17020</v>
      </c>
    </row>
    <row r="1707" customFormat="false" ht="14.9" hidden="false" customHeight="false" outlineLevel="0" collapsed="false">
      <c r="A1707" s="1" t="n">
        <v>1703</v>
      </c>
      <c r="B1707" s="1" t="n">
        <v>28</v>
      </c>
      <c r="C1707" s="1" t="n">
        <v>0</v>
      </c>
      <c r="D1707" s="1" t="n">
        <v>0</v>
      </c>
      <c r="E1707" s="1" t="n">
        <v>1</v>
      </c>
      <c r="F1707" s="1" t="n">
        <v>1700</v>
      </c>
      <c r="H1707" s="1" t="s">
        <v>2030</v>
      </c>
      <c r="I1707" s="3" t="e">
        <f aca="false">--#NAME? #NAME?</f>
        <v>#VALUE!</v>
      </c>
      <c r="J1707" s="3" t="s">
        <v>256</v>
      </c>
      <c r="K1707" s="1" t="n">
        <v>10</v>
      </c>
      <c r="L1707" s="1" t="n">
        <v>0</v>
      </c>
      <c r="M1707" s="1" t="n">
        <v>17030</v>
      </c>
    </row>
    <row r="1708" customFormat="false" ht="14.9" hidden="false" customHeight="false" outlineLevel="0" collapsed="false">
      <c r="A1708" s="1" t="n">
        <v>1704</v>
      </c>
      <c r="B1708" s="1" t="n">
        <v>28</v>
      </c>
      <c r="C1708" s="1" t="n">
        <v>0</v>
      </c>
      <c r="D1708" s="1" t="n">
        <v>0</v>
      </c>
      <c r="E1708" s="1" t="n">
        <v>1</v>
      </c>
      <c r="F1708" s="1" t="n">
        <v>1700</v>
      </c>
      <c r="H1708" s="1" t="s">
        <v>2031</v>
      </c>
      <c r="I1708" s="3" t="e">
        <f aca="false">--#NAME? #NAME?</f>
        <v>#VALUE!</v>
      </c>
      <c r="J1708" s="3" t="s">
        <v>256</v>
      </c>
      <c r="K1708" s="1" t="n">
        <v>10</v>
      </c>
      <c r="L1708" s="1" t="n">
        <v>0</v>
      </c>
      <c r="M1708" s="1" t="n">
        <v>17040</v>
      </c>
    </row>
    <row r="1709" customFormat="false" ht="14.9" hidden="false" customHeight="false" outlineLevel="0" collapsed="false">
      <c r="A1709" s="1" t="n">
        <v>1705</v>
      </c>
      <c r="B1709" s="1" t="n">
        <v>28</v>
      </c>
      <c r="C1709" s="1" t="n">
        <v>0</v>
      </c>
      <c r="D1709" s="1" t="n">
        <v>0</v>
      </c>
      <c r="E1709" s="1" t="n">
        <v>1</v>
      </c>
      <c r="F1709" s="1" t="n">
        <v>1700</v>
      </c>
      <c r="H1709" s="1" t="s">
        <v>2032</v>
      </c>
      <c r="I1709" s="3" t="e">
        <f aca="false">--#NAME? #NAME?</f>
        <v>#VALUE!</v>
      </c>
      <c r="J1709" s="3" t="s">
        <v>256</v>
      </c>
      <c r="K1709" s="1" t="n">
        <v>10</v>
      </c>
      <c r="L1709" s="1" t="n">
        <v>0</v>
      </c>
      <c r="M1709" s="1" t="n">
        <v>17050</v>
      </c>
    </row>
    <row r="1710" customFormat="false" ht="14.9" hidden="false" customHeight="false" outlineLevel="0" collapsed="false">
      <c r="A1710" s="1" t="n">
        <v>1706</v>
      </c>
      <c r="B1710" s="1" t="n">
        <v>28</v>
      </c>
      <c r="C1710" s="1" t="n">
        <v>0</v>
      </c>
      <c r="D1710" s="1" t="n">
        <v>0</v>
      </c>
      <c r="E1710" s="1" t="n">
        <v>1</v>
      </c>
      <c r="F1710" s="1" t="n">
        <v>1700</v>
      </c>
      <c r="H1710" s="1" t="s">
        <v>2033</v>
      </c>
      <c r="I1710" s="3" t="e">
        <f aca="false">--#NAME?</f>
        <v>#NAME?</v>
      </c>
      <c r="J1710" s="3" t="s">
        <v>256</v>
      </c>
      <c r="K1710" s="1" t="n">
        <v>10</v>
      </c>
      <c r="L1710" s="1" t="n">
        <v>0</v>
      </c>
      <c r="M1710" s="1" t="n">
        <v>17060</v>
      </c>
    </row>
    <row r="1711" customFormat="false" ht="14.9" hidden="false" customHeight="false" outlineLevel="0" collapsed="false">
      <c r="A1711" s="1" t="n">
        <v>1707</v>
      </c>
      <c r="B1711" s="1" t="n">
        <v>28</v>
      </c>
      <c r="C1711" s="1" t="n">
        <v>0</v>
      </c>
      <c r="D1711" s="1" t="n">
        <v>0</v>
      </c>
      <c r="E1711" s="1" t="n">
        <v>1</v>
      </c>
      <c r="F1711" s="1" t="n">
        <v>1696</v>
      </c>
      <c r="H1711" s="1" t="s">
        <v>2034</v>
      </c>
      <c r="I1711" s="3" t="e">
        <f aca="false">-#NAME?</f>
        <v>#NAME?</v>
      </c>
      <c r="J1711" s="3" t="s">
        <v>256</v>
      </c>
      <c r="K1711" s="1" t="n">
        <v>10</v>
      </c>
      <c r="L1711" s="1" t="n">
        <v>0</v>
      </c>
      <c r="M1711" s="1" t="n">
        <v>17070</v>
      </c>
    </row>
    <row r="1712" customFormat="false" ht="14.9" hidden="false" customHeight="false" outlineLevel="0" collapsed="false">
      <c r="A1712" s="1" t="n">
        <v>1708</v>
      </c>
      <c r="B1712" s="1" t="n">
        <v>28</v>
      </c>
      <c r="C1712" s="1" t="n">
        <v>0</v>
      </c>
      <c r="D1712" s="1" t="n">
        <v>0</v>
      </c>
      <c r="E1712" s="1" t="n">
        <v>1</v>
      </c>
      <c r="F1712" s="1" t="n">
        <v>1696</v>
      </c>
      <c r="H1712" s="1" t="s">
        <v>2035</v>
      </c>
      <c r="I1712" s="3" t="e">
        <f aca="false">-#NAME? (#NAME?)</f>
        <v>#VALUE!</v>
      </c>
      <c r="J1712" s="3" t="s">
        <v>256</v>
      </c>
      <c r="K1712" s="1" t="n">
        <v>10</v>
      </c>
      <c r="L1712" s="1" t="n">
        <v>0</v>
      </c>
      <c r="M1712" s="1" t="n">
        <v>17080</v>
      </c>
    </row>
    <row r="1713" customFormat="false" ht="14.9" hidden="false" customHeight="false" outlineLevel="0" collapsed="false">
      <c r="A1713" s="1" t="n">
        <v>1709</v>
      </c>
      <c r="B1713" s="1" t="n">
        <v>28</v>
      </c>
      <c r="C1713" s="1" t="n">
        <v>0</v>
      </c>
      <c r="D1713" s="1" t="n">
        <v>1</v>
      </c>
      <c r="E1713" s="1" t="n">
        <v>0</v>
      </c>
      <c r="G1713" s="1" t="n">
        <v>28.34</v>
      </c>
      <c r="I1713" s="3" t="s">
        <v>2036</v>
      </c>
      <c r="J1713" s="3" t="s">
        <v>2037</v>
      </c>
      <c r="L1713" s="0" t="s">
        <v>644</v>
      </c>
      <c r="M1713" s="1" t="n">
        <v>0</v>
      </c>
      <c r="N1713" s="1" t="n">
        <v>17090</v>
      </c>
    </row>
    <row r="1714" customFormat="false" ht="14.9" hidden="false" customHeight="false" outlineLevel="0" collapsed="false">
      <c r="A1714" s="1" t="n">
        <v>1710</v>
      </c>
      <c r="B1714" s="1" t="n">
        <v>28</v>
      </c>
      <c r="C1714" s="1" t="n">
        <v>0</v>
      </c>
      <c r="D1714" s="1" t="n">
        <v>0</v>
      </c>
      <c r="E1714" s="1" t="n">
        <v>1</v>
      </c>
      <c r="F1714" s="1" t="n">
        <v>1709</v>
      </c>
      <c r="H1714" s="1" t="s">
        <v>2038</v>
      </c>
      <c r="I1714" s="3" t="e">
        <f aca="false">-#NAME?</f>
        <v>#NAME?</v>
      </c>
      <c r="J1714" s="3" t="s">
        <v>256</v>
      </c>
      <c r="K1714" s="1" t="n">
        <v>10</v>
      </c>
      <c r="L1714" s="1" t="n">
        <v>0</v>
      </c>
      <c r="M1714" s="1" t="n">
        <v>17100</v>
      </c>
    </row>
    <row r="1715" customFormat="false" ht="14.9" hidden="false" customHeight="false" outlineLevel="0" collapsed="false">
      <c r="A1715" s="1" t="n">
        <v>1711</v>
      </c>
      <c r="B1715" s="1" t="n">
        <v>28</v>
      </c>
      <c r="C1715" s="1" t="n">
        <v>0</v>
      </c>
      <c r="D1715" s="1" t="n">
        <v>0</v>
      </c>
      <c r="E1715" s="1" t="n">
        <v>0</v>
      </c>
      <c r="F1715" s="1" t="n">
        <v>1709</v>
      </c>
      <c r="I1715" s="3" t="s">
        <v>2039</v>
      </c>
      <c r="L1715" s="1" t="n">
        <v>0</v>
      </c>
      <c r="M1715" s="1" t="n">
        <v>17110</v>
      </c>
    </row>
    <row r="1716" customFormat="false" ht="14.9" hidden="false" customHeight="false" outlineLevel="0" collapsed="false">
      <c r="A1716" s="1" t="n">
        <v>1712</v>
      </c>
      <c r="B1716" s="1" t="n">
        <v>28</v>
      </c>
      <c r="C1716" s="1" t="n">
        <v>0</v>
      </c>
      <c r="D1716" s="1" t="n">
        <v>0</v>
      </c>
      <c r="E1716" s="1" t="n">
        <v>1</v>
      </c>
      <c r="F1716" s="1" t="n">
        <v>1709</v>
      </c>
      <c r="H1716" s="1" t="s">
        <v>2040</v>
      </c>
      <c r="I1716" s="3" t="e">
        <f aca="false">--#NAME? #NAME?</f>
        <v>#VALUE!</v>
      </c>
      <c r="J1716" s="3" t="s">
        <v>256</v>
      </c>
      <c r="K1716" s="1" t="n">
        <v>10</v>
      </c>
      <c r="L1716" s="1" t="n">
        <v>0</v>
      </c>
      <c r="M1716" s="1" t="n">
        <v>17120</v>
      </c>
    </row>
    <row r="1717" customFormat="false" ht="14.9" hidden="false" customHeight="false" outlineLevel="0" collapsed="false">
      <c r="A1717" s="1" t="n">
        <v>1713</v>
      </c>
      <c r="B1717" s="1" t="n">
        <v>28</v>
      </c>
      <c r="C1717" s="1" t="n">
        <v>0</v>
      </c>
      <c r="D1717" s="1" t="n">
        <v>0</v>
      </c>
      <c r="E1717" s="1" t="n">
        <v>1</v>
      </c>
      <c r="F1717" s="1" t="n">
        <v>1709</v>
      </c>
      <c r="H1717" s="1" t="s">
        <v>2041</v>
      </c>
      <c r="I1717" s="3" t="e">
        <f aca="false">--#NAME?</f>
        <v>#NAME?</v>
      </c>
      <c r="J1717" s="3" t="s">
        <v>256</v>
      </c>
      <c r="K1717" s="1" t="n">
        <v>10</v>
      </c>
      <c r="L1717" s="1" t="n">
        <v>0</v>
      </c>
      <c r="M1717" s="1" t="n">
        <v>17130</v>
      </c>
    </row>
    <row r="1718" customFormat="false" ht="216.4" hidden="false" customHeight="false" outlineLevel="0" collapsed="false">
      <c r="A1718" s="1" t="n">
        <v>1714</v>
      </c>
      <c r="B1718" s="1" t="n">
        <v>28</v>
      </c>
      <c r="C1718" s="1" t="n">
        <v>0</v>
      </c>
      <c r="D1718" s="1" t="n">
        <v>1</v>
      </c>
      <c r="E1718" s="1" t="n">
        <v>0</v>
      </c>
      <c r="G1718" s="1" t="n">
        <v>28.35</v>
      </c>
      <c r="I1718" s="3" t="s">
        <v>2042</v>
      </c>
      <c r="L1718" s="1" t="n">
        <v>0</v>
      </c>
      <c r="M1718" s="1" t="n">
        <v>17140</v>
      </c>
    </row>
    <row r="1719" customFormat="false" ht="14.9" hidden="false" customHeight="false" outlineLevel="0" collapsed="false">
      <c r="A1719" s="1" t="n">
        <v>1715</v>
      </c>
      <c r="B1719" s="1" t="n">
        <v>28</v>
      </c>
      <c r="C1719" s="1" t="n">
        <v>0</v>
      </c>
      <c r="D1719" s="1" t="n">
        <v>0</v>
      </c>
      <c r="E1719" s="1" t="n">
        <v>1</v>
      </c>
      <c r="F1719" s="1" t="n">
        <v>1714</v>
      </c>
      <c r="H1719" s="1" t="s">
        <v>2043</v>
      </c>
      <c r="I1719" s="3" t="e">
        <f aca="false">-#NAME? (#NAME?) #NAME? #NAME? (#NAME?)</f>
        <v>#VALUE!</v>
      </c>
      <c r="J1719" s="3" t="s">
        <v>256</v>
      </c>
      <c r="K1719" s="1" t="n">
        <v>10</v>
      </c>
      <c r="L1719" s="1" t="n">
        <v>0</v>
      </c>
      <c r="M1719" s="1" t="n">
        <v>17150</v>
      </c>
    </row>
    <row r="1720" customFormat="false" ht="41.75" hidden="false" customHeight="false" outlineLevel="0" collapsed="false">
      <c r="A1720" s="1" t="n">
        <v>1716</v>
      </c>
      <c r="B1720" s="1" t="n">
        <v>28</v>
      </c>
      <c r="C1720" s="1" t="n">
        <v>0</v>
      </c>
      <c r="D1720" s="1" t="n">
        <v>0</v>
      </c>
      <c r="E1720" s="1" t="n">
        <v>0</v>
      </c>
      <c r="F1720" s="1" t="n">
        <v>1714</v>
      </c>
      <c r="I1720" s="3" t="s">
        <v>2044</v>
      </c>
      <c r="L1720" s="1" t="n">
        <v>0</v>
      </c>
      <c r="M1720" s="1" t="n">
        <v>17160</v>
      </c>
    </row>
    <row r="1721" customFormat="false" ht="14.9" hidden="false" customHeight="false" outlineLevel="0" collapsed="false">
      <c r="A1721" s="1" t="n">
        <v>1717</v>
      </c>
      <c r="B1721" s="1" t="n">
        <v>28</v>
      </c>
      <c r="C1721" s="1" t="n">
        <v>0</v>
      </c>
      <c r="D1721" s="1" t="n">
        <v>0</v>
      </c>
      <c r="E1721" s="1" t="n">
        <v>1</v>
      </c>
      <c r="F1721" s="1" t="n">
        <v>1716</v>
      </c>
      <c r="H1721" s="1" t="s">
        <v>2045</v>
      </c>
      <c r="I1721" s="3" t="e">
        <f aca="false">--#NAME? #NAME?-#NAME? #NAME?</f>
        <v>#VALUE!</v>
      </c>
      <c r="J1721" s="3" t="s">
        <v>256</v>
      </c>
      <c r="K1721" s="1" t="n">
        <v>10</v>
      </c>
      <c r="L1721" s="1" t="n">
        <v>0</v>
      </c>
      <c r="M1721" s="1" t="n">
        <v>17170</v>
      </c>
    </row>
    <row r="1722" customFormat="false" ht="14.9" hidden="false" customHeight="false" outlineLevel="0" collapsed="false">
      <c r="A1722" s="1" t="n">
        <v>1718</v>
      </c>
      <c r="B1722" s="1" t="n">
        <v>28</v>
      </c>
      <c r="C1722" s="1" t="n">
        <v>0</v>
      </c>
      <c r="D1722" s="1" t="n">
        <v>0</v>
      </c>
      <c r="E1722" s="1" t="n">
        <v>1</v>
      </c>
      <c r="F1722" s="1" t="n">
        <v>1716</v>
      </c>
      <c r="H1722" s="1" t="s">
        <v>2046</v>
      </c>
      <c r="I1722" s="3" t="e">
        <f aca="false">--#NAME? #NAME?</f>
        <v>#VALUE!</v>
      </c>
      <c r="J1722" s="3" t="s">
        <v>256</v>
      </c>
      <c r="K1722" s="1" t="n">
        <v>10</v>
      </c>
      <c r="L1722" s="1" t="n">
        <v>0</v>
      </c>
      <c r="M1722" s="1" t="n">
        <v>17180</v>
      </c>
    </row>
    <row r="1723" customFormat="false" ht="108.95" hidden="false" customHeight="false" outlineLevel="0" collapsed="false">
      <c r="A1723" s="1" t="n">
        <v>1719</v>
      </c>
      <c r="B1723" s="1" t="n">
        <v>28</v>
      </c>
      <c r="C1723" s="1" t="n">
        <v>0</v>
      </c>
      <c r="D1723" s="1" t="n">
        <v>0</v>
      </c>
      <c r="E1723" s="1" t="n">
        <v>1</v>
      </c>
      <c r="F1723" s="1" t="n">
        <v>1716</v>
      </c>
      <c r="H1723" s="1" t="s">
        <v>2047</v>
      </c>
      <c r="I1723" s="3" t="s">
        <v>2048</v>
      </c>
      <c r="J1723" s="3" t="s">
        <v>256</v>
      </c>
      <c r="K1723" s="1" t="n">
        <v>10</v>
      </c>
      <c r="L1723" s="1" t="n">
        <v>0</v>
      </c>
      <c r="M1723" s="1" t="n">
        <v>17190</v>
      </c>
    </row>
    <row r="1724" customFormat="false" ht="14.9" hidden="false" customHeight="false" outlineLevel="0" collapsed="false">
      <c r="A1724" s="1" t="n">
        <v>1720</v>
      </c>
      <c r="B1724" s="1" t="n">
        <v>28</v>
      </c>
      <c r="C1724" s="1" t="n">
        <v>0</v>
      </c>
      <c r="D1724" s="1" t="n">
        <v>0</v>
      </c>
      <c r="E1724" s="1" t="n">
        <v>1</v>
      </c>
      <c r="F1724" s="1" t="n">
        <v>1716</v>
      </c>
      <c r="H1724" s="1" t="s">
        <v>2049</v>
      </c>
      <c r="I1724" s="3" t="e">
        <f aca="false">--#NAME? #NAME? #NAME? #NAME?</f>
        <v>#VALUE!</v>
      </c>
      <c r="J1724" s="3" t="s">
        <v>256</v>
      </c>
      <c r="K1724" s="1" t="n">
        <v>10</v>
      </c>
      <c r="L1724" s="1" t="n">
        <v>0</v>
      </c>
      <c r="M1724" s="1" t="n">
        <v>17200</v>
      </c>
    </row>
    <row r="1725" customFormat="false" ht="14.9" hidden="false" customHeight="false" outlineLevel="0" collapsed="false">
      <c r="A1725" s="1" t="n">
        <v>1721</v>
      </c>
      <c r="B1725" s="1" t="n">
        <v>28</v>
      </c>
      <c r="C1725" s="1" t="n">
        <v>0</v>
      </c>
      <c r="D1725" s="1" t="n">
        <v>0</v>
      </c>
      <c r="E1725" s="1" t="n">
        <v>1</v>
      </c>
      <c r="F1725" s="1" t="n">
        <v>1716</v>
      </c>
      <c r="H1725" s="1" t="s">
        <v>2050</v>
      </c>
      <c r="I1725" s="3" t="e">
        <f aca="false">--#NAME?</f>
        <v>#NAME?</v>
      </c>
      <c r="J1725" s="3" t="s">
        <v>256</v>
      </c>
      <c r="K1725" s="1" t="n">
        <v>10</v>
      </c>
      <c r="L1725" s="1" t="n">
        <v>0</v>
      </c>
      <c r="M1725" s="1" t="n">
        <v>17210</v>
      </c>
    </row>
    <row r="1726" customFormat="false" ht="41.75" hidden="false" customHeight="false" outlineLevel="0" collapsed="false">
      <c r="A1726" s="1" t="n">
        <v>1722</v>
      </c>
      <c r="B1726" s="1" t="n">
        <v>28</v>
      </c>
      <c r="C1726" s="1" t="n">
        <v>0</v>
      </c>
      <c r="D1726" s="1" t="n">
        <v>0</v>
      </c>
      <c r="E1726" s="1" t="n">
        <v>0</v>
      </c>
      <c r="F1726" s="1" t="n">
        <v>1714</v>
      </c>
      <c r="I1726" s="3" t="s">
        <v>2051</v>
      </c>
      <c r="L1726" s="1" t="n">
        <v>0</v>
      </c>
      <c r="M1726" s="1" t="n">
        <v>17220</v>
      </c>
    </row>
    <row r="1727" customFormat="false" ht="14.9" hidden="false" customHeight="false" outlineLevel="0" collapsed="false">
      <c r="A1727" s="1" t="n">
        <v>1723</v>
      </c>
      <c r="B1727" s="1" t="n">
        <v>28</v>
      </c>
      <c r="C1727" s="1" t="n">
        <v>0</v>
      </c>
      <c r="D1727" s="1" t="n">
        <v>0</v>
      </c>
      <c r="E1727" s="1" t="n">
        <v>1</v>
      </c>
      <c r="F1727" s="1" t="n">
        <v>1722</v>
      </c>
      <c r="H1727" s="1" t="s">
        <v>2052</v>
      </c>
      <c r="I1727" s="3" t="e">
        <f aca="false">--#NAME? #NAME? (#NAME? #NAME?)</f>
        <v>#VALUE!</v>
      </c>
      <c r="J1727" s="3" t="s">
        <v>256</v>
      </c>
      <c r="K1727" s="1" t="n">
        <v>10</v>
      </c>
      <c r="L1727" s="1" t="n">
        <v>0</v>
      </c>
      <c r="M1727" s="1" t="n">
        <v>17230</v>
      </c>
    </row>
    <row r="1728" customFormat="false" ht="14.9" hidden="false" customHeight="false" outlineLevel="0" collapsed="false">
      <c r="A1728" s="1" t="n">
        <v>1724</v>
      </c>
      <c r="B1728" s="1" t="n">
        <v>28</v>
      </c>
      <c r="C1728" s="1" t="n">
        <v>0</v>
      </c>
      <c r="D1728" s="1" t="n">
        <v>0</v>
      </c>
      <c r="E1728" s="1" t="n">
        <v>1</v>
      </c>
      <c r="F1728" s="1" t="n">
        <v>1722</v>
      </c>
      <c r="H1728" s="1" t="s">
        <v>2053</v>
      </c>
      <c r="I1728" s="3" t="e">
        <f aca="false">--#NAME?</f>
        <v>#NAME?</v>
      </c>
      <c r="J1728" s="3" t="s">
        <v>256</v>
      </c>
      <c r="K1728" s="1" t="n">
        <v>10</v>
      </c>
      <c r="L1728" s="1" t="n">
        <v>0</v>
      </c>
      <c r="M1728" s="1" t="n">
        <v>17240</v>
      </c>
    </row>
    <row r="1729" customFormat="false" ht="28.35" hidden="false" customHeight="false" outlineLevel="0" collapsed="false">
      <c r="A1729" s="1" t="n">
        <v>1725</v>
      </c>
      <c r="B1729" s="1" t="n">
        <v>28</v>
      </c>
      <c r="C1729" s="1" t="n">
        <v>0</v>
      </c>
      <c r="D1729" s="1" t="n">
        <v>1</v>
      </c>
      <c r="E1729" s="1" t="n">
        <v>0</v>
      </c>
      <c r="G1729" s="1" t="n">
        <v>28.36</v>
      </c>
      <c r="I1729" s="3" t="s">
        <v>2054</v>
      </c>
      <c r="J1729" s="3" t="s">
        <v>2055</v>
      </c>
      <c r="K1729" s="1"/>
      <c r="L1729" s="0" t="s">
        <v>644</v>
      </c>
      <c r="M1729" s="0" t="s">
        <v>1465</v>
      </c>
      <c r="N1729" s="1" t="n">
        <v>0</v>
      </c>
      <c r="O1729" s="1" t="n">
        <v>17250</v>
      </c>
    </row>
    <row r="1730" customFormat="false" ht="14.9" hidden="false" customHeight="false" outlineLevel="0" collapsed="false">
      <c r="A1730" s="1" t="n">
        <v>1726</v>
      </c>
      <c r="B1730" s="1" t="n">
        <v>28</v>
      </c>
      <c r="C1730" s="1" t="n">
        <v>0</v>
      </c>
      <c r="D1730" s="1" t="n">
        <v>0</v>
      </c>
      <c r="E1730" s="1" t="n">
        <v>1</v>
      </c>
      <c r="F1730" s="1" t="n">
        <v>1725</v>
      </c>
      <c r="H1730" s="1" t="s">
        <v>2056</v>
      </c>
      <c r="I1730" s="3" t="e">
        <f aca="false">-#NAME? #NAME?</f>
        <v>#VALUE!</v>
      </c>
      <c r="J1730" s="3" t="s">
        <v>256</v>
      </c>
      <c r="K1730" s="1" t="n">
        <v>10</v>
      </c>
      <c r="L1730" s="1" t="n">
        <v>0</v>
      </c>
      <c r="M1730" s="1" t="n">
        <v>17260</v>
      </c>
    </row>
    <row r="1731" customFormat="false" ht="14.9" hidden="false" customHeight="false" outlineLevel="0" collapsed="false">
      <c r="A1731" s="1" t="n">
        <v>1727</v>
      </c>
      <c r="B1731" s="1" t="n">
        <v>28</v>
      </c>
      <c r="C1731" s="1" t="n">
        <v>0</v>
      </c>
      <c r="D1731" s="1" t="n">
        <v>0</v>
      </c>
      <c r="E1731" s="1" t="n">
        <v>1</v>
      </c>
      <c r="F1731" s="1" t="n">
        <v>1725</v>
      </c>
      <c r="H1731" s="1" t="s">
        <v>2057</v>
      </c>
      <c r="I1731" s="3" t="e">
        <f aca="false">-#NAME? #NAME? (#NAME? #NAME?)</f>
        <v>#VALUE!</v>
      </c>
      <c r="J1731" s="3" t="s">
        <v>256</v>
      </c>
      <c r="K1731" s="1" t="n">
        <v>10</v>
      </c>
      <c r="L1731" s="1" t="n">
        <v>0</v>
      </c>
      <c r="M1731" s="1" t="n">
        <v>17270</v>
      </c>
    </row>
    <row r="1732" customFormat="false" ht="14.9" hidden="false" customHeight="false" outlineLevel="0" collapsed="false">
      <c r="A1732" s="1" t="n">
        <v>1728</v>
      </c>
      <c r="B1732" s="1" t="n">
        <v>28</v>
      </c>
      <c r="C1732" s="1" t="n">
        <v>0</v>
      </c>
      <c r="D1732" s="1" t="n">
        <v>0</v>
      </c>
      <c r="E1732" s="1" t="n">
        <v>1</v>
      </c>
      <c r="F1732" s="1" t="n">
        <v>1725</v>
      </c>
      <c r="H1732" s="1" t="s">
        <v>2058</v>
      </c>
      <c r="I1732" s="3" t="e">
        <f aca="false">-#NAME? #NAME?</f>
        <v>#VALUE!</v>
      </c>
      <c r="J1732" s="3" t="s">
        <v>256</v>
      </c>
      <c r="K1732" s="1" t="n">
        <v>10</v>
      </c>
      <c r="L1732" s="1" t="n">
        <v>0</v>
      </c>
      <c r="M1732" s="1" t="n">
        <v>17280</v>
      </c>
    </row>
    <row r="1733" customFormat="false" ht="14.9" hidden="false" customHeight="false" outlineLevel="0" collapsed="false">
      <c r="A1733" s="1" t="n">
        <v>1729</v>
      </c>
      <c r="B1733" s="1" t="n">
        <v>28</v>
      </c>
      <c r="C1733" s="1" t="n">
        <v>0</v>
      </c>
      <c r="D1733" s="1" t="n">
        <v>0</v>
      </c>
      <c r="E1733" s="1" t="n">
        <v>1</v>
      </c>
      <c r="F1733" s="1" t="n">
        <v>1725</v>
      </c>
      <c r="H1733" s="1" t="s">
        <v>2059</v>
      </c>
      <c r="I1733" s="3" t="e">
        <f aca="false">-#NAME? #NAME?</f>
        <v>#VALUE!</v>
      </c>
      <c r="J1733" s="3" t="s">
        <v>256</v>
      </c>
      <c r="K1733" s="1" t="n">
        <v>10</v>
      </c>
      <c r="L1733" s="1" t="n">
        <v>0</v>
      </c>
      <c r="M1733" s="1" t="n">
        <v>17290</v>
      </c>
    </row>
    <row r="1734" customFormat="false" ht="14.9" hidden="false" customHeight="false" outlineLevel="0" collapsed="false">
      <c r="A1734" s="1" t="n">
        <v>1730</v>
      </c>
      <c r="B1734" s="1" t="n">
        <v>28</v>
      </c>
      <c r="C1734" s="1" t="n">
        <v>0</v>
      </c>
      <c r="D1734" s="1" t="n">
        <v>0</v>
      </c>
      <c r="E1734" s="1" t="n">
        <v>1</v>
      </c>
      <c r="F1734" s="1" t="n">
        <v>1725</v>
      </c>
      <c r="H1734" s="1" t="s">
        <v>2060</v>
      </c>
      <c r="I1734" s="3" t="e">
        <f aca="false">-#NAME? #NAME?</f>
        <v>#VALUE!</v>
      </c>
      <c r="J1734" s="3" t="s">
        <v>256</v>
      </c>
      <c r="K1734" s="1" t="n">
        <v>10</v>
      </c>
      <c r="L1734" s="1" t="n">
        <v>0</v>
      </c>
      <c r="M1734" s="1" t="n">
        <v>17300</v>
      </c>
    </row>
    <row r="1735" customFormat="false" ht="14.9" hidden="false" customHeight="false" outlineLevel="0" collapsed="false">
      <c r="A1735" s="1" t="n">
        <v>1731</v>
      </c>
      <c r="B1735" s="1" t="n">
        <v>28</v>
      </c>
      <c r="C1735" s="1" t="n">
        <v>0</v>
      </c>
      <c r="D1735" s="1" t="n">
        <v>0</v>
      </c>
      <c r="E1735" s="1" t="n">
        <v>0</v>
      </c>
      <c r="F1735" s="1" t="n">
        <v>1725</v>
      </c>
      <c r="I1735" s="3" t="s">
        <v>199</v>
      </c>
      <c r="L1735" s="1" t="n">
        <v>0</v>
      </c>
      <c r="M1735" s="1" t="n">
        <v>17310</v>
      </c>
    </row>
    <row r="1736" customFormat="false" ht="14.9" hidden="false" customHeight="false" outlineLevel="0" collapsed="false">
      <c r="A1736" s="1" t="n">
        <v>1732</v>
      </c>
      <c r="B1736" s="1" t="n">
        <v>28</v>
      </c>
      <c r="C1736" s="1" t="n">
        <v>0</v>
      </c>
      <c r="D1736" s="1" t="n">
        <v>0</v>
      </c>
      <c r="E1736" s="1" t="n">
        <v>1</v>
      </c>
      <c r="F1736" s="1" t="n">
        <v>1731</v>
      </c>
      <c r="H1736" s="1" t="s">
        <v>2061</v>
      </c>
      <c r="I1736" s="3" t="e">
        <f aca="false">--#NAME? #NAME?</f>
        <v>#VALUE!</v>
      </c>
      <c r="J1736" s="3" t="s">
        <v>256</v>
      </c>
      <c r="K1736" s="1" t="n">
        <v>10</v>
      </c>
      <c r="L1736" s="1" t="n">
        <v>0</v>
      </c>
      <c r="M1736" s="1" t="n">
        <v>17320</v>
      </c>
    </row>
    <row r="1737" customFormat="false" ht="14.9" hidden="false" customHeight="false" outlineLevel="0" collapsed="false">
      <c r="A1737" s="1" t="n">
        <v>1733</v>
      </c>
      <c r="B1737" s="1" t="n">
        <v>28</v>
      </c>
      <c r="C1737" s="1" t="n">
        <v>0</v>
      </c>
      <c r="D1737" s="1" t="n">
        <v>0</v>
      </c>
      <c r="E1737" s="1" t="n">
        <v>1</v>
      </c>
      <c r="F1737" s="1" t="n">
        <v>1731</v>
      </c>
      <c r="H1737" s="1" t="s">
        <v>2062</v>
      </c>
      <c r="I1737" s="3" t="e">
        <f aca="false">--#NAME? #NAME?</f>
        <v>#VALUE!</v>
      </c>
      <c r="J1737" s="3" t="s">
        <v>256</v>
      </c>
      <c r="K1737" s="1" t="n">
        <v>10</v>
      </c>
      <c r="L1737" s="1" t="n">
        <v>0</v>
      </c>
      <c r="M1737" s="1" t="n">
        <v>17330</v>
      </c>
    </row>
    <row r="1738" customFormat="false" ht="14.9" hidden="false" customHeight="false" outlineLevel="0" collapsed="false">
      <c r="A1738" s="1" t="n">
        <v>1734</v>
      </c>
      <c r="B1738" s="1" t="n">
        <v>28</v>
      </c>
      <c r="C1738" s="1" t="n">
        <v>0</v>
      </c>
      <c r="D1738" s="1" t="n">
        <v>0</v>
      </c>
      <c r="E1738" s="1" t="n">
        <v>1</v>
      </c>
      <c r="F1738" s="1" t="n">
        <v>1731</v>
      </c>
      <c r="H1738" s="1" t="s">
        <v>2063</v>
      </c>
      <c r="I1738" s="3" t="e">
        <f aca="false">--#NAME?</f>
        <v>#NAME?</v>
      </c>
      <c r="J1738" s="3" t="s">
        <v>256</v>
      </c>
      <c r="K1738" s="1" t="n">
        <v>10</v>
      </c>
      <c r="L1738" s="1" t="n">
        <v>0</v>
      </c>
      <c r="M1738" s="1" t="n">
        <v>17340</v>
      </c>
    </row>
    <row r="1739" customFormat="false" ht="82.05" hidden="false" customHeight="false" outlineLevel="0" collapsed="false">
      <c r="A1739" s="1" t="n">
        <v>1735</v>
      </c>
      <c r="B1739" s="1" t="n">
        <v>28</v>
      </c>
      <c r="C1739" s="1" t="n">
        <v>0</v>
      </c>
      <c r="D1739" s="1" t="n">
        <v>1</v>
      </c>
      <c r="E1739" s="1" t="n">
        <v>0</v>
      </c>
      <c r="G1739" s="1" t="n">
        <v>28.37</v>
      </c>
      <c r="I1739" s="3" t="s">
        <v>2064</v>
      </c>
      <c r="L1739" s="1" t="n">
        <v>0</v>
      </c>
      <c r="M1739" s="1" t="n">
        <v>17350</v>
      </c>
    </row>
    <row r="1740" customFormat="false" ht="68.65" hidden="false" customHeight="false" outlineLevel="0" collapsed="false">
      <c r="A1740" s="1" t="n">
        <v>1736</v>
      </c>
      <c r="B1740" s="1" t="n">
        <v>28</v>
      </c>
      <c r="C1740" s="1" t="n">
        <v>0</v>
      </c>
      <c r="D1740" s="1" t="n">
        <v>0</v>
      </c>
      <c r="E1740" s="1" t="n">
        <v>0</v>
      </c>
      <c r="F1740" s="1" t="n">
        <v>1735</v>
      </c>
      <c r="I1740" s="3" t="s">
        <v>2065</v>
      </c>
      <c r="L1740" s="1" t="n">
        <v>0</v>
      </c>
      <c r="M1740" s="1" t="n">
        <v>17360</v>
      </c>
    </row>
    <row r="1741" customFormat="false" ht="14.9" hidden="false" customHeight="false" outlineLevel="0" collapsed="false">
      <c r="A1741" s="1" t="n">
        <v>1737</v>
      </c>
      <c r="B1741" s="1" t="n">
        <v>28</v>
      </c>
      <c r="C1741" s="1" t="n">
        <v>0</v>
      </c>
      <c r="D1741" s="1" t="n">
        <v>0</v>
      </c>
      <c r="E1741" s="1" t="n">
        <v>1</v>
      </c>
      <c r="F1741" s="1" t="n">
        <v>1736</v>
      </c>
      <c r="H1741" s="1" t="s">
        <v>2066</v>
      </c>
      <c r="I1741" s="3" t="e">
        <f aca="false">--#NAME? #NAME?</f>
        <v>#VALUE!</v>
      </c>
      <c r="J1741" s="3" t="s">
        <v>256</v>
      </c>
      <c r="K1741" s="1" t="n">
        <v>10</v>
      </c>
      <c r="L1741" s="1" t="n">
        <v>0</v>
      </c>
      <c r="M1741" s="1" t="n">
        <v>17370</v>
      </c>
    </row>
    <row r="1742" customFormat="false" ht="14.9" hidden="false" customHeight="false" outlineLevel="0" collapsed="false">
      <c r="A1742" s="1" t="n">
        <v>1738</v>
      </c>
      <c r="B1742" s="1" t="n">
        <v>28</v>
      </c>
      <c r="C1742" s="1" t="n">
        <v>0</v>
      </c>
      <c r="D1742" s="1" t="n">
        <v>0</v>
      </c>
      <c r="E1742" s="1" t="n">
        <v>1</v>
      </c>
      <c r="F1742" s="1" t="n">
        <v>1736</v>
      </c>
      <c r="H1742" s="1" t="s">
        <v>2067</v>
      </c>
      <c r="I1742" s="3" t="e">
        <f aca="false">--#NAME?</f>
        <v>#NAME?</v>
      </c>
      <c r="J1742" s="3" t="s">
        <v>256</v>
      </c>
      <c r="K1742" s="1" t="n">
        <v>10</v>
      </c>
      <c r="L1742" s="1" t="n">
        <v>0</v>
      </c>
      <c r="M1742" s="1" t="n">
        <v>17380</v>
      </c>
    </row>
    <row r="1743" customFormat="false" ht="14.9" hidden="false" customHeight="false" outlineLevel="0" collapsed="false">
      <c r="A1743" s="1" t="n">
        <v>1739</v>
      </c>
      <c r="B1743" s="1" t="n">
        <v>28</v>
      </c>
      <c r="C1743" s="1" t="n">
        <v>0</v>
      </c>
      <c r="D1743" s="1" t="n">
        <v>0</v>
      </c>
      <c r="E1743" s="1" t="n">
        <v>1</v>
      </c>
      <c r="F1743" s="1" t="n">
        <v>1735</v>
      </c>
      <c r="H1743" s="1" t="s">
        <v>2068</v>
      </c>
      <c r="I1743" s="3" t="e">
        <f aca="false">-#NAME? #NAME?</f>
        <v>#VALUE!</v>
      </c>
      <c r="L1743" s="1" t="n">
        <v>0</v>
      </c>
      <c r="M1743" s="1" t="n">
        <v>17390</v>
      </c>
    </row>
    <row r="1744" customFormat="false" ht="13.8" hidden="false" customHeight="false" outlineLevel="0" collapsed="false">
      <c r="A1744" s="1" t="n">
        <v>1740</v>
      </c>
      <c r="B1744" s="1" t="n">
        <v>28</v>
      </c>
      <c r="C1744" s="1" t="n">
        <v>0</v>
      </c>
      <c r="D1744" s="1" t="n">
        <v>1</v>
      </c>
      <c r="E1744" s="1" t="n">
        <v>0</v>
      </c>
      <c r="G1744" s="1" t="s">
        <v>2069</v>
      </c>
      <c r="L1744" s="1" t="n">
        <v>0</v>
      </c>
      <c r="M1744" s="1" t="n">
        <v>17400</v>
      </c>
    </row>
    <row r="1745" customFormat="false" ht="28.35" hidden="false" customHeight="false" outlineLevel="0" collapsed="false">
      <c r="A1745" s="1" t="n">
        <v>1741</v>
      </c>
      <c r="B1745" s="1" t="n">
        <v>28</v>
      </c>
      <c r="C1745" s="1" t="n">
        <v>0</v>
      </c>
      <c r="D1745" s="1" t="n">
        <v>1</v>
      </c>
      <c r="E1745" s="1" t="n">
        <v>0</v>
      </c>
      <c r="G1745" s="1" t="n">
        <v>28.39</v>
      </c>
      <c r="I1745" s="3" t="s">
        <v>2070</v>
      </c>
      <c r="J1745" s="3" t="s">
        <v>2071</v>
      </c>
      <c r="L1745" s="0" t="s">
        <v>644</v>
      </c>
      <c r="M1745" s="1" t="n">
        <v>0</v>
      </c>
      <c r="N1745" s="1" t="n">
        <v>17410</v>
      </c>
    </row>
    <row r="1746" customFormat="false" ht="28.35" hidden="false" customHeight="false" outlineLevel="0" collapsed="false">
      <c r="A1746" s="1" t="n">
        <v>1742</v>
      </c>
      <c r="B1746" s="1" t="n">
        <v>28</v>
      </c>
      <c r="C1746" s="1" t="n">
        <v>0</v>
      </c>
      <c r="D1746" s="1" t="n">
        <v>0</v>
      </c>
      <c r="E1746" s="1" t="n">
        <v>0</v>
      </c>
      <c r="F1746" s="1" t="n">
        <v>1741</v>
      </c>
      <c r="I1746" s="3" t="s">
        <v>2072</v>
      </c>
      <c r="L1746" s="1" t="n">
        <v>0</v>
      </c>
      <c r="M1746" s="1" t="n">
        <v>17420</v>
      </c>
    </row>
    <row r="1747" customFormat="false" ht="14.9" hidden="false" customHeight="false" outlineLevel="0" collapsed="false">
      <c r="A1747" s="1" t="n">
        <v>1743</v>
      </c>
      <c r="B1747" s="1" t="n">
        <v>28</v>
      </c>
      <c r="C1747" s="1" t="n">
        <v>0</v>
      </c>
      <c r="D1747" s="1" t="n">
        <v>0</v>
      </c>
      <c r="E1747" s="1" t="n">
        <v>1</v>
      </c>
      <c r="F1747" s="1" t="n">
        <v>1742</v>
      </c>
      <c r="H1747" s="1" t="s">
        <v>2073</v>
      </c>
      <c r="I1747" s="3" t="e">
        <f aca="false">--#NAME? #NAME?</f>
        <v>#VALUE!</v>
      </c>
      <c r="J1747" s="3" t="s">
        <v>256</v>
      </c>
      <c r="K1747" s="1" t="n">
        <v>10</v>
      </c>
      <c r="L1747" s="1" t="n">
        <v>0</v>
      </c>
      <c r="M1747" s="1" t="n">
        <v>17430</v>
      </c>
    </row>
    <row r="1748" customFormat="false" ht="14.9" hidden="false" customHeight="false" outlineLevel="0" collapsed="false">
      <c r="A1748" s="1" t="n">
        <v>1744</v>
      </c>
      <c r="B1748" s="1" t="n">
        <v>28</v>
      </c>
      <c r="C1748" s="1" t="n">
        <v>0</v>
      </c>
      <c r="D1748" s="1" t="n">
        <v>0</v>
      </c>
      <c r="E1748" s="1" t="n">
        <v>1</v>
      </c>
      <c r="F1748" s="1" t="n">
        <v>1742</v>
      </c>
      <c r="H1748" s="1" t="s">
        <v>2074</v>
      </c>
      <c r="I1748" s="3" t="e">
        <f aca="false">--#NAME?</f>
        <v>#NAME?</v>
      </c>
      <c r="J1748" s="3" t="s">
        <v>256</v>
      </c>
      <c r="K1748" s="1" t="n">
        <v>10</v>
      </c>
      <c r="L1748" s="1" t="n">
        <v>0</v>
      </c>
      <c r="M1748" s="1" t="n">
        <v>17440</v>
      </c>
    </row>
    <row r="1749" customFormat="false" ht="14.9" hidden="false" customHeight="false" outlineLevel="0" collapsed="false">
      <c r="A1749" s="1" t="n">
        <v>1745</v>
      </c>
      <c r="B1749" s="1" t="n">
        <v>28</v>
      </c>
      <c r="C1749" s="1" t="n">
        <v>0</v>
      </c>
      <c r="D1749" s="1" t="n">
        <v>0</v>
      </c>
      <c r="E1749" s="1" t="n">
        <v>1</v>
      </c>
      <c r="F1749" s="1" t="n">
        <v>1741</v>
      </c>
      <c r="H1749" s="1" t="s">
        <v>2075</v>
      </c>
      <c r="I1749" s="3" t="e">
        <f aca="false">-#NAME?</f>
        <v>#NAME?</v>
      </c>
      <c r="J1749" s="3" t="s">
        <v>256</v>
      </c>
      <c r="K1749" s="1" t="n">
        <v>10</v>
      </c>
      <c r="L1749" s="1" t="n">
        <v>0</v>
      </c>
      <c r="M1749" s="1" t="n">
        <v>17450</v>
      </c>
    </row>
    <row r="1750" customFormat="false" ht="28.35" hidden="false" customHeight="false" outlineLevel="0" collapsed="false">
      <c r="A1750" s="1" t="n">
        <v>1746</v>
      </c>
      <c r="B1750" s="1" t="n">
        <v>28</v>
      </c>
      <c r="C1750" s="1" t="n">
        <v>0</v>
      </c>
      <c r="D1750" s="1" t="n">
        <v>1</v>
      </c>
      <c r="E1750" s="1" t="n">
        <v>0</v>
      </c>
      <c r="G1750" s="1" t="n">
        <v>28.4</v>
      </c>
      <c r="I1750" s="3" t="s">
        <v>2076</v>
      </c>
      <c r="J1750" s="3" t="s">
        <v>2077</v>
      </c>
      <c r="L1750" s="0" t="s">
        <v>644</v>
      </c>
      <c r="M1750" s="1" t="n">
        <v>0</v>
      </c>
      <c r="N1750" s="1" t="n">
        <v>17460</v>
      </c>
    </row>
    <row r="1751" customFormat="false" ht="68.65" hidden="false" customHeight="false" outlineLevel="0" collapsed="false">
      <c r="A1751" s="1" t="n">
        <v>1747</v>
      </c>
      <c r="B1751" s="1" t="n">
        <v>28</v>
      </c>
      <c r="C1751" s="1" t="n">
        <v>0</v>
      </c>
      <c r="D1751" s="1" t="n">
        <v>0</v>
      </c>
      <c r="E1751" s="1" t="n">
        <v>0</v>
      </c>
      <c r="F1751" s="1" t="n">
        <v>1746</v>
      </c>
      <c r="I1751" s="3" t="s">
        <v>2078</v>
      </c>
      <c r="L1751" s="1" t="n">
        <v>0</v>
      </c>
      <c r="M1751" s="1" t="n">
        <v>17470</v>
      </c>
    </row>
    <row r="1752" customFormat="false" ht="14.9" hidden="false" customHeight="false" outlineLevel="0" collapsed="false">
      <c r="A1752" s="1" t="n">
        <v>1748</v>
      </c>
      <c r="B1752" s="1" t="n">
        <v>28</v>
      </c>
      <c r="C1752" s="1" t="n">
        <v>0</v>
      </c>
      <c r="D1752" s="1" t="n">
        <v>0</v>
      </c>
      <c r="E1752" s="1" t="n">
        <v>1</v>
      </c>
      <c r="F1752" s="1" t="n">
        <v>1747</v>
      </c>
      <c r="H1752" s="1" t="s">
        <v>2079</v>
      </c>
      <c r="I1752" s="3" t="e">
        <f aca="false">--#NAME?</f>
        <v>#NAME?</v>
      </c>
      <c r="J1752" s="3" t="s">
        <v>256</v>
      </c>
      <c r="K1752" s="1" t="n">
        <v>10</v>
      </c>
      <c r="L1752" s="1" t="n">
        <v>0</v>
      </c>
      <c r="M1752" s="1" t="n">
        <v>17480</v>
      </c>
    </row>
    <row r="1753" customFormat="false" ht="14.9" hidden="false" customHeight="false" outlineLevel="0" collapsed="false">
      <c r="A1753" s="1" t="n">
        <v>1749</v>
      </c>
      <c r="B1753" s="1" t="n">
        <v>28</v>
      </c>
      <c r="C1753" s="1" t="n">
        <v>0</v>
      </c>
      <c r="D1753" s="1" t="n">
        <v>0</v>
      </c>
      <c r="E1753" s="1" t="n">
        <v>1</v>
      </c>
      <c r="F1753" s="1" t="n">
        <v>1747</v>
      </c>
      <c r="H1753" s="1" t="s">
        <v>2080</v>
      </c>
      <c r="I1753" s="3" t="e">
        <f aca="false">--#NAME?</f>
        <v>#NAME?</v>
      </c>
      <c r="J1753" s="3" t="s">
        <v>256</v>
      </c>
      <c r="K1753" s="1" t="n">
        <v>10</v>
      </c>
      <c r="L1753" s="1" t="n">
        <v>0</v>
      </c>
      <c r="M1753" s="1" t="n">
        <v>17490</v>
      </c>
    </row>
    <row r="1754" customFormat="false" ht="14.9" hidden="false" customHeight="false" outlineLevel="0" collapsed="false">
      <c r="A1754" s="1" t="n">
        <v>1750</v>
      </c>
      <c r="B1754" s="1" t="n">
        <v>28</v>
      </c>
      <c r="C1754" s="1" t="n">
        <v>0</v>
      </c>
      <c r="D1754" s="1" t="n">
        <v>0</v>
      </c>
      <c r="E1754" s="1" t="n">
        <v>1</v>
      </c>
      <c r="F1754" s="1" t="n">
        <v>1746</v>
      </c>
      <c r="H1754" s="1" t="s">
        <v>2081</v>
      </c>
      <c r="I1754" s="3" t="e">
        <f aca="false">-#NAME? #NAME?</f>
        <v>#VALUE!</v>
      </c>
      <c r="J1754" s="3" t="s">
        <v>256</v>
      </c>
      <c r="K1754" s="1" t="n">
        <v>10</v>
      </c>
      <c r="L1754" s="1" t="n">
        <v>0</v>
      </c>
      <c r="M1754" s="1" t="n">
        <v>17500</v>
      </c>
    </row>
    <row r="1755" customFormat="false" ht="14.9" hidden="false" customHeight="false" outlineLevel="0" collapsed="false">
      <c r="A1755" s="1" t="n">
        <v>1751</v>
      </c>
      <c r="B1755" s="1" t="n">
        <v>28</v>
      </c>
      <c r="C1755" s="1" t="n">
        <v>0</v>
      </c>
      <c r="D1755" s="1" t="n">
        <v>0</v>
      </c>
      <c r="E1755" s="1" t="n">
        <v>1</v>
      </c>
      <c r="F1755" s="1" t="n">
        <v>1746</v>
      </c>
      <c r="H1755" s="1" t="s">
        <v>2082</v>
      </c>
      <c r="I1755" s="3" t="e">
        <f aca="false">-#NAME? (#NAME?)</f>
        <v>#VALUE!</v>
      </c>
      <c r="J1755" s="3" t="s">
        <v>256</v>
      </c>
      <c r="K1755" s="1" t="n">
        <v>10</v>
      </c>
      <c r="L1755" s="1" t="n">
        <v>0</v>
      </c>
      <c r="M1755" s="1" t="n">
        <v>17510</v>
      </c>
    </row>
    <row r="1756" customFormat="false" ht="82.05" hidden="false" customHeight="false" outlineLevel="0" collapsed="false">
      <c r="A1756" s="1" t="n">
        <v>1752</v>
      </c>
      <c r="B1756" s="1" t="n">
        <v>28</v>
      </c>
      <c r="C1756" s="1" t="n">
        <v>0</v>
      </c>
      <c r="D1756" s="1" t="n">
        <v>1</v>
      </c>
      <c r="E1756" s="1" t="n">
        <v>0</v>
      </c>
      <c r="G1756" s="1" t="n">
        <v>28.41</v>
      </c>
      <c r="I1756" s="3" t="s">
        <v>2083</v>
      </c>
      <c r="L1756" s="1" t="n">
        <v>0</v>
      </c>
      <c r="M1756" s="1" t="n">
        <v>17520</v>
      </c>
    </row>
    <row r="1757" customFormat="false" ht="14.9" hidden="false" customHeight="false" outlineLevel="0" collapsed="false">
      <c r="A1757" s="1" t="n">
        <v>1753</v>
      </c>
      <c r="B1757" s="1" t="n">
        <v>28</v>
      </c>
      <c r="C1757" s="1" t="n">
        <v>0</v>
      </c>
      <c r="D1757" s="1" t="n">
        <v>0</v>
      </c>
      <c r="E1757" s="1" t="n">
        <v>1</v>
      </c>
      <c r="F1757" s="1" t="n">
        <v>1752</v>
      </c>
      <c r="H1757" s="1" t="s">
        <v>2084</v>
      </c>
      <c r="I1757" s="3" t="e">
        <f aca="false">-#NAME? #NAME?</f>
        <v>#VALUE!</v>
      </c>
      <c r="J1757" s="3" t="s">
        <v>256</v>
      </c>
      <c r="K1757" s="1" t="n">
        <v>10</v>
      </c>
      <c r="L1757" s="1" t="n">
        <v>0</v>
      </c>
      <c r="M1757" s="1" t="n">
        <v>17530</v>
      </c>
    </row>
    <row r="1758" customFormat="false" ht="14.9" hidden="false" customHeight="false" outlineLevel="0" collapsed="false">
      <c r="A1758" s="1" t="n">
        <v>1754</v>
      </c>
      <c r="B1758" s="1" t="n">
        <v>28</v>
      </c>
      <c r="C1758" s="1" t="n">
        <v>0</v>
      </c>
      <c r="D1758" s="1" t="n">
        <v>0</v>
      </c>
      <c r="E1758" s="1" t="n">
        <v>1</v>
      </c>
      <c r="F1758" s="1" t="n">
        <v>1752</v>
      </c>
      <c r="H1758" s="1" t="s">
        <v>2085</v>
      </c>
      <c r="I1758" s="3" t="e">
        <f aca="false">-#NAME? #NAME? #NAME? #NAME?</f>
        <v>#VALUE!</v>
      </c>
      <c r="J1758" s="3" t="s">
        <v>2086</v>
      </c>
      <c r="K1758" s="1" t="n">
        <v>5</v>
      </c>
      <c r="L1758" s="1" t="n">
        <v>0</v>
      </c>
      <c r="M1758" s="1" t="n">
        <v>0</v>
      </c>
      <c r="N1758" s="1" t="n">
        <v>17540</v>
      </c>
    </row>
    <row r="1759" customFormat="false" ht="95.5" hidden="false" customHeight="false" outlineLevel="0" collapsed="false">
      <c r="A1759" s="1" t="n">
        <v>1755</v>
      </c>
      <c r="B1759" s="1" t="n">
        <v>28</v>
      </c>
      <c r="C1759" s="1" t="n">
        <v>0</v>
      </c>
      <c r="D1759" s="1" t="n">
        <v>0</v>
      </c>
      <c r="E1759" s="1" t="n">
        <v>0</v>
      </c>
      <c r="F1759" s="1" t="n">
        <v>1752</v>
      </c>
      <c r="I1759" s="3" t="s">
        <v>2087</v>
      </c>
      <c r="L1759" s="1" t="n">
        <v>0</v>
      </c>
      <c r="M1759" s="1" t="n">
        <v>17550</v>
      </c>
    </row>
    <row r="1760" customFormat="false" ht="14.9" hidden="false" customHeight="false" outlineLevel="0" collapsed="false">
      <c r="A1760" s="1" t="n">
        <v>1756</v>
      </c>
      <c r="B1760" s="1" t="n">
        <v>28</v>
      </c>
      <c r="C1760" s="1" t="n">
        <v>0</v>
      </c>
      <c r="D1760" s="1" t="n">
        <v>0</v>
      </c>
      <c r="E1760" s="1" t="n">
        <v>1</v>
      </c>
      <c r="F1760" s="1" t="n">
        <v>1755</v>
      </c>
      <c r="H1760" s="1" t="s">
        <v>2088</v>
      </c>
      <c r="I1760" s="3" t="e">
        <f aca="false">--#NAME? #NAME?</f>
        <v>#VALUE!</v>
      </c>
      <c r="J1760" s="3" t="s">
        <v>256</v>
      </c>
      <c r="K1760" s="1" t="n">
        <v>10</v>
      </c>
      <c r="L1760" s="1" t="n">
        <v>0</v>
      </c>
      <c r="M1760" s="1" t="n">
        <v>17560</v>
      </c>
    </row>
    <row r="1761" customFormat="false" ht="14.9" hidden="false" customHeight="false" outlineLevel="0" collapsed="false">
      <c r="A1761" s="1" t="n">
        <v>1757</v>
      </c>
      <c r="B1761" s="1" t="n">
        <v>28</v>
      </c>
      <c r="C1761" s="1" t="n">
        <v>0</v>
      </c>
      <c r="D1761" s="1" t="n">
        <v>0</v>
      </c>
      <c r="E1761" s="1" t="n">
        <v>1</v>
      </c>
      <c r="F1761" s="1" t="n">
        <v>1755</v>
      </c>
      <c r="H1761" s="1" t="s">
        <v>2089</v>
      </c>
      <c r="I1761" s="3" t="e">
        <f aca="false">--#NAME?</f>
        <v>#NAME?</v>
      </c>
      <c r="J1761" s="3" t="s">
        <v>256</v>
      </c>
      <c r="K1761" s="1" t="n">
        <v>10</v>
      </c>
      <c r="L1761" s="1" t="n">
        <v>0</v>
      </c>
      <c r="M1761" s="1" t="n">
        <v>17570</v>
      </c>
    </row>
    <row r="1762" customFormat="false" ht="14.9" hidden="false" customHeight="false" outlineLevel="0" collapsed="false">
      <c r="A1762" s="1" t="n">
        <v>1758</v>
      </c>
      <c r="B1762" s="1" t="n">
        <v>28</v>
      </c>
      <c r="C1762" s="1" t="n">
        <v>0</v>
      </c>
      <c r="D1762" s="1" t="n">
        <v>0</v>
      </c>
      <c r="E1762" s="1" t="n">
        <v>1</v>
      </c>
      <c r="F1762" s="1" t="n">
        <v>1752</v>
      </c>
      <c r="H1762" s="1" t="s">
        <v>2090</v>
      </c>
      <c r="I1762" s="3" t="e">
        <f aca="false">-#NAME?</f>
        <v>#NAME?</v>
      </c>
      <c r="J1762" s="3" t="s">
        <v>256</v>
      </c>
      <c r="K1762" s="1" t="n">
        <v>10</v>
      </c>
      <c r="L1762" s="1" t="n">
        <v>0</v>
      </c>
      <c r="M1762" s="1" t="n">
        <v>17580</v>
      </c>
    </row>
    <row r="1763" customFormat="false" ht="14.9" hidden="false" customHeight="false" outlineLevel="0" collapsed="false">
      <c r="A1763" s="1" t="n">
        <v>1759</v>
      </c>
      <c r="B1763" s="1" t="n">
        <v>28</v>
      </c>
      <c r="C1763" s="1" t="n">
        <v>0</v>
      </c>
      <c r="D1763" s="1" t="n">
        <v>0</v>
      </c>
      <c r="E1763" s="1" t="n">
        <v>1</v>
      </c>
      <c r="F1763" s="1" t="n">
        <v>1752</v>
      </c>
      <c r="H1763" s="1" t="s">
        <v>2091</v>
      </c>
      <c r="I1763" s="3" t="e">
        <f aca="false">-#NAME? (#NAME?)</f>
        <v>#VALUE!</v>
      </c>
      <c r="J1763" s="3" t="s">
        <v>256</v>
      </c>
      <c r="K1763" s="1" t="n">
        <v>10</v>
      </c>
      <c r="L1763" s="1" t="n">
        <v>0</v>
      </c>
      <c r="M1763" s="1" t="n">
        <v>17590</v>
      </c>
    </row>
    <row r="1764" customFormat="false" ht="14.9" hidden="false" customHeight="false" outlineLevel="0" collapsed="false">
      <c r="A1764" s="1" t="n">
        <v>1760</v>
      </c>
      <c r="B1764" s="1" t="n">
        <v>28</v>
      </c>
      <c r="C1764" s="1" t="n">
        <v>0</v>
      </c>
      <c r="D1764" s="1" t="n">
        <v>0</v>
      </c>
      <c r="E1764" s="1" t="n">
        <v>1</v>
      </c>
      <c r="F1764" s="1" t="n">
        <v>1752</v>
      </c>
      <c r="H1764" s="1" t="s">
        <v>2092</v>
      </c>
      <c r="I1764" s="3" t="e">
        <f aca="false">-#NAME?</f>
        <v>#NAME?</v>
      </c>
      <c r="J1764" s="3" t="s">
        <v>256</v>
      </c>
      <c r="K1764" s="1" t="n">
        <v>10</v>
      </c>
      <c r="L1764" s="1" t="n">
        <v>0</v>
      </c>
      <c r="M1764" s="1" t="n">
        <v>17600</v>
      </c>
    </row>
    <row r="1765" customFormat="false" ht="229.85" hidden="false" customHeight="false" outlineLevel="0" collapsed="false">
      <c r="A1765" s="1" t="n">
        <v>1761</v>
      </c>
      <c r="B1765" s="1" t="n">
        <v>28</v>
      </c>
      <c r="C1765" s="1" t="n">
        <v>0</v>
      </c>
      <c r="D1765" s="1" t="n">
        <v>1</v>
      </c>
      <c r="E1765" s="1" t="n">
        <v>0</v>
      </c>
      <c r="G1765" s="1" t="n">
        <v>28.42</v>
      </c>
      <c r="I1765" s="3" t="s">
        <v>2093</v>
      </c>
      <c r="L1765" s="1" t="n">
        <v>0</v>
      </c>
      <c r="M1765" s="1" t="n">
        <v>17610</v>
      </c>
    </row>
    <row r="1766" customFormat="false" ht="14.9" hidden="false" customHeight="false" outlineLevel="0" collapsed="false">
      <c r="A1766" s="1" t="n">
        <v>1762</v>
      </c>
      <c r="B1766" s="1" t="n">
        <v>28</v>
      </c>
      <c r="C1766" s="1" t="n">
        <v>0</v>
      </c>
      <c r="D1766" s="1" t="n">
        <v>0</v>
      </c>
      <c r="E1766" s="1" t="n">
        <v>1</v>
      </c>
      <c r="F1766" s="1" t="n">
        <v>1761</v>
      </c>
      <c r="H1766" s="1" t="s">
        <v>2094</v>
      </c>
      <c r="I1766" s="3" t="e">
        <f aca="false">-#NAME? #NAME? #NAME? #NAME?,#NAME? #NAME? #NAME? #NAME? #NAME? #NAME? #NAME?</f>
        <v>#VALUE!</v>
      </c>
      <c r="J1766" s="3" t="s">
        <v>256</v>
      </c>
      <c r="K1766" s="1" t="n">
        <v>10</v>
      </c>
      <c r="L1766" s="1" t="n">
        <v>0</v>
      </c>
      <c r="M1766" s="1" t="n">
        <v>17620</v>
      </c>
    </row>
    <row r="1767" customFormat="false" ht="14.9" hidden="false" customHeight="false" outlineLevel="0" collapsed="false">
      <c r="A1767" s="1" t="n">
        <v>1763</v>
      </c>
      <c r="B1767" s="1" t="n">
        <v>28</v>
      </c>
      <c r="C1767" s="1" t="n">
        <v>0</v>
      </c>
      <c r="D1767" s="1" t="n">
        <v>0</v>
      </c>
      <c r="E1767" s="1" t="n">
        <v>0</v>
      </c>
      <c r="F1767" s="1" t="n">
        <v>1761</v>
      </c>
      <c r="I1767" s="3" t="e">
        <f aca="false">-#NAME?</f>
        <v>#NAME?</v>
      </c>
      <c r="L1767" s="1" t="n">
        <v>0</v>
      </c>
      <c r="M1767" s="1" t="n">
        <v>17630</v>
      </c>
    </row>
    <row r="1768" customFormat="false" ht="41.75" hidden="false" customHeight="false" outlineLevel="0" collapsed="false">
      <c r="A1768" s="1" t="n">
        <v>1764</v>
      </c>
      <c r="B1768" s="1" t="n">
        <v>28</v>
      </c>
      <c r="C1768" s="1" t="n">
        <v>1</v>
      </c>
      <c r="D1768" s="1" t="n">
        <v>0</v>
      </c>
      <c r="E1768" s="1" t="n">
        <v>0</v>
      </c>
      <c r="I1768" s="3" t="s">
        <v>2095</v>
      </c>
      <c r="L1768" s="1" t="n">
        <v>0</v>
      </c>
      <c r="M1768" s="1" t="n">
        <v>17640</v>
      </c>
    </row>
    <row r="1769" customFormat="false" ht="229.85" hidden="false" customHeight="false" outlineLevel="0" collapsed="false">
      <c r="A1769" s="1" t="n">
        <v>1765</v>
      </c>
      <c r="B1769" s="1" t="n">
        <v>28</v>
      </c>
      <c r="C1769" s="1" t="n">
        <v>0</v>
      </c>
      <c r="D1769" s="1" t="n">
        <v>1</v>
      </c>
      <c r="E1769" s="1" t="n">
        <v>0</v>
      </c>
      <c r="G1769" s="1" t="n">
        <v>28.43</v>
      </c>
      <c r="I1769" s="3" t="s">
        <v>2096</v>
      </c>
      <c r="L1769" s="1" t="n">
        <v>0</v>
      </c>
      <c r="M1769" s="1" t="n">
        <v>17650</v>
      </c>
    </row>
    <row r="1770" customFormat="false" ht="14.9" hidden="false" customHeight="false" outlineLevel="0" collapsed="false">
      <c r="A1770" s="1" t="n">
        <v>1766</v>
      </c>
      <c r="B1770" s="1" t="n">
        <v>28</v>
      </c>
      <c r="C1770" s="1" t="n">
        <v>0</v>
      </c>
      <c r="D1770" s="1" t="n">
        <v>0</v>
      </c>
      <c r="E1770" s="1" t="n">
        <v>1</v>
      </c>
      <c r="F1770" s="1" t="n">
        <v>1765</v>
      </c>
      <c r="H1770" s="1" t="s">
        <v>2097</v>
      </c>
      <c r="I1770" s="3" t="e">
        <f aca="false">-#NAME? #NAME? #NAME?</f>
        <v>#VALUE!</v>
      </c>
      <c r="J1770" s="3" t="s">
        <v>256</v>
      </c>
      <c r="K1770" s="1" t="n">
        <v>10</v>
      </c>
      <c r="L1770" s="1" t="n">
        <v>0</v>
      </c>
      <c r="M1770" s="1" t="n">
        <v>17660</v>
      </c>
    </row>
    <row r="1771" customFormat="false" ht="41.75" hidden="false" customHeight="false" outlineLevel="0" collapsed="false">
      <c r="A1771" s="1" t="n">
        <v>1767</v>
      </c>
      <c r="B1771" s="1" t="n">
        <v>28</v>
      </c>
      <c r="C1771" s="1" t="n">
        <v>0</v>
      </c>
      <c r="D1771" s="1" t="n">
        <v>0</v>
      </c>
      <c r="E1771" s="1" t="n">
        <v>0</v>
      </c>
      <c r="F1771" s="1" t="n">
        <v>1765</v>
      </c>
      <c r="I1771" s="3" t="s">
        <v>2098</v>
      </c>
      <c r="L1771" s="1" t="n">
        <v>0</v>
      </c>
      <c r="M1771" s="1" t="n">
        <v>17670</v>
      </c>
    </row>
    <row r="1772" customFormat="false" ht="14.9" hidden="false" customHeight="false" outlineLevel="0" collapsed="false">
      <c r="A1772" s="1" t="n">
        <v>1768</v>
      </c>
      <c r="B1772" s="1" t="n">
        <v>28</v>
      </c>
      <c r="C1772" s="1" t="n">
        <v>0</v>
      </c>
      <c r="D1772" s="1" t="n">
        <v>0</v>
      </c>
      <c r="E1772" s="1" t="n">
        <v>1</v>
      </c>
      <c r="F1772" s="1" t="n">
        <v>1767</v>
      </c>
      <c r="H1772" s="1" t="s">
        <v>2099</v>
      </c>
      <c r="I1772" s="3" t="e">
        <f aca="false">--#NAME? #NAME?</f>
        <v>#VALUE!</v>
      </c>
      <c r="J1772" s="3" t="s">
        <v>256</v>
      </c>
      <c r="K1772" s="1" t="n">
        <v>10</v>
      </c>
      <c r="L1772" s="1" t="n">
        <v>0</v>
      </c>
      <c r="M1772" s="1" t="n">
        <v>17680</v>
      </c>
    </row>
    <row r="1773" customFormat="false" ht="14.9" hidden="false" customHeight="false" outlineLevel="0" collapsed="false">
      <c r="A1773" s="1" t="n">
        <v>1769</v>
      </c>
      <c r="B1773" s="1" t="n">
        <v>28</v>
      </c>
      <c r="C1773" s="1" t="n">
        <v>0</v>
      </c>
      <c r="D1773" s="1" t="n">
        <v>0</v>
      </c>
      <c r="E1773" s="1" t="n">
        <v>1</v>
      </c>
      <c r="F1773" s="1" t="n">
        <v>1767</v>
      </c>
      <c r="H1773" s="1" t="s">
        <v>2100</v>
      </c>
      <c r="I1773" s="3" t="e">
        <f aca="false">--#NAME?</f>
        <v>#NAME?</v>
      </c>
      <c r="J1773" s="3" t="s">
        <v>256</v>
      </c>
      <c r="K1773" s="1" t="n">
        <v>10</v>
      </c>
      <c r="L1773" s="1" t="n">
        <v>0</v>
      </c>
      <c r="M1773" s="1" t="n">
        <v>17690</v>
      </c>
    </row>
    <row r="1774" customFormat="false" ht="14.9" hidden="false" customHeight="false" outlineLevel="0" collapsed="false">
      <c r="A1774" s="1" t="n">
        <v>1770</v>
      </c>
      <c r="B1774" s="1" t="n">
        <v>28</v>
      </c>
      <c r="C1774" s="1" t="n">
        <v>0</v>
      </c>
      <c r="D1774" s="1" t="n">
        <v>0</v>
      </c>
      <c r="E1774" s="1" t="n">
        <v>1</v>
      </c>
      <c r="F1774" s="1" t="n">
        <v>1765</v>
      </c>
      <c r="H1774" s="1" t="s">
        <v>2101</v>
      </c>
      <c r="I1774" s="3" t="e">
        <f aca="false">-#NAME? #NAME?</f>
        <v>#VALUE!</v>
      </c>
      <c r="J1774" s="3" t="s">
        <v>256</v>
      </c>
      <c r="K1774" s="1" t="n">
        <v>10</v>
      </c>
      <c r="L1774" s="1" t="n">
        <v>0</v>
      </c>
      <c r="M1774" s="1" t="n">
        <v>17700</v>
      </c>
    </row>
    <row r="1775" customFormat="false" ht="14.9" hidden="false" customHeight="false" outlineLevel="0" collapsed="false">
      <c r="A1775" s="1" t="n">
        <v>1771</v>
      </c>
      <c r="B1775" s="1" t="n">
        <v>28</v>
      </c>
      <c r="C1775" s="1" t="n">
        <v>0</v>
      </c>
      <c r="D1775" s="1" t="n">
        <v>0</v>
      </c>
      <c r="E1775" s="1" t="n">
        <v>1</v>
      </c>
      <c r="F1775" s="1" t="n">
        <v>1765</v>
      </c>
      <c r="H1775" s="1" t="s">
        <v>2102</v>
      </c>
      <c r="I1775" s="3" t="e">
        <f aca="false">-#NAME? #NAME?</f>
        <v>#VALUE!</v>
      </c>
      <c r="J1775" s="3" t="s">
        <v>2103</v>
      </c>
      <c r="K1775" s="1" t="n">
        <v>5</v>
      </c>
      <c r="L1775" s="1" t="n">
        <v>0</v>
      </c>
      <c r="M1775" s="1" t="n">
        <v>0</v>
      </c>
      <c r="N1775" s="1" t="n">
        <v>17710</v>
      </c>
    </row>
    <row r="1776" customFormat="false" ht="229.85" hidden="false" customHeight="false" outlineLevel="0" collapsed="false">
      <c r="A1776" s="1" t="n">
        <v>1772</v>
      </c>
      <c r="B1776" s="1" t="n">
        <v>28</v>
      </c>
      <c r="C1776" s="1" t="n">
        <v>0</v>
      </c>
      <c r="D1776" s="1" t="n">
        <v>1</v>
      </c>
      <c r="E1776" s="1" t="n">
        <v>0</v>
      </c>
      <c r="G1776" s="1" t="n">
        <v>28.44</v>
      </c>
      <c r="I1776" s="3" t="s">
        <v>2104</v>
      </c>
      <c r="J1776" s="3" t="s">
        <v>2105</v>
      </c>
      <c r="L1776" s="0" t="s">
        <v>644</v>
      </c>
      <c r="M1776" s="1" t="n">
        <v>0</v>
      </c>
      <c r="N1776" s="1" t="n">
        <v>17720</v>
      </c>
    </row>
    <row r="1777" customFormat="false" ht="270.1" hidden="false" customHeight="false" outlineLevel="0" collapsed="false">
      <c r="A1777" s="1" t="n">
        <v>1773</v>
      </c>
      <c r="B1777" s="1" t="n">
        <v>28</v>
      </c>
      <c r="C1777" s="1" t="n">
        <v>0</v>
      </c>
      <c r="D1777" s="1" t="n">
        <v>0</v>
      </c>
      <c r="E1777" s="1" t="n">
        <v>1</v>
      </c>
      <c r="F1777" s="1" t="n">
        <v>1772</v>
      </c>
      <c r="H1777" s="1" t="s">
        <v>2106</v>
      </c>
      <c r="I1777" s="3" t="s">
        <v>2107</v>
      </c>
      <c r="J1777" s="3" t="s">
        <v>256</v>
      </c>
      <c r="K1777" s="1" t="n">
        <v>10</v>
      </c>
      <c r="L1777" s="1" t="n">
        <v>0</v>
      </c>
      <c r="M1777" s="1" t="n">
        <v>17730</v>
      </c>
    </row>
    <row r="1778" customFormat="false" ht="391" hidden="false" customHeight="false" outlineLevel="0" collapsed="false">
      <c r="A1778" s="1" t="n">
        <v>1774</v>
      </c>
      <c r="B1778" s="1" t="n">
        <v>28</v>
      </c>
      <c r="C1778" s="1" t="n">
        <v>0</v>
      </c>
      <c r="D1778" s="1" t="n">
        <v>0</v>
      </c>
      <c r="E1778" s="1" t="n">
        <v>1</v>
      </c>
      <c r="F1778" s="1" t="n">
        <v>1772</v>
      </c>
      <c r="H1778" s="1" t="s">
        <v>2108</v>
      </c>
      <c r="I1778" s="3" t="s">
        <v>2109</v>
      </c>
      <c r="J1778" s="3" t="s">
        <v>256</v>
      </c>
      <c r="K1778" s="1" t="n">
        <v>10</v>
      </c>
      <c r="L1778" s="1" t="n">
        <v>0</v>
      </c>
      <c r="M1778" s="1" t="n">
        <v>17740</v>
      </c>
    </row>
    <row r="1779" customFormat="false" ht="391" hidden="false" customHeight="false" outlineLevel="0" collapsed="false">
      <c r="A1779" s="1" t="n">
        <v>1775</v>
      </c>
      <c r="B1779" s="1" t="n">
        <v>28</v>
      </c>
      <c r="C1779" s="1" t="n">
        <v>0</v>
      </c>
      <c r="D1779" s="1" t="n">
        <v>0</v>
      </c>
      <c r="E1779" s="1" t="n">
        <v>1</v>
      </c>
      <c r="F1779" s="1" t="n">
        <v>1772</v>
      </c>
      <c r="H1779" s="1" t="s">
        <v>2110</v>
      </c>
      <c r="I1779" s="3" t="s">
        <v>2111</v>
      </c>
      <c r="J1779" s="3" t="s">
        <v>256</v>
      </c>
      <c r="K1779" s="1" t="n">
        <v>10</v>
      </c>
      <c r="L1779" s="1" t="n">
        <v>0</v>
      </c>
      <c r="M1779" s="1" t="n">
        <v>17750</v>
      </c>
    </row>
    <row r="1780" customFormat="false" ht="485.05" hidden="false" customHeight="false" outlineLevel="0" collapsed="false">
      <c r="A1780" s="1" t="n">
        <v>1776</v>
      </c>
      <c r="B1780" s="1" t="n">
        <v>28</v>
      </c>
      <c r="C1780" s="1" t="n">
        <v>0</v>
      </c>
      <c r="D1780" s="1" t="n">
        <v>0</v>
      </c>
      <c r="E1780" s="1" t="n">
        <v>1</v>
      </c>
      <c r="F1780" s="1" t="n">
        <v>1772</v>
      </c>
      <c r="H1780" s="1" t="s">
        <v>2112</v>
      </c>
      <c r="I1780" s="3" t="s">
        <v>2113</v>
      </c>
      <c r="J1780" s="3" t="s">
        <v>256</v>
      </c>
      <c r="K1780" s="1" t="n">
        <v>10</v>
      </c>
      <c r="L1780" s="1" t="n">
        <v>0</v>
      </c>
      <c r="M1780" s="1" t="n">
        <v>17760</v>
      </c>
    </row>
    <row r="1781" customFormat="false" ht="14.9" hidden="false" customHeight="false" outlineLevel="0" collapsed="false">
      <c r="A1781" s="1" t="n">
        <v>1777</v>
      </c>
      <c r="B1781" s="1" t="n">
        <v>28</v>
      </c>
      <c r="C1781" s="1" t="n">
        <v>0</v>
      </c>
      <c r="D1781" s="1" t="n">
        <v>0</v>
      </c>
      <c r="E1781" s="1" t="n">
        <v>1</v>
      </c>
      <c r="F1781" s="1" t="n">
        <v>1772</v>
      </c>
      <c r="H1781" s="1" t="s">
        <v>2114</v>
      </c>
      <c r="I1781" s="3" t="e">
        <f aca="false">-#NAME? (#NAME?) #NAME? #NAME? (#NAME?) #NAME? #NAME? #NAME?</f>
        <v>#VALUE!</v>
      </c>
      <c r="J1781" s="3" t="s">
        <v>256</v>
      </c>
      <c r="K1781" s="1" t="n">
        <v>10</v>
      </c>
      <c r="L1781" s="1" t="n">
        <v>0</v>
      </c>
      <c r="M1781" s="1" t="n">
        <v>17770</v>
      </c>
    </row>
    <row r="1782" customFormat="false" ht="229.85" hidden="false" customHeight="false" outlineLevel="0" collapsed="false">
      <c r="A1782" s="1" t="n">
        <v>1778</v>
      </c>
      <c r="B1782" s="1" t="n">
        <v>28</v>
      </c>
      <c r="C1782" s="1" t="n">
        <v>0</v>
      </c>
      <c r="D1782" s="1" t="n">
        <v>1</v>
      </c>
      <c r="E1782" s="1" t="n">
        <v>0</v>
      </c>
      <c r="G1782" s="1" t="n">
        <v>28.45</v>
      </c>
      <c r="I1782" s="3" t="s">
        <v>2115</v>
      </c>
      <c r="J1782" s="3" t="s">
        <v>256</v>
      </c>
      <c r="K1782" s="1" t="n">
        <v>10</v>
      </c>
      <c r="L1782" s="1" t="n">
        <v>0</v>
      </c>
      <c r="M1782" s="1" t="n">
        <v>17780</v>
      </c>
    </row>
    <row r="1783" customFormat="false" ht="14.9" hidden="false" customHeight="false" outlineLevel="0" collapsed="false">
      <c r="A1783" s="1" t="n">
        <v>1779</v>
      </c>
      <c r="B1783" s="1" t="n">
        <v>28</v>
      </c>
      <c r="C1783" s="1" t="n">
        <v>0</v>
      </c>
      <c r="D1783" s="1" t="n">
        <v>0</v>
      </c>
      <c r="E1783" s="1" t="n">
        <v>1</v>
      </c>
      <c r="F1783" s="1" t="n">
        <v>1778</v>
      </c>
      <c r="H1783" s="1" t="s">
        <v>2116</v>
      </c>
      <c r="I1783" s="3" t="e">
        <f aca="false">-#NAME? #NAME? (#NAME? #NAME?)</f>
        <v>#VALUE!</v>
      </c>
      <c r="J1783" s="3" t="s">
        <v>256</v>
      </c>
      <c r="K1783" s="1" t="n">
        <v>10</v>
      </c>
      <c r="L1783" s="1" t="n">
        <v>0</v>
      </c>
      <c r="M1783" s="1" t="n">
        <v>17790</v>
      </c>
    </row>
    <row r="1784" customFormat="false" ht="14.9" hidden="false" customHeight="false" outlineLevel="0" collapsed="false">
      <c r="A1784" s="1" t="n">
        <v>1780</v>
      </c>
      <c r="B1784" s="1" t="n">
        <v>28</v>
      </c>
      <c r="C1784" s="1" t="n">
        <v>0</v>
      </c>
      <c r="D1784" s="1" t="n">
        <v>0</v>
      </c>
      <c r="E1784" s="1" t="n">
        <v>1</v>
      </c>
      <c r="F1784" s="1" t="n">
        <v>1778</v>
      </c>
      <c r="H1784" s="1" t="s">
        <v>2117</v>
      </c>
      <c r="I1784" s="3" t="e">
        <f aca="false">-#NAME?</f>
        <v>#NAME?</v>
      </c>
      <c r="L1784" s="1" t="n">
        <v>0</v>
      </c>
      <c r="M1784" s="1" t="n">
        <v>17800</v>
      </c>
    </row>
    <row r="1785" customFormat="false" ht="202.95" hidden="false" customHeight="false" outlineLevel="0" collapsed="false">
      <c r="A1785" s="1" t="n">
        <v>1781</v>
      </c>
      <c r="B1785" s="1" t="n">
        <v>28</v>
      </c>
      <c r="C1785" s="1" t="n">
        <v>0</v>
      </c>
      <c r="D1785" s="1" t="n">
        <v>1</v>
      </c>
      <c r="E1785" s="1" t="n">
        <v>0</v>
      </c>
      <c r="G1785" s="1" t="n">
        <v>28.46</v>
      </c>
      <c r="I1785" s="3" t="s">
        <v>2118</v>
      </c>
      <c r="L1785" s="1" t="n">
        <v>0</v>
      </c>
      <c r="M1785" s="1" t="n">
        <v>17810</v>
      </c>
    </row>
    <row r="1786" customFormat="false" ht="14.9" hidden="false" customHeight="false" outlineLevel="0" collapsed="false">
      <c r="A1786" s="1" t="n">
        <v>1782</v>
      </c>
      <c r="B1786" s="1" t="n">
        <v>28</v>
      </c>
      <c r="C1786" s="1" t="n">
        <v>0</v>
      </c>
      <c r="D1786" s="1" t="n">
        <v>0</v>
      </c>
      <c r="E1786" s="1" t="n">
        <v>1</v>
      </c>
      <c r="F1786" s="1" t="n">
        <v>1781</v>
      </c>
      <c r="H1786" s="1" t="s">
        <v>2119</v>
      </c>
      <c r="I1786" s="3" t="e">
        <f aca="false">-#NAME? #NAME?</f>
        <v>#VALUE!</v>
      </c>
      <c r="J1786" s="3" t="s">
        <v>256</v>
      </c>
      <c r="K1786" s="1" t="n">
        <v>10</v>
      </c>
      <c r="L1786" s="1" t="n">
        <v>0</v>
      </c>
      <c r="M1786" s="1" t="n">
        <v>17820</v>
      </c>
    </row>
    <row r="1787" customFormat="false" ht="14.9" hidden="false" customHeight="false" outlineLevel="0" collapsed="false">
      <c r="A1787" s="1" t="n">
        <v>1783</v>
      </c>
      <c r="B1787" s="1" t="n">
        <v>28</v>
      </c>
      <c r="C1787" s="1" t="n">
        <v>0</v>
      </c>
      <c r="D1787" s="1" t="n">
        <v>0</v>
      </c>
      <c r="E1787" s="1" t="n">
        <v>1</v>
      </c>
      <c r="F1787" s="1" t="n">
        <v>1781</v>
      </c>
      <c r="H1787" s="1" t="s">
        <v>2120</v>
      </c>
      <c r="I1787" s="3" t="e">
        <f aca="false">-#NAME?</f>
        <v>#NAME?</v>
      </c>
      <c r="J1787" s="3" t="s">
        <v>256</v>
      </c>
      <c r="K1787" s="1" t="n">
        <v>10</v>
      </c>
      <c r="L1787" s="1" t="n">
        <v>0</v>
      </c>
      <c r="M1787" s="1" t="n">
        <v>17830</v>
      </c>
    </row>
    <row r="1788" customFormat="false" ht="82.05" hidden="false" customHeight="false" outlineLevel="0" collapsed="false">
      <c r="A1788" s="1" t="n">
        <v>1784</v>
      </c>
      <c r="B1788" s="1" t="n">
        <v>28</v>
      </c>
      <c r="C1788" s="1" t="n">
        <v>0</v>
      </c>
      <c r="D1788" s="1" t="n">
        <v>1</v>
      </c>
      <c r="E1788" s="1" t="n">
        <v>1</v>
      </c>
      <c r="G1788" s="1" t="n">
        <v>28.47</v>
      </c>
      <c r="H1788" s="1" t="s">
        <v>2121</v>
      </c>
      <c r="I1788" s="3" t="s">
        <v>2122</v>
      </c>
      <c r="J1788" s="3" t="s">
        <v>256</v>
      </c>
      <c r="K1788" s="1" t="n">
        <v>10</v>
      </c>
      <c r="L1788" s="1" t="n">
        <v>0</v>
      </c>
      <c r="M1788" s="1" t="n">
        <v>17840</v>
      </c>
    </row>
    <row r="1789" customFormat="false" ht="13.8" hidden="false" customHeight="false" outlineLevel="0" collapsed="false">
      <c r="A1789" s="1" t="n">
        <v>1785</v>
      </c>
      <c r="B1789" s="1" t="n">
        <v>28</v>
      </c>
      <c r="C1789" s="1" t="n">
        <v>0</v>
      </c>
      <c r="D1789" s="1" t="n">
        <v>1</v>
      </c>
      <c r="E1789" s="1" t="n">
        <v>0</v>
      </c>
      <c r="G1789" s="1" t="s">
        <v>2123</v>
      </c>
      <c r="L1789" s="1" t="n">
        <v>0</v>
      </c>
      <c r="M1789" s="1" t="n">
        <v>17850</v>
      </c>
    </row>
    <row r="1790" customFormat="false" ht="68.65" hidden="false" customHeight="false" outlineLevel="0" collapsed="false">
      <c r="A1790" s="1" t="n">
        <v>1786</v>
      </c>
      <c r="B1790" s="1" t="n">
        <v>28</v>
      </c>
      <c r="C1790" s="1" t="n">
        <v>0</v>
      </c>
      <c r="D1790" s="1" t="n">
        <v>1</v>
      </c>
      <c r="E1790" s="1" t="n">
        <v>0</v>
      </c>
      <c r="G1790" s="1" t="n">
        <v>28.49</v>
      </c>
      <c r="I1790" s="3" t="s">
        <v>2124</v>
      </c>
      <c r="L1790" s="1" t="n">
        <v>0</v>
      </c>
      <c r="M1790" s="1" t="n">
        <v>17860</v>
      </c>
    </row>
    <row r="1791" customFormat="false" ht="14.9" hidden="false" customHeight="false" outlineLevel="0" collapsed="false">
      <c r="A1791" s="1" t="n">
        <v>1787</v>
      </c>
      <c r="B1791" s="1" t="n">
        <v>28</v>
      </c>
      <c r="C1791" s="1" t="n">
        <v>0</v>
      </c>
      <c r="D1791" s="1" t="n">
        <v>0</v>
      </c>
      <c r="E1791" s="1" t="n">
        <v>1</v>
      </c>
      <c r="F1791" s="1" t="n">
        <v>1786</v>
      </c>
      <c r="H1791" s="1" t="s">
        <v>2125</v>
      </c>
      <c r="I1791" s="3" t="e">
        <f aca="false">-#NAME? #NAME?</f>
        <v>#VALUE!</v>
      </c>
      <c r="J1791" s="3" t="s">
        <v>256</v>
      </c>
      <c r="K1791" s="1" t="n">
        <v>10</v>
      </c>
      <c r="L1791" s="1" t="n">
        <v>0</v>
      </c>
      <c r="M1791" s="1" t="n">
        <v>17870</v>
      </c>
    </row>
    <row r="1792" customFormat="false" ht="14.9" hidden="false" customHeight="false" outlineLevel="0" collapsed="false">
      <c r="A1792" s="1" t="n">
        <v>1788</v>
      </c>
      <c r="B1792" s="1" t="n">
        <v>28</v>
      </c>
      <c r="C1792" s="1" t="n">
        <v>0</v>
      </c>
      <c r="D1792" s="1" t="n">
        <v>0</v>
      </c>
      <c r="E1792" s="1" t="n">
        <v>1</v>
      </c>
      <c r="F1792" s="1" t="n">
        <v>1786</v>
      </c>
      <c r="H1792" s="1" t="s">
        <v>2126</v>
      </c>
      <c r="I1792" s="3" t="e">
        <f aca="false">-#NAME? #NAME?</f>
        <v>#VALUE!</v>
      </c>
      <c r="J1792" s="3" t="s">
        <v>256</v>
      </c>
      <c r="K1792" s="1" t="n">
        <v>10</v>
      </c>
      <c r="L1792" s="1" t="n">
        <v>0</v>
      </c>
      <c r="M1792" s="1" t="n">
        <v>17880</v>
      </c>
    </row>
    <row r="1793" customFormat="false" ht="14.9" hidden="false" customHeight="false" outlineLevel="0" collapsed="false">
      <c r="A1793" s="1" t="n">
        <v>1789</v>
      </c>
      <c r="B1793" s="1" t="n">
        <v>28</v>
      </c>
      <c r="C1793" s="1" t="n">
        <v>0</v>
      </c>
      <c r="D1793" s="1" t="n">
        <v>0</v>
      </c>
      <c r="E1793" s="1" t="n">
        <v>1</v>
      </c>
      <c r="F1793" s="1" t="n">
        <v>1786</v>
      </c>
      <c r="H1793" s="1" t="s">
        <v>2127</v>
      </c>
      <c r="I1793" s="3" t="e">
        <f aca="false">-#NAME?</f>
        <v>#NAME?</v>
      </c>
      <c r="J1793" s="3" t="s">
        <v>256</v>
      </c>
      <c r="K1793" s="1" t="n">
        <v>10</v>
      </c>
      <c r="L1793" s="1" t="n">
        <v>0</v>
      </c>
      <c r="M1793" s="1" t="n">
        <v>17890</v>
      </c>
    </row>
    <row r="1794" customFormat="false" ht="256.7" hidden="false" customHeight="false" outlineLevel="0" collapsed="false">
      <c r="A1794" s="1" t="n">
        <v>1790</v>
      </c>
      <c r="B1794" s="1" t="n">
        <v>28</v>
      </c>
      <c r="C1794" s="1" t="n">
        <v>0</v>
      </c>
      <c r="D1794" s="1" t="n">
        <v>1</v>
      </c>
      <c r="E1794" s="1" t="n">
        <v>1</v>
      </c>
      <c r="G1794" s="1" t="n">
        <v>28.5</v>
      </c>
      <c r="H1794" s="1" t="s">
        <v>2128</v>
      </c>
      <c r="I1794" s="3" t="s">
        <v>2129</v>
      </c>
      <c r="J1794" s="3" t="s">
        <v>256</v>
      </c>
      <c r="K1794" s="1" t="n">
        <v>10</v>
      </c>
      <c r="L1794" s="1" t="n">
        <v>0</v>
      </c>
      <c r="M1794" s="1" t="n">
        <v>17900</v>
      </c>
    </row>
    <row r="1795" customFormat="false" ht="13.8" hidden="false" customHeight="false" outlineLevel="0" collapsed="false">
      <c r="A1795" s="1" t="n">
        <v>1791</v>
      </c>
      <c r="B1795" s="1" t="n">
        <v>28</v>
      </c>
      <c r="C1795" s="1" t="n">
        <v>0</v>
      </c>
      <c r="D1795" s="1" t="n">
        <v>1</v>
      </c>
      <c r="E1795" s="1" t="n">
        <v>0</v>
      </c>
      <c r="G1795" s="1" t="s">
        <v>2130</v>
      </c>
      <c r="L1795" s="1" t="n">
        <v>0</v>
      </c>
      <c r="M1795" s="1" t="n">
        <v>17910</v>
      </c>
    </row>
    <row r="1796" customFormat="false" ht="162.65" hidden="false" customHeight="false" outlineLevel="0" collapsed="false">
      <c r="A1796" s="1" t="n">
        <v>1792</v>
      </c>
      <c r="B1796" s="1" t="n">
        <v>28</v>
      </c>
      <c r="C1796" s="1" t="n">
        <v>0</v>
      </c>
      <c r="D1796" s="1" t="n">
        <v>1</v>
      </c>
      <c r="E1796" s="1" t="n">
        <v>0</v>
      </c>
      <c r="G1796" s="1" t="n">
        <v>28.52</v>
      </c>
      <c r="I1796" s="3" t="s">
        <v>2131</v>
      </c>
      <c r="L1796" s="1" t="n">
        <v>0</v>
      </c>
      <c r="M1796" s="1" t="n">
        <v>17920</v>
      </c>
    </row>
    <row r="1797" customFormat="false" ht="14.9" hidden="false" customHeight="false" outlineLevel="0" collapsed="false">
      <c r="A1797" s="1" t="n">
        <v>1793</v>
      </c>
      <c r="B1797" s="1" t="n">
        <v>28</v>
      </c>
      <c r="C1797" s="1" t="n">
        <v>0</v>
      </c>
      <c r="D1797" s="1" t="n">
        <v>0</v>
      </c>
      <c r="E1797" s="1" t="n">
        <v>1</v>
      </c>
      <c r="F1797" s="1" t="n">
        <v>1792</v>
      </c>
      <c r="H1797" s="1" t="s">
        <v>2132</v>
      </c>
      <c r="I1797" s="3" t="e">
        <f aca="false">-#NAME? #NAME?</f>
        <v>#VALUE!</v>
      </c>
      <c r="J1797" s="3" t="s">
        <v>256</v>
      </c>
      <c r="K1797" s="1" t="n">
        <v>10</v>
      </c>
      <c r="L1797" s="1" t="n">
        <v>0</v>
      </c>
      <c r="M1797" s="1" t="n">
        <v>17930</v>
      </c>
    </row>
    <row r="1798" customFormat="false" ht="14.9" hidden="false" customHeight="false" outlineLevel="0" collapsed="false">
      <c r="A1798" s="1" t="n">
        <v>1794</v>
      </c>
      <c r="B1798" s="1" t="n">
        <v>28</v>
      </c>
      <c r="C1798" s="1" t="n">
        <v>0</v>
      </c>
      <c r="D1798" s="1" t="n">
        <v>0</v>
      </c>
      <c r="E1798" s="1" t="n">
        <v>1</v>
      </c>
      <c r="F1798" s="1" t="n">
        <v>1792</v>
      </c>
      <c r="H1798" s="1" t="s">
        <v>2133</v>
      </c>
      <c r="I1798" s="3" t="e">
        <f aca="false">-#NAME?</f>
        <v>#NAME?</v>
      </c>
      <c r="J1798" s="3" t="s">
        <v>256</v>
      </c>
      <c r="K1798" s="1" t="n">
        <v>10</v>
      </c>
      <c r="L1798" s="1" t="n">
        <v>0</v>
      </c>
      <c r="M1798" s="1" t="n">
        <v>17940</v>
      </c>
    </row>
    <row r="1799" customFormat="false" ht="525.35" hidden="false" customHeight="false" outlineLevel="0" collapsed="false">
      <c r="A1799" s="1" t="n">
        <v>1795</v>
      </c>
      <c r="B1799" s="1" t="n">
        <v>28</v>
      </c>
      <c r="C1799" s="1" t="n">
        <v>0</v>
      </c>
      <c r="D1799" s="1" t="n">
        <v>1</v>
      </c>
      <c r="E1799" s="1" t="n">
        <v>0</v>
      </c>
      <c r="G1799" s="1" t="n">
        <v>28.53</v>
      </c>
      <c r="I1799" s="3" t="s">
        <v>2134</v>
      </c>
      <c r="L1799" s="1" t="n">
        <v>0</v>
      </c>
      <c r="M1799" s="1" t="n">
        <v>17950</v>
      </c>
    </row>
    <row r="1800" customFormat="false" ht="14.9" hidden="false" customHeight="false" outlineLevel="0" collapsed="false">
      <c r="A1800" s="1" t="n">
        <v>1796</v>
      </c>
      <c r="B1800" s="1" t="n">
        <v>28</v>
      </c>
      <c r="C1800" s="1" t="n">
        <v>0</v>
      </c>
      <c r="D1800" s="1" t="n">
        <v>0</v>
      </c>
      <c r="E1800" s="1" t="n">
        <v>1</v>
      </c>
      <c r="F1800" s="1" t="n">
        <v>1795</v>
      </c>
      <c r="H1800" s="1" t="s">
        <v>2135</v>
      </c>
      <c r="I1800" s="3" t="e">
        <f aca="false">-#NAME? #NAME? (#NAME?)</f>
        <v>#VALUE!</v>
      </c>
      <c r="J1800" s="3" t="s">
        <v>256</v>
      </c>
      <c r="K1800" s="1" t="n">
        <v>10</v>
      </c>
      <c r="L1800" s="1" t="n">
        <v>0</v>
      </c>
      <c r="M1800" s="1" t="n">
        <v>17960</v>
      </c>
    </row>
    <row r="1801" customFormat="false" ht="14.9" hidden="false" customHeight="false" outlineLevel="0" collapsed="false">
      <c r="A1801" s="1" t="n">
        <v>1797</v>
      </c>
      <c r="B1801" s="1" t="n">
        <v>28</v>
      </c>
      <c r="C1801" s="1" t="n">
        <v>0</v>
      </c>
      <c r="D1801" s="1" t="n">
        <v>0</v>
      </c>
      <c r="E1801" s="1" t="n">
        <v>1</v>
      </c>
      <c r="F1801" s="1" t="n">
        <v>1795</v>
      </c>
      <c r="H1801" s="1" t="s">
        <v>2136</v>
      </c>
      <c r="I1801" s="3" t="e">
        <f aca="false">-#NAME?</f>
        <v>#NAME?</v>
      </c>
      <c r="J1801" s="3" t="s">
        <v>256</v>
      </c>
      <c r="K1801" s="1" t="n">
        <v>10</v>
      </c>
      <c r="L1801" s="1" t="n">
        <v>0</v>
      </c>
      <c r="M1801" s="1" t="n">
        <v>17970</v>
      </c>
    </row>
    <row r="1802" customFormat="false" ht="202.95" hidden="false" customHeight="false" outlineLevel="0" collapsed="false">
      <c r="A1802" s="1" t="n">
        <v>1798</v>
      </c>
      <c r="B1802" s="1" t="n">
        <v>29</v>
      </c>
      <c r="C1802" s="1" t="n">
        <v>1</v>
      </c>
      <c r="D1802" s="1" t="n">
        <v>0</v>
      </c>
      <c r="E1802" s="1" t="n">
        <v>0</v>
      </c>
      <c r="I1802" s="3" t="s">
        <v>2137</v>
      </c>
      <c r="L1802" s="1" t="n">
        <v>0</v>
      </c>
      <c r="M1802" s="1" t="n">
        <v>17980</v>
      </c>
    </row>
    <row r="1803" customFormat="false" ht="41.75" hidden="false" customHeight="false" outlineLevel="0" collapsed="false">
      <c r="A1803" s="1" t="n">
        <v>1799</v>
      </c>
      <c r="B1803" s="1" t="n">
        <v>29</v>
      </c>
      <c r="C1803" s="1" t="n">
        <v>0</v>
      </c>
      <c r="D1803" s="1" t="n">
        <v>1</v>
      </c>
      <c r="E1803" s="1" t="n">
        <v>0</v>
      </c>
      <c r="G1803" s="1" t="n">
        <v>29.01</v>
      </c>
      <c r="I1803" s="3" t="s">
        <v>2138</v>
      </c>
      <c r="L1803" s="1" t="n">
        <v>0</v>
      </c>
      <c r="M1803" s="1" t="n">
        <v>17990</v>
      </c>
    </row>
    <row r="1804" customFormat="false" ht="14.9" hidden="false" customHeight="false" outlineLevel="0" collapsed="false">
      <c r="A1804" s="1" t="n">
        <v>1800</v>
      </c>
      <c r="B1804" s="1" t="n">
        <v>29</v>
      </c>
      <c r="C1804" s="1" t="n">
        <v>0</v>
      </c>
      <c r="D1804" s="1" t="n">
        <v>0</v>
      </c>
      <c r="E1804" s="1" t="n">
        <v>1</v>
      </c>
      <c r="F1804" s="1" t="n">
        <v>1799</v>
      </c>
      <c r="H1804" s="1" t="s">
        <v>2139</v>
      </c>
      <c r="I1804" s="3" t="e">
        <f aca="false">-#NAME?</f>
        <v>#NAME?</v>
      </c>
      <c r="J1804" s="3" t="s">
        <v>256</v>
      </c>
      <c r="K1804" s="1" t="n">
        <v>0</v>
      </c>
      <c r="L1804" s="1" t="n">
        <v>0</v>
      </c>
      <c r="M1804" s="1" t="n">
        <v>18000</v>
      </c>
    </row>
    <row r="1805" customFormat="false" ht="41.75" hidden="false" customHeight="false" outlineLevel="0" collapsed="false">
      <c r="A1805" s="1" t="n">
        <v>1801</v>
      </c>
      <c r="B1805" s="1" t="n">
        <v>29</v>
      </c>
      <c r="C1805" s="1" t="n">
        <v>0</v>
      </c>
      <c r="D1805" s="1" t="n">
        <v>0</v>
      </c>
      <c r="E1805" s="1" t="n">
        <v>0</v>
      </c>
      <c r="F1805" s="1" t="n">
        <v>1799</v>
      </c>
      <c r="I1805" s="3" t="s">
        <v>2140</v>
      </c>
      <c r="L1805" s="1" t="n">
        <v>0</v>
      </c>
      <c r="M1805" s="1" t="n">
        <v>18010</v>
      </c>
    </row>
    <row r="1806" customFormat="false" ht="14.9" hidden="false" customHeight="false" outlineLevel="0" collapsed="false">
      <c r="A1806" s="1" t="n">
        <v>1802</v>
      </c>
      <c r="B1806" s="1" t="n">
        <v>29</v>
      </c>
      <c r="C1806" s="1" t="n">
        <v>0</v>
      </c>
      <c r="D1806" s="1" t="n">
        <v>0</v>
      </c>
      <c r="E1806" s="1" t="n">
        <v>1</v>
      </c>
      <c r="F1806" s="1" t="n">
        <v>1801</v>
      </c>
      <c r="H1806" s="1" t="s">
        <v>2141</v>
      </c>
      <c r="I1806" s="3" t="e">
        <f aca="false">--#NAME?</f>
        <v>#NAME?</v>
      </c>
      <c r="J1806" s="3" t="s">
        <v>256</v>
      </c>
      <c r="K1806" s="1" t="n">
        <v>0</v>
      </c>
      <c r="L1806" s="1" t="n">
        <v>0</v>
      </c>
      <c r="M1806" s="1" t="n">
        <v>18020</v>
      </c>
    </row>
    <row r="1807" customFormat="false" ht="14.9" hidden="false" customHeight="false" outlineLevel="0" collapsed="false">
      <c r="A1807" s="1" t="n">
        <v>1803</v>
      </c>
      <c r="B1807" s="1" t="n">
        <v>29</v>
      </c>
      <c r="C1807" s="1" t="n">
        <v>0</v>
      </c>
      <c r="D1807" s="1" t="n">
        <v>0</v>
      </c>
      <c r="E1807" s="1" t="n">
        <v>1</v>
      </c>
      <c r="F1807" s="1" t="n">
        <v>1801</v>
      </c>
      <c r="H1807" s="1" t="s">
        <v>2142</v>
      </c>
      <c r="I1807" s="3" t="e">
        <f aca="false">--#NAME? (#NAME?)</f>
        <v>#VALUE!</v>
      </c>
      <c r="J1807" s="3" t="s">
        <v>256</v>
      </c>
      <c r="K1807" s="1" t="n">
        <v>0</v>
      </c>
      <c r="L1807" s="1" t="n">
        <v>0</v>
      </c>
      <c r="M1807" s="1" t="n">
        <v>18030</v>
      </c>
    </row>
    <row r="1808" customFormat="false" ht="14.9" hidden="false" customHeight="false" outlineLevel="0" collapsed="false">
      <c r="A1808" s="1" t="n">
        <v>1804</v>
      </c>
      <c r="B1808" s="1" t="n">
        <v>29</v>
      </c>
      <c r="C1808" s="1" t="n">
        <v>0</v>
      </c>
      <c r="D1808" s="1" t="n">
        <v>0</v>
      </c>
      <c r="E1808" s="1" t="n">
        <v>1</v>
      </c>
      <c r="F1808" s="1" t="n">
        <v>1801</v>
      </c>
      <c r="H1808" s="1" t="s">
        <v>2143</v>
      </c>
      <c r="I1808" s="3" t="e">
        <f aca="false">--#NAME? (#NAME?) #NAME? #NAME? #NAME?</f>
        <v>#VALUE!</v>
      </c>
      <c r="J1808" s="3" t="s">
        <v>256</v>
      </c>
      <c r="K1808" s="1" t="n">
        <v>0</v>
      </c>
      <c r="L1808" s="1" t="n">
        <v>0</v>
      </c>
      <c r="M1808" s="1" t="n">
        <v>18040</v>
      </c>
    </row>
    <row r="1809" customFormat="false" ht="55.2" hidden="false" customHeight="false" outlineLevel="0" collapsed="false">
      <c r="A1809" s="1" t="n">
        <v>1805</v>
      </c>
      <c r="B1809" s="1" t="n">
        <v>29</v>
      </c>
      <c r="C1809" s="1" t="n">
        <v>0</v>
      </c>
      <c r="D1809" s="1" t="n">
        <v>0</v>
      </c>
      <c r="E1809" s="1" t="n">
        <v>1</v>
      </c>
      <c r="F1809" s="1" t="n">
        <v>1801</v>
      </c>
      <c r="H1809" s="1" t="s">
        <v>2144</v>
      </c>
      <c r="I1809" s="3" t="s">
        <v>2145</v>
      </c>
      <c r="J1809" s="3" t="s">
        <v>256</v>
      </c>
      <c r="K1809" s="1" t="n">
        <v>0</v>
      </c>
      <c r="L1809" s="1" t="n">
        <v>0</v>
      </c>
      <c r="M1809" s="1" t="n">
        <v>18050</v>
      </c>
    </row>
    <row r="1810" customFormat="false" ht="14.9" hidden="false" customHeight="false" outlineLevel="0" collapsed="false">
      <c r="A1810" s="1" t="n">
        <v>1806</v>
      </c>
      <c r="B1810" s="1" t="n">
        <v>29</v>
      </c>
      <c r="C1810" s="1" t="n">
        <v>0</v>
      </c>
      <c r="D1810" s="1" t="n">
        <v>0</v>
      </c>
      <c r="E1810" s="1" t="n">
        <v>1</v>
      </c>
      <c r="F1810" s="1" t="n">
        <v>1801</v>
      </c>
      <c r="H1810" s="1" t="s">
        <v>2146</v>
      </c>
      <c r="I1810" s="3" t="e">
        <f aca="false">--#NAME?</f>
        <v>#NAME?</v>
      </c>
      <c r="J1810" s="3" t="s">
        <v>256</v>
      </c>
      <c r="K1810" s="1" t="n">
        <v>0</v>
      </c>
      <c r="L1810" s="1" t="n">
        <v>0</v>
      </c>
      <c r="M1810" s="1" t="n">
        <v>18060</v>
      </c>
    </row>
    <row r="1811" customFormat="false" ht="41.75" hidden="false" customHeight="false" outlineLevel="0" collapsed="false">
      <c r="A1811" s="1" t="n">
        <v>1807</v>
      </c>
      <c r="B1811" s="1" t="n">
        <v>29</v>
      </c>
      <c r="C1811" s="1" t="n">
        <v>0</v>
      </c>
      <c r="D1811" s="1" t="n">
        <v>1</v>
      </c>
      <c r="E1811" s="1" t="n">
        <v>0</v>
      </c>
      <c r="G1811" s="1" t="n">
        <v>29.02</v>
      </c>
      <c r="I1811" s="3" t="s">
        <v>2147</v>
      </c>
      <c r="L1811" s="1" t="n">
        <v>0</v>
      </c>
      <c r="M1811" s="1" t="n">
        <v>18070</v>
      </c>
    </row>
    <row r="1812" customFormat="false" ht="82.05" hidden="false" customHeight="false" outlineLevel="0" collapsed="false">
      <c r="A1812" s="1" t="n">
        <v>1808</v>
      </c>
      <c r="B1812" s="1" t="n">
        <v>29</v>
      </c>
      <c r="C1812" s="1" t="n">
        <v>0</v>
      </c>
      <c r="D1812" s="1" t="n">
        <v>0</v>
      </c>
      <c r="E1812" s="1" t="n">
        <v>0</v>
      </c>
      <c r="F1812" s="1" t="n">
        <v>1807</v>
      </c>
      <c r="I1812" s="3" t="s">
        <v>2148</v>
      </c>
      <c r="L1812" s="1" t="n">
        <v>0</v>
      </c>
      <c r="M1812" s="1" t="n">
        <v>18080</v>
      </c>
    </row>
    <row r="1813" customFormat="false" ht="14.9" hidden="false" customHeight="false" outlineLevel="0" collapsed="false">
      <c r="A1813" s="1" t="n">
        <v>1809</v>
      </c>
      <c r="B1813" s="1" t="n">
        <v>29</v>
      </c>
      <c r="C1813" s="1" t="n">
        <v>0</v>
      </c>
      <c r="D1813" s="1" t="n">
        <v>0</v>
      </c>
      <c r="E1813" s="1" t="n">
        <v>1</v>
      </c>
      <c r="F1813" s="1" t="n">
        <v>1808</v>
      </c>
      <c r="H1813" s="1" t="s">
        <v>2149</v>
      </c>
      <c r="I1813" s="3" t="e">
        <f aca="false">--#NAME?</f>
        <v>#NAME?</v>
      </c>
      <c r="J1813" s="3" t="s">
        <v>256</v>
      </c>
      <c r="K1813" s="1" t="n">
        <v>0</v>
      </c>
      <c r="L1813" s="1" t="n">
        <v>0</v>
      </c>
      <c r="M1813" s="1" t="n">
        <v>18090</v>
      </c>
    </row>
    <row r="1814" customFormat="false" ht="14.9" hidden="false" customHeight="false" outlineLevel="0" collapsed="false">
      <c r="A1814" s="1" t="n">
        <v>1810</v>
      </c>
      <c r="B1814" s="1" t="n">
        <v>29</v>
      </c>
      <c r="C1814" s="1" t="n">
        <v>0</v>
      </c>
      <c r="D1814" s="1" t="n">
        <v>0</v>
      </c>
      <c r="E1814" s="1" t="n">
        <v>1</v>
      </c>
      <c r="F1814" s="1" t="n">
        <v>1808</v>
      </c>
      <c r="H1814" s="1" t="s">
        <v>2150</v>
      </c>
      <c r="I1814" s="3" t="e">
        <f aca="false">--#NAME?</f>
        <v>#NAME?</v>
      </c>
      <c r="J1814" s="3" t="s">
        <v>256</v>
      </c>
      <c r="K1814" s="1" t="n">
        <v>0</v>
      </c>
      <c r="L1814" s="1" t="n">
        <v>0</v>
      </c>
      <c r="M1814" s="1" t="n">
        <v>18100</v>
      </c>
    </row>
    <row r="1815" customFormat="false" ht="14.9" hidden="false" customHeight="false" outlineLevel="0" collapsed="false">
      <c r="A1815" s="1" t="n">
        <v>1811</v>
      </c>
      <c r="B1815" s="1" t="n">
        <v>29</v>
      </c>
      <c r="C1815" s="1" t="n">
        <v>0</v>
      </c>
      <c r="D1815" s="1" t="n">
        <v>0</v>
      </c>
      <c r="E1815" s="1" t="n">
        <v>1</v>
      </c>
      <c r="F1815" s="1" t="n">
        <v>1807</v>
      </c>
      <c r="H1815" s="1" t="s">
        <v>2151</v>
      </c>
      <c r="I1815" s="3" t="e">
        <f aca="false">-#NAME?</f>
        <v>#NAME?</v>
      </c>
      <c r="J1815" s="3" t="s">
        <v>256</v>
      </c>
      <c r="K1815" s="1" t="n">
        <v>0</v>
      </c>
      <c r="L1815" s="1" t="n">
        <v>0</v>
      </c>
      <c r="M1815" s="1" t="n">
        <v>18110</v>
      </c>
    </row>
    <row r="1816" customFormat="false" ht="14.9" hidden="false" customHeight="false" outlineLevel="0" collapsed="false">
      <c r="A1816" s="1" t="n">
        <v>1812</v>
      </c>
      <c r="B1816" s="1" t="n">
        <v>29</v>
      </c>
      <c r="C1816" s="1" t="n">
        <v>0</v>
      </c>
      <c r="D1816" s="1" t="n">
        <v>0</v>
      </c>
      <c r="E1816" s="1" t="n">
        <v>1</v>
      </c>
      <c r="F1816" s="1" t="n">
        <v>1807</v>
      </c>
      <c r="H1816" s="1" t="s">
        <v>2152</v>
      </c>
      <c r="I1816" s="3" t="e">
        <f aca="false">-#NAME?</f>
        <v>#NAME?</v>
      </c>
      <c r="J1816" s="3" t="s">
        <v>256</v>
      </c>
      <c r="K1816" s="1" t="n">
        <v>0</v>
      </c>
      <c r="L1816" s="1" t="n">
        <v>0</v>
      </c>
      <c r="M1816" s="1" t="n">
        <v>18120</v>
      </c>
    </row>
    <row r="1817" customFormat="false" ht="14.9" hidden="false" customHeight="false" outlineLevel="0" collapsed="false">
      <c r="A1817" s="1" t="n">
        <v>1813</v>
      </c>
      <c r="B1817" s="1" t="n">
        <v>29</v>
      </c>
      <c r="C1817" s="1" t="n">
        <v>0</v>
      </c>
      <c r="D1817" s="1" t="n">
        <v>0</v>
      </c>
      <c r="E1817" s="1" t="n">
        <v>0</v>
      </c>
      <c r="F1817" s="1" t="n">
        <v>1807</v>
      </c>
      <c r="I1817" s="3" t="s">
        <v>2153</v>
      </c>
      <c r="L1817" s="1" t="n">
        <v>0</v>
      </c>
      <c r="M1817" s="1" t="n">
        <v>18130</v>
      </c>
    </row>
    <row r="1818" customFormat="false" ht="14.9" hidden="false" customHeight="false" outlineLevel="0" collapsed="false">
      <c r="A1818" s="1" t="n">
        <v>1814</v>
      </c>
      <c r="B1818" s="1" t="n">
        <v>29</v>
      </c>
      <c r="C1818" s="1" t="n">
        <v>0</v>
      </c>
      <c r="D1818" s="1" t="n">
        <v>0</v>
      </c>
      <c r="E1818" s="1" t="n">
        <v>1</v>
      </c>
      <c r="F1818" s="1" t="n">
        <v>1813</v>
      </c>
      <c r="H1818" s="1" t="s">
        <v>2154</v>
      </c>
      <c r="I1818" s="3" t="e">
        <f aca="false">--#NAME?-#NAME?</f>
        <v>#NAME?</v>
      </c>
      <c r="J1818" s="3" t="s">
        <v>256</v>
      </c>
      <c r="K1818" s="1" t="n">
        <v>0</v>
      </c>
      <c r="L1818" s="1" t="n">
        <v>0</v>
      </c>
      <c r="M1818" s="1" t="n">
        <v>18140</v>
      </c>
    </row>
    <row r="1819" customFormat="false" ht="14.9" hidden="false" customHeight="false" outlineLevel="0" collapsed="false">
      <c r="A1819" s="1" t="n">
        <v>1815</v>
      </c>
      <c r="B1819" s="1" t="n">
        <v>29</v>
      </c>
      <c r="C1819" s="1" t="n">
        <v>0</v>
      </c>
      <c r="D1819" s="1" t="n">
        <v>0</v>
      </c>
      <c r="E1819" s="1" t="n">
        <v>1</v>
      </c>
      <c r="F1819" s="1" t="n">
        <v>1813</v>
      </c>
      <c r="H1819" s="1" t="s">
        <v>2155</v>
      </c>
      <c r="I1819" s="3" t="e">
        <f aca="false">--#NAME?-#NAME?</f>
        <v>#NAME?</v>
      </c>
      <c r="J1819" s="3" t="s">
        <v>256</v>
      </c>
      <c r="K1819" s="1" t="n">
        <v>0</v>
      </c>
      <c r="L1819" s="1" t="n">
        <v>0</v>
      </c>
      <c r="M1819" s="1" t="n">
        <v>18150</v>
      </c>
    </row>
    <row r="1820" customFormat="false" ht="14.9" hidden="false" customHeight="false" outlineLevel="0" collapsed="false">
      <c r="A1820" s="1" t="n">
        <v>1816</v>
      </c>
      <c r="B1820" s="1" t="n">
        <v>29</v>
      </c>
      <c r="C1820" s="1" t="n">
        <v>0</v>
      </c>
      <c r="D1820" s="1" t="n">
        <v>0</v>
      </c>
      <c r="E1820" s="1" t="n">
        <v>1</v>
      </c>
      <c r="F1820" s="1" t="n">
        <v>1813</v>
      </c>
      <c r="H1820" s="1" t="s">
        <v>2156</v>
      </c>
      <c r="I1820" s="3" t="e">
        <f aca="false">--#NAME?-#NAME?</f>
        <v>#NAME?</v>
      </c>
      <c r="J1820" s="3" t="s">
        <v>256</v>
      </c>
      <c r="K1820" s="1" t="n">
        <v>0</v>
      </c>
      <c r="L1820" s="1" t="n">
        <v>0</v>
      </c>
      <c r="M1820" s="1" t="n">
        <v>18160</v>
      </c>
    </row>
    <row r="1821" customFormat="false" ht="14.9" hidden="false" customHeight="false" outlineLevel="0" collapsed="false">
      <c r="A1821" s="1" t="n">
        <v>1817</v>
      </c>
      <c r="B1821" s="1" t="n">
        <v>29</v>
      </c>
      <c r="C1821" s="1" t="n">
        <v>0</v>
      </c>
      <c r="D1821" s="1" t="n">
        <v>0</v>
      </c>
      <c r="E1821" s="1" t="n">
        <v>1</v>
      </c>
      <c r="F1821" s="1" t="n">
        <v>1813</v>
      </c>
      <c r="H1821" s="1" t="s">
        <v>2157</v>
      </c>
      <c r="I1821" s="3" t="e">
        <f aca="false">--#NAME? #NAME? #NAME?</f>
        <v>#VALUE!</v>
      </c>
      <c r="J1821" s="3" t="s">
        <v>256</v>
      </c>
      <c r="K1821" s="1" t="n">
        <v>0</v>
      </c>
      <c r="L1821" s="1" t="n">
        <v>0</v>
      </c>
      <c r="M1821" s="1" t="n">
        <v>18170</v>
      </c>
    </row>
    <row r="1822" customFormat="false" ht="14.9" hidden="false" customHeight="false" outlineLevel="0" collapsed="false">
      <c r="A1822" s="1" t="n">
        <v>1818</v>
      </c>
      <c r="B1822" s="1" t="n">
        <v>29</v>
      </c>
      <c r="C1822" s="1" t="n">
        <v>0</v>
      </c>
      <c r="D1822" s="1" t="n">
        <v>0</v>
      </c>
      <c r="E1822" s="1" t="n">
        <v>1</v>
      </c>
      <c r="F1822" s="1" t="n">
        <v>1807</v>
      </c>
      <c r="H1822" s="1" t="s">
        <v>2158</v>
      </c>
      <c r="I1822" s="3" t="e">
        <f aca="false">-#NAME?</f>
        <v>#NAME?</v>
      </c>
      <c r="J1822" s="3" t="s">
        <v>256</v>
      </c>
      <c r="K1822" s="1" t="n">
        <v>0</v>
      </c>
      <c r="L1822" s="1" t="n">
        <v>0</v>
      </c>
      <c r="M1822" s="1" t="n">
        <v>18180</v>
      </c>
    </row>
    <row r="1823" customFormat="false" ht="14.9" hidden="false" customHeight="false" outlineLevel="0" collapsed="false">
      <c r="A1823" s="1" t="n">
        <v>1819</v>
      </c>
      <c r="B1823" s="1" t="n">
        <v>29</v>
      </c>
      <c r="C1823" s="1" t="n">
        <v>0</v>
      </c>
      <c r="D1823" s="1" t="n">
        <v>0</v>
      </c>
      <c r="E1823" s="1" t="n">
        <v>1</v>
      </c>
      <c r="F1823" s="1" t="n">
        <v>1807</v>
      </c>
      <c r="H1823" s="1" t="s">
        <v>2159</v>
      </c>
      <c r="I1823" s="3" t="e">
        <f aca="false">-#NAME?</f>
        <v>#NAME?</v>
      </c>
      <c r="J1823" s="3" t="s">
        <v>256</v>
      </c>
      <c r="K1823" s="1" t="n">
        <v>0</v>
      </c>
      <c r="L1823" s="1" t="n">
        <v>0</v>
      </c>
      <c r="M1823" s="1" t="n">
        <v>18190</v>
      </c>
    </row>
    <row r="1824" customFormat="false" ht="14.9" hidden="false" customHeight="false" outlineLevel="0" collapsed="false">
      <c r="A1824" s="1" t="n">
        <v>1820</v>
      </c>
      <c r="B1824" s="1" t="n">
        <v>29</v>
      </c>
      <c r="C1824" s="1" t="n">
        <v>0</v>
      </c>
      <c r="D1824" s="1" t="n">
        <v>0</v>
      </c>
      <c r="E1824" s="1" t="n">
        <v>1</v>
      </c>
      <c r="F1824" s="1" t="n">
        <v>1807</v>
      </c>
      <c r="H1824" s="1" t="s">
        <v>2160</v>
      </c>
      <c r="I1824" s="3" t="e">
        <f aca="false">-#NAME?</f>
        <v>#NAME?</v>
      </c>
      <c r="J1824" s="3" t="s">
        <v>256</v>
      </c>
      <c r="K1824" s="1" t="n">
        <v>0</v>
      </c>
      <c r="L1824" s="1" t="n">
        <v>0</v>
      </c>
      <c r="M1824" s="1" t="n">
        <v>18200</v>
      </c>
    </row>
    <row r="1825" customFormat="false" ht="14.9" hidden="false" customHeight="false" outlineLevel="0" collapsed="false">
      <c r="A1825" s="1" t="n">
        <v>1821</v>
      </c>
      <c r="B1825" s="1" t="n">
        <v>29</v>
      </c>
      <c r="C1825" s="1" t="n">
        <v>0</v>
      </c>
      <c r="D1825" s="1" t="n">
        <v>0</v>
      </c>
      <c r="E1825" s="1" t="n">
        <v>1</v>
      </c>
      <c r="F1825" s="1" t="n">
        <v>1807</v>
      </c>
      <c r="H1825" s="1" t="s">
        <v>2161</v>
      </c>
      <c r="I1825" s="3" t="e">
        <f aca="false">-#NAME?</f>
        <v>#NAME?</v>
      </c>
      <c r="J1825" s="3" t="s">
        <v>256</v>
      </c>
      <c r="K1825" s="1" t="n">
        <v>0</v>
      </c>
      <c r="L1825" s="1" t="n">
        <v>0</v>
      </c>
      <c r="M1825" s="1" t="n">
        <v>18210</v>
      </c>
    </row>
    <row r="1826" customFormat="false" ht="82.05" hidden="false" customHeight="false" outlineLevel="0" collapsed="false">
      <c r="A1826" s="1" t="n">
        <v>1822</v>
      </c>
      <c r="B1826" s="1" t="n">
        <v>29</v>
      </c>
      <c r="C1826" s="1" t="n">
        <v>0</v>
      </c>
      <c r="D1826" s="1" t="n">
        <v>1</v>
      </c>
      <c r="E1826" s="1" t="n">
        <v>0</v>
      </c>
      <c r="G1826" s="1" t="n">
        <v>29.03</v>
      </c>
      <c r="I1826" s="3" t="s">
        <v>2162</v>
      </c>
      <c r="L1826" s="1" t="n">
        <v>0</v>
      </c>
      <c r="M1826" s="1" t="n">
        <v>18220</v>
      </c>
    </row>
    <row r="1827" customFormat="false" ht="122.35" hidden="false" customHeight="false" outlineLevel="0" collapsed="false">
      <c r="A1827" s="1" t="n">
        <v>1823</v>
      </c>
      <c r="B1827" s="1" t="n">
        <v>29</v>
      </c>
      <c r="C1827" s="1" t="n">
        <v>0</v>
      </c>
      <c r="D1827" s="1" t="n">
        <v>0</v>
      </c>
      <c r="E1827" s="1" t="n">
        <v>0</v>
      </c>
      <c r="F1827" s="1" t="n">
        <v>1822</v>
      </c>
      <c r="I1827" s="3" t="s">
        <v>2163</v>
      </c>
      <c r="L1827" s="1" t="n">
        <v>0</v>
      </c>
      <c r="M1827" s="1" t="n">
        <v>18230</v>
      </c>
    </row>
    <row r="1828" customFormat="false" ht="14.9" hidden="false" customHeight="false" outlineLevel="0" collapsed="false">
      <c r="A1828" s="1" t="n">
        <v>1824</v>
      </c>
      <c r="B1828" s="1" t="n">
        <v>29</v>
      </c>
      <c r="C1828" s="1" t="n">
        <v>0</v>
      </c>
      <c r="D1828" s="1" t="n">
        <v>0</v>
      </c>
      <c r="E1828" s="1" t="n">
        <v>1</v>
      </c>
      <c r="F1828" s="1" t="n">
        <v>1823</v>
      </c>
      <c r="H1828" s="1" t="s">
        <v>2164</v>
      </c>
      <c r="I1828" s="3" t="e">
        <f aca="false">--#NAME? (#NAME? #NAME?) #NAME? #NAME? (#NAME? #NAME?)</f>
        <v>#VALUE!</v>
      </c>
      <c r="J1828" s="3" t="s">
        <v>256</v>
      </c>
      <c r="K1828" s="1" t="n">
        <v>0</v>
      </c>
      <c r="L1828" s="1" t="n">
        <v>0</v>
      </c>
      <c r="M1828" s="1" t="n">
        <v>18240</v>
      </c>
    </row>
    <row r="1829" customFormat="false" ht="14.9" hidden="false" customHeight="false" outlineLevel="0" collapsed="false">
      <c r="A1829" s="1" t="n">
        <v>1825</v>
      </c>
      <c r="B1829" s="1" t="n">
        <v>29</v>
      </c>
      <c r="C1829" s="1" t="n">
        <v>0</v>
      </c>
      <c r="D1829" s="1" t="n">
        <v>0</v>
      </c>
      <c r="E1829" s="1" t="n">
        <v>1</v>
      </c>
      <c r="F1829" s="1" t="n">
        <v>1823</v>
      </c>
      <c r="H1829" s="1" t="s">
        <v>2165</v>
      </c>
      <c r="I1829" s="3" t="e">
        <f aca="false">--#NAME? (#NAME? #NAME?)</f>
        <v>#VALUE!</v>
      </c>
      <c r="J1829" s="3" t="s">
        <v>256</v>
      </c>
      <c r="K1829" s="1" t="n">
        <v>0</v>
      </c>
      <c r="L1829" s="1" t="n">
        <v>0</v>
      </c>
      <c r="M1829" s="1" t="n">
        <v>18250</v>
      </c>
    </row>
    <row r="1830" customFormat="false" ht="14.9" hidden="false" customHeight="false" outlineLevel="0" collapsed="false">
      <c r="A1830" s="1" t="n">
        <v>1826</v>
      </c>
      <c r="B1830" s="1" t="n">
        <v>29</v>
      </c>
      <c r="C1830" s="1" t="n">
        <v>0</v>
      </c>
      <c r="D1830" s="1" t="n">
        <v>0</v>
      </c>
      <c r="E1830" s="1" t="n">
        <v>1</v>
      </c>
      <c r="F1830" s="1" t="n">
        <v>1823</v>
      </c>
      <c r="H1830" s="1" t="s">
        <v>2166</v>
      </c>
      <c r="I1830" s="3" t="e">
        <f aca="false">--#NAME? (#NAME?)</f>
        <v>#VALUE!</v>
      </c>
      <c r="J1830" s="3" t="s">
        <v>256</v>
      </c>
      <c r="K1830" s="1" t="n">
        <v>0</v>
      </c>
      <c r="L1830" s="1" t="n">
        <v>0</v>
      </c>
      <c r="M1830" s="1" t="n">
        <v>18260</v>
      </c>
    </row>
    <row r="1831" customFormat="false" ht="14.9" hidden="false" customHeight="false" outlineLevel="0" collapsed="false">
      <c r="A1831" s="1" t="n">
        <v>1827</v>
      </c>
      <c r="B1831" s="1" t="n">
        <v>29</v>
      </c>
      <c r="C1831" s="1" t="n">
        <v>0</v>
      </c>
      <c r="D1831" s="1" t="n">
        <v>0</v>
      </c>
      <c r="E1831" s="1" t="n">
        <v>1</v>
      </c>
      <c r="F1831" s="1" t="n">
        <v>1823</v>
      </c>
      <c r="H1831" s="1" t="s">
        <v>2167</v>
      </c>
      <c r="I1831" s="3" t="e">
        <f aca="false">--#NAME? #NAME?</f>
        <v>#VALUE!</v>
      </c>
      <c r="J1831" s="3" t="s">
        <v>256</v>
      </c>
      <c r="K1831" s="1" t="n">
        <v>0</v>
      </c>
      <c r="L1831" s="1" t="n">
        <v>0</v>
      </c>
      <c r="M1831" s="1" t="n">
        <v>18270</v>
      </c>
    </row>
    <row r="1832" customFormat="false" ht="95.5" hidden="false" customHeight="false" outlineLevel="0" collapsed="false">
      <c r="A1832" s="1" t="n">
        <v>1828</v>
      </c>
      <c r="B1832" s="1" t="n">
        <v>29</v>
      </c>
      <c r="C1832" s="1" t="n">
        <v>0</v>
      </c>
      <c r="D1832" s="1" t="n">
        <v>0</v>
      </c>
      <c r="E1832" s="1" t="n">
        <v>1</v>
      </c>
      <c r="F1832" s="1" t="n">
        <v>1823</v>
      </c>
      <c r="H1832" s="1" t="s">
        <v>2168</v>
      </c>
      <c r="I1832" s="3" t="s">
        <v>2169</v>
      </c>
      <c r="J1832" s="3" t="s">
        <v>256</v>
      </c>
      <c r="K1832" s="1" t="n">
        <v>0</v>
      </c>
      <c r="L1832" s="1" t="n">
        <v>0</v>
      </c>
      <c r="M1832" s="1" t="n">
        <v>18280</v>
      </c>
    </row>
    <row r="1833" customFormat="false" ht="14.9" hidden="false" customHeight="false" outlineLevel="0" collapsed="false">
      <c r="A1833" s="1" t="n">
        <v>1829</v>
      </c>
      <c r="B1833" s="1" t="n">
        <v>29</v>
      </c>
      <c r="C1833" s="1" t="n">
        <v>0</v>
      </c>
      <c r="D1833" s="1" t="n">
        <v>0</v>
      </c>
      <c r="E1833" s="1" t="n">
        <v>0</v>
      </c>
      <c r="F1833" s="1" t="n">
        <v>1823</v>
      </c>
      <c r="I1833" s="3" t="s">
        <v>706</v>
      </c>
      <c r="L1833" s="1" t="n">
        <v>0</v>
      </c>
      <c r="M1833" s="1" t="n">
        <v>18290</v>
      </c>
    </row>
    <row r="1834" customFormat="false" ht="82.05" hidden="false" customHeight="false" outlineLevel="0" collapsed="false">
      <c r="A1834" s="1" t="n">
        <v>1830</v>
      </c>
      <c r="B1834" s="1" t="n">
        <v>29</v>
      </c>
      <c r="C1834" s="1" t="n">
        <v>0</v>
      </c>
      <c r="D1834" s="1" t="n">
        <v>0</v>
      </c>
      <c r="E1834" s="1" t="n">
        <v>1</v>
      </c>
      <c r="F1834" s="1" t="n">
        <v>1829</v>
      </c>
      <c r="H1834" s="1" t="s">
        <v>2170</v>
      </c>
      <c r="I1834" s="3" t="s">
        <v>2171</v>
      </c>
      <c r="J1834" s="3" t="s">
        <v>256</v>
      </c>
      <c r="K1834" s="1" t="n">
        <v>0</v>
      </c>
      <c r="L1834" s="1" t="n">
        <v>0</v>
      </c>
      <c r="M1834" s="1" t="n">
        <v>18300</v>
      </c>
    </row>
    <row r="1835" customFormat="false" ht="14.9" hidden="false" customHeight="false" outlineLevel="0" collapsed="false">
      <c r="A1835" s="1" t="n">
        <v>1831</v>
      </c>
      <c r="B1835" s="1" t="n">
        <v>29</v>
      </c>
      <c r="C1835" s="1" t="n">
        <v>0</v>
      </c>
      <c r="D1835" s="1" t="n">
        <v>0</v>
      </c>
      <c r="E1835" s="1" t="n">
        <v>1</v>
      </c>
      <c r="F1835" s="1" t="n">
        <v>1829</v>
      </c>
      <c r="H1835" s="1" t="s">
        <v>2172</v>
      </c>
      <c r="I1835" s="3" t="e">
        <f aca="false">---#NAME?</f>
        <v>#NAME?</v>
      </c>
      <c r="J1835" s="3" t="s">
        <v>256</v>
      </c>
      <c r="K1835" s="1" t="n">
        <v>0</v>
      </c>
      <c r="L1835" s="1" t="n">
        <v>0</v>
      </c>
      <c r="M1835" s="1" t="n">
        <v>18310</v>
      </c>
    </row>
    <row r="1836" customFormat="false" ht="135.8" hidden="false" customHeight="false" outlineLevel="0" collapsed="false">
      <c r="A1836" s="1" t="n">
        <v>1832</v>
      </c>
      <c r="B1836" s="1" t="n">
        <v>29</v>
      </c>
      <c r="C1836" s="1" t="n">
        <v>0</v>
      </c>
      <c r="D1836" s="1" t="n">
        <v>0</v>
      </c>
      <c r="E1836" s="1" t="n">
        <v>0</v>
      </c>
      <c r="F1836" s="1" t="n">
        <v>1822</v>
      </c>
      <c r="I1836" s="3" t="s">
        <v>2173</v>
      </c>
      <c r="L1836" s="1" t="n">
        <v>0</v>
      </c>
      <c r="M1836" s="1" t="n">
        <v>18320</v>
      </c>
    </row>
    <row r="1837" customFormat="false" ht="14.9" hidden="false" customHeight="false" outlineLevel="0" collapsed="false">
      <c r="A1837" s="1" t="n">
        <v>1833</v>
      </c>
      <c r="B1837" s="1" t="n">
        <v>29</v>
      </c>
      <c r="C1837" s="1" t="n">
        <v>0</v>
      </c>
      <c r="D1837" s="1" t="n">
        <v>0</v>
      </c>
      <c r="E1837" s="1" t="n">
        <v>1</v>
      </c>
      <c r="F1837" s="1" t="n">
        <v>1832</v>
      </c>
      <c r="H1837" s="1" t="s">
        <v>2174</v>
      </c>
      <c r="I1837" s="3" t="e">
        <f aca="false">--#NAME? #NAME? (#NAME?)</f>
        <v>#VALUE!</v>
      </c>
      <c r="J1837" s="3" t="s">
        <v>256</v>
      </c>
      <c r="K1837" s="1" t="n">
        <v>0</v>
      </c>
      <c r="L1837" s="1" t="n">
        <v>0</v>
      </c>
      <c r="M1837" s="1" t="n">
        <v>18330</v>
      </c>
    </row>
    <row r="1838" customFormat="false" ht="14.9" hidden="false" customHeight="false" outlineLevel="0" collapsed="false">
      <c r="A1838" s="1" t="n">
        <v>1834</v>
      </c>
      <c r="B1838" s="1" t="n">
        <v>29</v>
      </c>
      <c r="C1838" s="1" t="n">
        <v>0</v>
      </c>
      <c r="D1838" s="1" t="n">
        <v>0</v>
      </c>
      <c r="E1838" s="1" t="n">
        <v>1</v>
      </c>
      <c r="F1838" s="1" t="n">
        <v>1832</v>
      </c>
      <c r="H1838" s="1" t="s">
        <v>2175</v>
      </c>
      <c r="I1838" s="3" t="e">
        <f aca="false">--#NAME?</f>
        <v>#NAME?</v>
      </c>
      <c r="J1838" s="3" t="s">
        <v>256</v>
      </c>
      <c r="K1838" s="1" t="n">
        <v>0</v>
      </c>
      <c r="L1838" s="1" t="n">
        <v>0</v>
      </c>
      <c r="M1838" s="1" t="n">
        <v>18340</v>
      </c>
    </row>
    <row r="1839" customFormat="false" ht="14.9" hidden="false" customHeight="false" outlineLevel="0" collapsed="false">
      <c r="A1839" s="1" t="n">
        <v>1835</v>
      </c>
      <c r="B1839" s="1" t="n">
        <v>29</v>
      </c>
      <c r="C1839" s="1" t="n">
        <v>0</v>
      </c>
      <c r="D1839" s="1" t="n">
        <v>0</v>
      </c>
      <c r="E1839" s="1" t="n">
        <v>1</v>
      </c>
      <c r="F1839" s="1" t="n">
        <v>1832</v>
      </c>
      <c r="H1839" s="1" t="s">
        <v>2176</v>
      </c>
      <c r="I1839" s="3" t="e">
        <f aca="false">--#NAME? (#NAME?)</f>
        <v>#VALUE!</v>
      </c>
      <c r="J1839" s="3" t="s">
        <v>256</v>
      </c>
      <c r="K1839" s="1" t="n">
        <v>0</v>
      </c>
      <c r="L1839" s="1" t="n">
        <v>0</v>
      </c>
      <c r="M1839" s="1" t="n">
        <v>18350</v>
      </c>
    </row>
    <row r="1840" customFormat="false" ht="14.9" hidden="false" customHeight="false" outlineLevel="0" collapsed="false">
      <c r="A1840" s="1" t="n">
        <v>1836</v>
      </c>
      <c r="B1840" s="1" t="n">
        <v>29</v>
      </c>
      <c r="C1840" s="1" t="n">
        <v>0</v>
      </c>
      <c r="D1840" s="1" t="n">
        <v>0</v>
      </c>
      <c r="E1840" s="1" t="n">
        <v>1</v>
      </c>
      <c r="F1840" s="1" t="n">
        <v>1832</v>
      </c>
      <c r="H1840" s="1" t="s">
        <v>2177</v>
      </c>
      <c r="I1840" s="3" t="e">
        <f aca="false">--#NAME?</f>
        <v>#NAME?</v>
      </c>
      <c r="J1840" s="3" t="s">
        <v>256</v>
      </c>
      <c r="K1840" s="1" t="n">
        <v>0</v>
      </c>
      <c r="L1840" s="1" t="n">
        <v>0</v>
      </c>
      <c r="M1840" s="1" t="n">
        <v>18360</v>
      </c>
    </row>
    <row r="1841" customFormat="false" ht="149.25" hidden="false" customHeight="false" outlineLevel="0" collapsed="false">
      <c r="A1841" s="1" t="n">
        <v>1837</v>
      </c>
      <c r="B1841" s="1" t="n">
        <v>29</v>
      </c>
      <c r="C1841" s="1" t="n">
        <v>0</v>
      </c>
      <c r="D1841" s="1" t="n">
        <v>0</v>
      </c>
      <c r="E1841" s="1" t="n">
        <v>0</v>
      </c>
      <c r="F1841" s="1" t="n">
        <v>1822</v>
      </c>
      <c r="I1841" s="3" t="s">
        <v>2178</v>
      </c>
      <c r="L1841" s="1" t="n">
        <v>0</v>
      </c>
      <c r="M1841" s="1" t="n">
        <v>18370</v>
      </c>
    </row>
    <row r="1842" customFormat="false" ht="95.5" hidden="false" customHeight="false" outlineLevel="0" collapsed="false">
      <c r="A1842" s="1" t="n">
        <v>1838</v>
      </c>
      <c r="B1842" s="1" t="n">
        <v>29</v>
      </c>
      <c r="C1842" s="1" t="n">
        <v>0</v>
      </c>
      <c r="D1842" s="1" t="n">
        <v>0</v>
      </c>
      <c r="E1842" s="1" t="n">
        <v>1</v>
      </c>
      <c r="F1842" s="1" t="n">
        <v>1837</v>
      </c>
      <c r="H1842" s="1" t="s">
        <v>2179</v>
      </c>
      <c r="I1842" s="3" t="s">
        <v>2180</v>
      </c>
      <c r="J1842" s="3" t="s">
        <v>256</v>
      </c>
      <c r="K1842" s="1" t="n">
        <v>0</v>
      </c>
      <c r="L1842" s="1" t="n">
        <v>0</v>
      </c>
      <c r="M1842" s="1" t="n">
        <v>18380</v>
      </c>
    </row>
    <row r="1843" customFormat="false" ht="14.9" hidden="false" customHeight="false" outlineLevel="0" collapsed="false">
      <c r="A1843" s="1" t="n">
        <v>1839</v>
      </c>
      <c r="B1843" s="1" t="n">
        <v>29</v>
      </c>
      <c r="C1843" s="1" t="n">
        <v>0</v>
      </c>
      <c r="D1843" s="1" t="n">
        <v>0</v>
      </c>
      <c r="E1843" s="1" t="n">
        <v>0</v>
      </c>
      <c r="F1843" s="1" t="n">
        <v>1837</v>
      </c>
      <c r="I1843" s="3" t="s">
        <v>706</v>
      </c>
      <c r="L1843" s="1" t="n">
        <v>0</v>
      </c>
      <c r="M1843" s="1" t="n">
        <v>18390</v>
      </c>
    </row>
    <row r="1844" customFormat="false" ht="14.9" hidden="false" customHeight="false" outlineLevel="0" collapsed="false">
      <c r="A1844" s="1" t="n">
        <v>1840</v>
      </c>
      <c r="B1844" s="1" t="n">
        <v>29</v>
      </c>
      <c r="C1844" s="1" t="n">
        <v>0</v>
      </c>
      <c r="D1844" s="1" t="n">
        <v>0</v>
      </c>
      <c r="E1844" s="1" t="n">
        <v>1</v>
      </c>
      <c r="F1844" s="1" t="n">
        <v>1839</v>
      </c>
      <c r="H1844" s="1" t="s">
        <v>2181</v>
      </c>
      <c r="I1844" s="3" t="e">
        <f aca="false">---#NAME? (#NAME? #NAME?)</f>
        <v>#VALUE!</v>
      </c>
      <c r="J1844" s="3" t="s">
        <v>256</v>
      </c>
      <c r="K1844" s="1" t="n">
        <v>0</v>
      </c>
      <c r="L1844" s="1" t="n">
        <v>0</v>
      </c>
      <c r="M1844" s="1" t="n">
        <v>18400</v>
      </c>
    </row>
    <row r="1845" customFormat="false" ht="14.9" hidden="false" customHeight="false" outlineLevel="0" collapsed="false">
      <c r="A1845" s="1" t="n">
        <v>1841</v>
      </c>
      <c r="B1845" s="1" t="n">
        <v>29</v>
      </c>
      <c r="C1845" s="1" t="n">
        <v>0</v>
      </c>
      <c r="D1845" s="1" t="n">
        <v>0</v>
      </c>
      <c r="E1845" s="1" t="n">
        <v>1</v>
      </c>
      <c r="F1845" s="1" t="n">
        <v>1839</v>
      </c>
      <c r="H1845" s="1" t="s">
        <v>2182</v>
      </c>
      <c r="I1845" s="3" t="e">
        <f aca="false">---#NAME?</f>
        <v>#NAME?</v>
      </c>
      <c r="J1845" s="3" t="s">
        <v>256</v>
      </c>
      <c r="K1845" s="1" t="n">
        <v>0</v>
      </c>
      <c r="L1845" s="1" t="n">
        <v>0</v>
      </c>
      <c r="M1845" s="1" t="n">
        <v>18410</v>
      </c>
    </row>
    <row r="1846" customFormat="false" ht="176.1" hidden="false" customHeight="false" outlineLevel="0" collapsed="false">
      <c r="A1846" s="1" t="n">
        <v>1842</v>
      </c>
      <c r="B1846" s="1" t="n">
        <v>29</v>
      </c>
      <c r="C1846" s="1" t="n">
        <v>0</v>
      </c>
      <c r="D1846" s="1" t="n">
        <v>0</v>
      </c>
      <c r="E1846" s="1" t="n">
        <v>0</v>
      </c>
      <c r="F1846" s="1" t="n">
        <v>1822</v>
      </c>
      <c r="I1846" s="3" t="s">
        <v>2183</v>
      </c>
      <c r="L1846" s="1" t="n">
        <v>0</v>
      </c>
      <c r="M1846" s="1" t="n">
        <v>18420</v>
      </c>
    </row>
    <row r="1847" customFormat="false" ht="14.9" hidden="false" customHeight="false" outlineLevel="0" collapsed="false">
      <c r="A1847" s="1" t="n">
        <v>1843</v>
      </c>
      <c r="B1847" s="1" t="n">
        <v>29</v>
      </c>
      <c r="C1847" s="1" t="n">
        <v>0</v>
      </c>
      <c r="D1847" s="1" t="n">
        <v>0</v>
      </c>
      <c r="E1847" s="1" t="n">
        <v>1</v>
      </c>
      <c r="F1847" s="1" t="n">
        <v>1842</v>
      </c>
      <c r="H1847" s="1" t="s">
        <v>2184</v>
      </c>
      <c r="I1847" s="3" t="e">
        <f aca="false">--#NAME?</f>
        <v>#NAME?</v>
      </c>
      <c r="J1847" s="3" t="s">
        <v>256</v>
      </c>
      <c r="K1847" s="1" t="n">
        <v>0</v>
      </c>
      <c r="L1847" s="1" t="n">
        <v>0</v>
      </c>
      <c r="M1847" s="1" t="n">
        <v>18430</v>
      </c>
    </row>
    <row r="1848" customFormat="false" ht="14.9" hidden="false" customHeight="false" outlineLevel="0" collapsed="false">
      <c r="A1848" s="1" t="n">
        <v>1844</v>
      </c>
      <c r="B1848" s="1" t="n">
        <v>29</v>
      </c>
      <c r="C1848" s="1" t="n">
        <v>0</v>
      </c>
      <c r="D1848" s="1" t="n">
        <v>0</v>
      </c>
      <c r="E1848" s="1" t="n">
        <v>1</v>
      </c>
      <c r="F1848" s="1" t="n">
        <v>1842</v>
      </c>
      <c r="H1848" s="1" t="s">
        <v>2185</v>
      </c>
      <c r="I1848" s="3" t="e">
        <f aca="false">--#NAME?</f>
        <v>#NAME?</v>
      </c>
      <c r="J1848" s="3" t="s">
        <v>256</v>
      </c>
      <c r="K1848" s="1" t="n">
        <v>0</v>
      </c>
      <c r="L1848" s="1" t="n">
        <v>0</v>
      </c>
      <c r="M1848" s="1" t="n">
        <v>18440</v>
      </c>
    </row>
    <row r="1849" customFormat="false" ht="14.9" hidden="false" customHeight="false" outlineLevel="0" collapsed="false">
      <c r="A1849" s="1" t="n">
        <v>1845</v>
      </c>
      <c r="B1849" s="1" t="n">
        <v>29</v>
      </c>
      <c r="C1849" s="1" t="n">
        <v>0</v>
      </c>
      <c r="D1849" s="1" t="n">
        <v>0</v>
      </c>
      <c r="E1849" s="1" t="n">
        <v>1</v>
      </c>
      <c r="F1849" s="1" t="n">
        <v>1842</v>
      </c>
      <c r="H1849" s="1" t="s">
        <v>2186</v>
      </c>
      <c r="I1849" s="3" t="e">
        <f aca="false">--#NAME?</f>
        <v>#NAME?</v>
      </c>
      <c r="J1849" s="3" t="s">
        <v>256</v>
      </c>
      <c r="K1849" s="1" t="n">
        <v>0</v>
      </c>
      <c r="L1849" s="1" t="n">
        <v>0</v>
      </c>
      <c r="M1849" s="1" t="n">
        <v>18450</v>
      </c>
    </row>
    <row r="1850" customFormat="false" ht="14.9" hidden="false" customHeight="false" outlineLevel="0" collapsed="false">
      <c r="A1850" s="1" t="n">
        <v>1846</v>
      </c>
      <c r="B1850" s="1" t="n">
        <v>29</v>
      </c>
      <c r="C1850" s="1" t="n">
        <v>0</v>
      </c>
      <c r="D1850" s="1" t="n">
        <v>0</v>
      </c>
      <c r="E1850" s="1" t="n">
        <v>1</v>
      </c>
      <c r="F1850" s="1" t="n">
        <v>1842</v>
      </c>
      <c r="H1850" s="1" t="s">
        <v>2187</v>
      </c>
      <c r="I1850" s="3" t="e">
        <f aca="false">--#NAME?</f>
        <v>#NAME?</v>
      </c>
      <c r="J1850" s="3" t="s">
        <v>256</v>
      </c>
      <c r="K1850" s="1" t="n">
        <v>0</v>
      </c>
      <c r="L1850" s="1" t="n">
        <v>0</v>
      </c>
      <c r="M1850" s="1" t="n">
        <v>18460</v>
      </c>
    </row>
    <row r="1851" customFormat="false" ht="14.9" hidden="false" customHeight="false" outlineLevel="0" collapsed="false">
      <c r="A1851" s="1" t="n">
        <v>1847</v>
      </c>
      <c r="B1851" s="1" t="n">
        <v>29</v>
      </c>
      <c r="C1851" s="1" t="n">
        <v>0</v>
      </c>
      <c r="D1851" s="1" t="n">
        <v>0</v>
      </c>
      <c r="E1851" s="1" t="n">
        <v>1</v>
      </c>
      <c r="F1851" s="1" t="n">
        <v>1842</v>
      </c>
      <c r="H1851" s="1" t="s">
        <v>2188</v>
      </c>
      <c r="I1851" s="3" t="e">
        <f aca="false">--#NAME?</f>
        <v>#NAME?</v>
      </c>
      <c r="J1851" s="3" t="s">
        <v>256</v>
      </c>
      <c r="K1851" s="1" t="n">
        <v>0</v>
      </c>
      <c r="L1851" s="1" t="n">
        <v>0</v>
      </c>
      <c r="M1851" s="1" t="n">
        <v>18470</v>
      </c>
    </row>
    <row r="1852" customFormat="false" ht="14.9" hidden="false" customHeight="false" outlineLevel="0" collapsed="false">
      <c r="A1852" s="1" t="n">
        <v>1848</v>
      </c>
      <c r="B1852" s="1" t="n">
        <v>29</v>
      </c>
      <c r="C1852" s="1" t="n">
        <v>0</v>
      </c>
      <c r="D1852" s="1" t="n">
        <v>0</v>
      </c>
      <c r="E1852" s="1" t="n">
        <v>1</v>
      </c>
      <c r="F1852" s="1" t="n">
        <v>1842</v>
      </c>
      <c r="H1852" s="1" t="s">
        <v>2189</v>
      </c>
      <c r="I1852" s="3" t="e">
        <f aca="false">--#NAME?,#NAME? #NAME? #NAME?</f>
        <v>#VALUE!</v>
      </c>
      <c r="J1852" s="3" t="s">
        <v>256</v>
      </c>
      <c r="K1852" s="1" t="n">
        <v>0</v>
      </c>
      <c r="L1852" s="1" t="n">
        <v>0</v>
      </c>
      <c r="M1852" s="1" t="n">
        <v>18480</v>
      </c>
    </row>
    <row r="1853" customFormat="false" ht="14.9" hidden="false" customHeight="false" outlineLevel="0" collapsed="false">
      <c r="A1853" s="1" t="n">
        <v>1849</v>
      </c>
      <c r="B1853" s="1" t="n">
        <v>29</v>
      </c>
      <c r="C1853" s="1" t="n">
        <v>0</v>
      </c>
      <c r="D1853" s="1" t="n">
        <v>0</v>
      </c>
      <c r="E1853" s="1" t="n">
        <v>1</v>
      </c>
      <c r="F1853" s="1" t="n">
        <v>1842</v>
      </c>
      <c r="H1853" s="1" t="s">
        <v>2190</v>
      </c>
      <c r="I1853" s="3" t="e">
        <f aca="false">--#NAME?,#NAME? #NAME? #NAME? #NAME? #NAME? #NAME?</f>
        <v>#VALUE!</v>
      </c>
      <c r="J1853" s="3" t="s">
        <v>256</v>
      </c>
      <c r="K1853" s="1" t="n">
        <v>0</v>
      </c>
      <c r="L1853" s="1" t="n">
        <v>0</v>
      </c>
      <c r="M1853" s="1" t="n">
        <v>18490</v>
      </c>
    </row>
    <row r="1854" customFormat="false" ht="14.9" hidden="false" customHeight="false" outlineLevel="0" collapsed="false">
      <c r="A1854" s="1" t="n">
        <v>1850</v>
      </c>
      <c r="B1854" s="1" t="n">
        <v>29</v>
      </c>
      <c r="C1854" s="1" t="n">
        <v>0</v>
      </c>
      <c r="D1854" s="1" t="n">
        <v>0</v>
      </c>
      <c r="E1854" s="1" t="n">
        <v>1</v>
      </c>
      <c r="F1854" s="1" t="n">
        <v>1842</v>
      </c>
      <c r="H1854" s="1" t="s">
        <v>2191</v>
      </c>
      <c r="I1854" s="3" t="e">
        <f aca="false">--#NAME? #NAME? #NAME?</f>
        <v>#VALUE!</v>
      </c>
      <c r="J1854" s="3" t="s">
        <v>256</v>
      </c>
      <c r="K1854" s="1" t="n">
        <v>0</v>
      </c>
      <c r="L1854" s="1" t="n">
        <v>0</v>
      </c>
      <c r="M1854" s="1" t="n">
        <v>18500</v>
      </c>
    </row>
    <row r="1855" customFormat="false" ht="14.9" hidden="false" customHeight="false" outlineLevel="0" collapsed="false">
      <c r="A1855" s="1" t="n">
        <v>1851</v>
      </c>
      <c r="B1855" s="1" t="n">
        <v>29</v>
      </c>
      <c r="C1855" s="1" t="n">
        <v>0</v>
      </c>
      <c r="D1855" s="1" t="n">
        <v>0</v>
      </c>
      <c r="E1855" s="1" t="n">
        <v>1</v>
      </c>
      <c r="F1855" s="1" t="n">
        <v>1842</v>
      </c>
      <c r="H1855" s="1" t="s">
        <v>2192</v>
      </c>
      <c r="I1855" s="3" t="e">
        <f aca="false">--#NAME?</f>
        <v>#NAME?</v>
      </c>
      <c r="J1855" s="3" t="s">
        <v>256</v>
      </c>
      <c r="K1855" s="1" t="n">
        <v>0</v>
      </c>
      <c r="L1855" s="1" t="n">
        <v>0</v>
      </c>
      <c r="M1855" s="1" t="n">
        <v>18510</v>
      </c>
    </row>
    <row r="1856" customFormat="false" ht="149.25" hidden="false" customHeight="false" outlineLevel="0" collapsed="false">
      <c r="A1856" s="1" t="n">
        <v>1852</v>
      </c>
      <c r="B1856" s="1" t="n">
        <v>29</v>
      </c>
      <c r="C1856" s="1" t="n">
        <v>0</v>
      </c>
      <c r="D1856" s="1" t="n">
        <v>0</v>
      </c>
      <c r="E1856" s="1" t="n">
        <v>0</v>
      </c>
      <c r="F1856" s="1" t="n">
        <v>1822</v>
      </c>
      <c r="I1856" s="3" t="s">
        <v>2193</v>
      </c>
      <c r="L1856" s="1" t="n">
        <v>0</v>
      </c>
      <c r="M1856" s="1" t="n">
        <v>18520</v>
      </c>
    </row>
    <row r="1857" customFormat="false" ht="135.8" hidden="false" customHeight="false" outlineLevel="0" collapsed="false">
      <c r="A1857" s="1" t="n">
        <v>1853</v>
      </c>
      <c r="B1857" s="1" t="n">
        <v>29</v>
      </c>
      <c r="C1857" s="1" t="n">
        <v>0</v>
      </c>
      <c r="D1857" s="1" t="n">
        <v>0</v>
      </c>
      <c r="E1857" s="1" t="n">
        <v>1</v>
      </c>
      <c r="F1857" s="1" t="n">
        <v>1852</v>
      </c>
      <c r="H1857" s="1" t="s">
        <v>2194</v>
      </c>
      <c r="I1857" s="3" t="s">
        <v>2195</v>
      </c>
      <c r="J1857" s="3" t="s">
        <v>256</v>
      </c>
      <c r="K1857" s="1" t="n">
        <v>0</v>
      </c>
      <c r="L1857" s="1" t="n">
        <v>0</v>
      </c>
      <c r="M1857" s="1" t="n">
        <v>18530</v>
      </c>
    </row>
    <row r="1858" customFormat="false" ht="14.9" hidden="false" customHeight="false" outlineLevel="0" collapsed="false">
      <c r="A1858" s="1" t="n">
        <v>1854</v>
      </c>
      <c r="B1858" s="1" t="n">
        <v>29</v>
      </c>
      <c r="C1858" s="1" t="n">
        <v>0</v>
      </c>
      <c r="D1858" s="1" t="n">
        <v>0</v>
      </c>
      <c r="E1858" s="1" t="n">
        <v>1</v>
      </c>
      <c r="F1858" s="1" t="n">
        <v>1852</v>
      </c>
      <c r="H1858" s="1" t="s">
        <v>2196</v>
      </c>
      <c r="I1858" s="3" t="e">
        <f aca="false">--#NAME? (#NAME?),#NAME? (#NAME?) #NAME? #NAME? (#NAME?)</f>
        <v>#VALUE!</v>
      </c>
      <c r="J1858" s="3" t="s">
        <v>256</v>
      </c>
      <c r="K1858" s="1" t="n">
        <v>0</v>
      </c>
      <c r="L1858" s="1" t="n">
        <v>0</v>
      </c>
      <c r="M1858" s="1" t="n">
        <v>18540</v>
      </c>
    </row>
    <row r="1859" customFormat="false" ht="14.9" hidden="false" customHeight="false" outlineLevel="0" collapsed="false">
      <c r="A1859" s="1" t="n">
        <v>1855</v>
      </c>
      <c r="B1859" s="1" t="n">
        <v>29</v>
      </c>
      <c r="C1859" s="1" t="n">
        <v>0</v>
      </c>
      <c r="D1859" s="1" t="n">
        <v>0</v>
      </c>
      <c r="E1859" s="1" t="n">
        <v>1</v>
      </c>
      <c r="F1859" s="1" t="n">
        <v>1852</v>
      </c>
      <c r="H1859" s="1" t="s">
        <v>2197</v>
      </c>
      <c r="I1859" s="3" t="e">
        <f aca="false">--#NAME? (#NAME?)</f>
        <v>#VALUE!</v>
      </c>
      <c r="J1859" s="3" t="s">
        <v>256</v>
      </c>
      <c r="K1859" s="1" t="n">
        <v>0</v>
      </c>
      <c r="L1859" s="1" t="n">
        <v>0</v>
      </c>
      <c r="M1859" s="1" t="n">
        <v>18550</v>
      </c>
    </row>
    <row r="1860" customFormat="false" ht="14.9" hidden="false" customHeight="false" outlineLevel="0" collapsed="false">
      <c r="A1860" s="1" t="n">
        <v>1856</v>
      </c>
      <c r="B1860" s="1" t="n">
        <v>29</v>
      </c>
      <c r="C1860" s="1" t="n">
        <v>0</v>
      </c>
      <c r="D1860" s="1" t="n">
        <v>0</v>
      </c>
      <c r="E1860" s="1" t="n">
        <v>1</v>
      </c>
      <c r="F1860" s="1" t="n">
        <v>1852</v>
      </c>
      <c r="H1860" s="1" t="s">
        <v>2198</v>
      </c>
      <c r="I1860" s="3" t="e">
        <f aca="false">--#NAME?</f>
        <v>#NAME?</v>
      </c>
      <c r="J1860" s="3" t="s">
        <v>256</v>
      </c>
      <c r="K1860" s="1" t="n">
        <v>0</v>
      </c>
      <c r="L1860" s="1" t="n">
        <v>0</v>
      </c>
      <c r="M1860" s="1" t="n">
        <v>18560</v>
      </c>
    </row>
    <row r="1861" customFormat="false" ht="108.95" hidden="false" customHeight="false" outlineLevel="0" collapsed="false">
      <c r="A1861" s="1" t="n">
        <v>1857</v>
      </c>
      <c r="B1861" s="1" t="n">
        <v>29</v>
      </c>
      <c r="C1861" s="1" t="n">
        <v>0</v>
      </c>
      <c r="D1861" s="1" t="n">
        <v>0</v>
      </c>
      <c r="E1861" s="1" t="n">
        <v>0</v>
      </c>
      <c r="F1861" s="1" t="n">
        <v>1822</v>
      </c>
      <c r="I1861" s="3" t="s">
        <v>2199</v>
      </c>
      <c r="L1861" s="1" t="n">
        <v>0</v>
      </c>
      <c r="M1861" s="1" t="n">
        <v>18570</v>
      </c>
    </row>
    <row r="1862" customFormat="false" ht="14.9" hidden="false" customHeight="false" outlineLevel="0" collapsed="false">
      <c r="A1862" s="1" t="n">
        <v>1858</v>
      </c>
      <c r="B1862" s="1" t="n">
        <v>29</v>
      </c>
      <c r="C1862" s="1" t="n">
        <v>0</v>
      </c>
      <c r="D1862" s="1" t="n">
        <v>0</v>
      </c>
      <c r="E1862" s="1" t="n">
        <v>1</v>
      </c>
      <c r="F1862" s="1" t="n">
        <v>1857</v>
      </c>
      <c r="H1862" s="1" t="s">
        <v>2200</v>
      </c>
      <c r="I1862" s="3" t="e">
        <f aca="false">--#NAME?,#NAME?-#NAME? #NAME? #NAME?-#NAME?</f>
        <v>#VALUE!</v>
      </c>
      <c r="J1862" s="3" t="s">
        <v>256</v>
      </c>
      <c r="K1862" s="1" t="n">
        <v>0</v>
      </c>
      <c r="L1862" s="1" t="n">
        <v>0</v>
      </c>
      <c r="M1862" s="1" t="n">
        <v>18580</v>
      </c>
    </row>
    <row r="1863" customFormat="false" ht="189.55" hidden="false" customHeight="false" outlineLevel="0" collapsed="false">
      <c r="A1863" s="1" t="n">
        <v>1859</v>
      </c>
      <c r="B1863" s="1" t="n">
        <v>29</v>
      </c>
      <c r="C1863" s="1" t="n">
        <v>0</v>
      </c>
      <c r="D1863" s="1" t="n">
        <v>0</v>
      </c>
      <c r="E1863" s="1" t="n">
        <v>1</v>
      </c>
      <c r="F1863" s="1" t="n">
        <v>1857</v>
      </c>
      <c r="H1863" s="1" t="s">
        <v>2201</v>
      </c>
      <c r="I1863" s="3" t="s">
        <v>2202</v>
      </c>
      <c r="J1863" s="3" t="s">
        <v>256</v>
      </c>
      <c r="K1863" s="1" t="n">
        <v>0</v>
      </c>
      <c r="L1863" s="1" t="n">
        <v>0</v>
      </c>
      <c r="M1863" s="1" t="n">
        <v>18590</v>
      </c>
    </row>
    <row r="1864" customFormat="false" ht="14.9" hidden="false" customHeight="false" outlineLevel="0" collapsed="false">
      <c r="A1864" s="1" t="n">
        <v>1860</v>
      </c>
      <c r="B1864" s="1" t="n">
        <v>29</v>
      </c>
      <c r="C1864" s="1" t="n">
        <v>0</v>
      </c>
      <c r="D1864" s="1" t="n">
        <v>0</v>
      </c>
      <c r="E1864" s="1" t="n">
        <v>1</v>
      </c>
      <c r="F1864" s="1" t="n">
        <v>1857</v>
      </c>
      <c r="H1864" s="1" t="s">
        <v>2203</v>
      </c>
      <c r="I1864" s="3" t="e">
        <f aca="false">--#NAME? (#NAME?)</f>
        <v>#VALUE!</v>
      </c>
      <c r="J1864" s="3" t="s">
        <v>256</v>
      </c>
      <c r="K1864" s="1" t="n">
        <v>0</v>
      </c>
      <c r="L1864" s="1" t="n">
        <v>0</v>
      </c>
      <c r="M1864" s="1" t="n">
        <v>18600</v>
      </c>
    </row>
    <row r="1865" customFormat="false" ht="14.9" hidden="false" customHeight="false" outlineLevel="0" collapsed="false">
      <c r="A1865" s="1" t="n">
        <v>1861</v>
      </c>
      <c r="B1865" s="1" t="n">
        <v>29</v>
      </c>
      <c r="C1865" s="1" t="n">
        <v>0</v>
      </c>
      <c r="D1865" s="1" t="n">
        <v>0</v>
      </c>
      <c r="E1865" s="1" t="n">
        <v>1</v>
      </c>
      <c r="F1865" s="1" t="n">
        <v>1857</v>
      </c>
      <c r="H1865" s="1" t="s">
        <v>2204</v>
      </c>
      <c r="I1865" s="3" t="e">
        <f aca="false">--#NAME?</f>
        <v>#NAME?</v>
      </c>
      <c r="J1865" s="3" t="s">
        <v>256</v>
      </c>
      <c r="K1865" s="1" t="n">
        <v>0</v>
      </c>
      <c r="L1865" s="1" t="n">
        <v>0</v>
      </c>
      <c r="M1865" s="1" t="n">
        <v>18610</v>
      </c>
    </row>
    <row r="1866" customFormat="false" ht="14.9" hidden="false" customHeight="false" outlineLevel="0" collapsed="false">
      <c r="A1866" s="1" t="n">
        <v>1862</v>
      </c>
      <c r="B1866" s="1" t="n">
        <v>29</v>
      </c>
      <c r="C1866" s="1" t="n">
        <v>0</v>
      </c>
      <c r="D1866" s="1" t="n">
        <v>0</v>
      </c>
      <c r="E1866" s="1" t="n">
        <v>1</v>
      </c>
      <c r="F1866" s="1" t="n">
        <v>1857</v>
      </c>
      <c r="H1866" s="1" t="s">
        <v>2205</v>
      </c>
      <c r="I1866" s="3" t="e">
        <f aca="false">--#NAME?</f>
        <v>#NAME?</v>
      </c>
      <c r="J1866" s="3" t="s">
        <v>256</v>
      </c>
      <c r="K1866" s="1" t="n">
        <v>0</v>
      </c>
      <c r="L1866" s="1" t="n">
        <v>0</v>
      </c>
      <c r="M1866" s="1" t="n">
        <v>18620</v>
      </c>
    </row>
    <row r="1867" customFormat="false" ht="176.1" hidden="false" customHeight="false" outlineLevel="0" collapsed="false">
      <c r="A1867" s="1" t="n">
        <v>1863</v>
      </c>
      <c r="B1867" s="1" t="n">
        <v>29</v>
      </c>
      <c r="C1867" s="1" t="n">
        <v>0</v>
      </c>
      <c r="D1867" s="1" t="n">
        <v>1</v>
      </c>
      <c r="E1867" s="1" t="n">
        <v>0</v>
      </c>
      <c r="G1867" s="1" t="n">
        <v>29.04</v>
      </c>
      <c r="I1867" s="3" t="s">
        <v>2206</v>
      </c>
      <c r="L1867" s="1" t="n">
        <v>0</v>
      </c>
      <c r="M1867" s="1" t="n">
        <v>18630</v>
      </c>
    </row>
    <row r="1868" customFormat="false" ht="14.9" hidden="false" customHeight="false" outlineLevel="0" collapsed="false">
      <c r="A1868" s="1" t="n">
        <v>1864</v>
      </c>
      <c r="B1868" s="1" t="n">
        <v>29</v>
      </c>
      <c r="C1868" s="1" t="n">
        <v>0</v>
      </c>
      <c r="D1868" s="1" t="n">
        <v>0</v>
      </c>
      <c r="E1868" s="1" t="n">
        <v>1</v>
      </c>
      <c r="F1868" s="1" t="n">
        <v>1863</v>
      </c>
      <c r="H1868" s="1" t="s">
        <v>2207</v>
      </c>
      <c r="I1868" s="3" t="e">
        <f aca="false">-#NAME? #NAME? #NAME? #NAME? #NAME?,#NAME? #NAME? #NAME? #NAME?</f>
        <v>#VALUE!</v>
      </c>
      <c r="J1868" s="3" t="s">
        <v>256</v>
      </c>
      <c r="K1868" s="1" t="n">
        <v>0</v>
      </c>
      <c r="L1868" s="1" t="n">
        <v>0</v>
      </c>
      <c r="M1868" s="1" t="n">
        <v>18640</v>
      </c>
    </row>
    <row r="1869" customFormat="false" ht="14.9" hidden="false" customHeight="false" outlineLevel="0" collapsed="false">
      <c r="A1869" s="1" t="n">
        <v>1865</v>
      </c>
      <c r="B1869" s="1" t="n">
        <v>29</v>
      </c>
      <c r="C1869" s="1" t="n">
        <v>0</v>
      </c>
      <c r="D1869" s="1" t="n">
        <v>0</v>
      </c>
      <c r="E1869" s="1" t="n">
        <v>1</v>
      </c>
      <c r="F1869" s="1" t="n">
        <v>1863</v>
      </c>
      <c r="H1869" s="1" t="s">
        <v>2208</v>
      </c>
      <c r="I1869" s="3" t="e">
        <f aca="false">-#NAME? #NAME? #NAME? #NAME? #NAME? #NAME? #NAME? #NAME?</f>
        <v>#VALUE!</v>
      </c>
      <c r="J1869" s="3" t="s">
        <v>256</v>
      </c>
      <c r="K1869" s="1" t="n">
        <v>0</v>
      </c>
      <c r="L1869" s="1" t="n">
        <v>0</v>
      </c>
      <c r="M1869" s="1" t="n">
        <v>18650</v>
      </c>
    </row>
    <row r="1870" customFormat="false" ht="135.8" hidden="false" customHeight="false" outlineLevel="0" collapsed="false">
      <c r="A1870" s="1" t="n">
        <v>1866</v>
      </c>
      <c r="B1870" s="1" t="n">
        <v>29</v>
      </c>
      <c r="C1870" s="1" t="n">
        <v>0</v>
      </c>
      <c r="D1870" s="1" t="n">
        <v>0</v>
      </c>
      <c r="E1870" s="1" t="n">
        <v>0</v>
      </c>
      <c r="F1870" s="1" t="n">
        <v>1863</v>
      </c>
      <c r="I1870" s="3" t="s">
        <v>2209</v>
      </c>
      <c r="L1870" s="1" t="n">
        <v>0</v>
      </c>
      <c r="M1870" s="1" t="n">
        <v>18660</v>
      </c>
    </row>
    <row r="1871" customFormat="false" ht="14.9" hidden="false" customHeight="false" outlineLevel="0" collapsed="false">
      <c r="A1871" s="1" t="n">
        <v>1867</v>
      </c>
      <c r="B1871" s="1" t="n">
        <v>29</v>
      </c>
      <c r="C1871" s="1" t="n">
        <v>0</v>
      </c>
      <c r="D1871" s="1" t="n">
        <v>0</v>
      </c>
      <c r="E1871" s="1" t="n">
        <v>1</v>
      </c>
      <c r="F1871" s="1" t="n">
        <v>1866</v>
      </c>
      <c r="H1871" s="1" t="s">
        <v>2210</v>
      </c>
      <c r="I1871" s="3" t="e">
        <f aca="false">--#NAME? #NAME? #NAME?</f>
        <v>#VALUE!</v>
      </c>
      <c r="J1871" s="3" t="s">
        <v>256</v>
      </c>
      <c r="K1871" s="1" t="n">
        <v>0</v>
      </c>
      <c r="L1871" s="1" t="n">
        <v>0</v>
      </c>
      <c r="M1871" s="1" t="n">
        <v>18670</v>
      </c>
    </row>
    <row r="1872" customFormat="false" ht="14.9" hidden="false" customHeight="false" outlineLevel="0" collapsed="false">
      <c r="A1872" s="1" t="n">
        <v>1868</v>
      </c>
      <c r="B1872" s="1" t="n">
        <v>29</v>
      </c>
      <c r="C1872" s="1" t="n">
        <v>0</v>
      </c>
      <c r="D1872" s="1" t="n">
        <v>0</v>
      </c>
      <c r="E1872" s="1" t="n">
        <v>1</v>
      </c>
      <c r="F1872" s="1" t="n">
        <v>1866</v>
      </c>
      <c r="H1872" s="1" t="s">
        <v>2211</v>
      </c>
      <c r="I1872" s="3" t="e">
        <f aca="false">--#NAME? #NAME? #NAME?</f>
        <v>#VALUE!</v>
      </c>
      <c r="J1872" s="3" t="s">
        <v>256</v>
      </c>
      <c r="K1872" s="1" t="n">
        <v>0</v>
      </c>
      <c r="L1872" s="1" t="n">
        <v>0</v>
      </c>
      <c r="M1872" s="1" t="n">
        <v>18680</v>
      </c>
    </row>
    <row r="1873" customFormat="false" ht="14.9" hidden="false" customHeight="false" outlineLevel="0" collapsed="false">
      <c r="A1873" s="1" t="n">
        <v>1869</v>
      </c>
      <c r="B1873" s="1" t="n">
        <v>29</v>
      </c>
      <c r="C1873" s="1" t="n">
        <v>0</v>
      </c>
      <c r="D1873" s="1" t="n">
        <v>0</v>
      </c>
      <c r="E1873" s="1" t="n">
        <v>1</v>
      </c>
      <c r="F1873" s="1" t="n">
        <v>1866</v>
      </c>
      <c r="H1873" s="1" t="s">
        <v>2212</v>
      </c>
      <c r="I1873" s="3" t="e">
        <f aca="false">--#NAME? #NAME? #NAME?</f>
        <v>#VALUE!</v>
      </c>
      <c r="J1873" s="3" t="s">
        <v>256</v>
      </c>
      <c r="K1873" s="1" t="n">
        <v>0</v>
      </c>
      <c r="L1873" s="1" t="n">
        <v>0</v>
      </c>
      <c r="M1873" s="1" t="n">
        <v>18690</v>
      </c>
    </row>
    <row r="1874" customFormat="false" ht="14.9" hidden="false" customHeight="false" outlineLevel="0" collapsed="false">
      <c r="A1874" s="1" t="n">
        <v>1870</v>
      </c>
      <c r="B1874" s="1" t="n">
        <v>29</v>
      </c>
      <c r="C1874" s="1" t="n">
        <v>0</v>
      </c>
      <c r="D1874" s="1" t="n">
        <v>0</v>
      </c>
      <c r="E1874" s="1" t="n">
        <v>1</v>
      </c>
      <c r="F1874" s="1" t="n">
        <v>1866</v>
      </c>
      <c r="H1874" s="1" t="s">
        <v>2213</v>
      </c>
      <c r="I1874" s="3" t="e">
        <f aca="false">--#NAME? #NAME? #NAME? #NAME? #NAME? #NAME?</f>
        <v>#VALUE!</v>
      </c>
      <c r="J1874" s="3" t="s">
        <v>256</v>
      </c>
      <c r="K1874" s="1" t="n">
        <v>0</v>
      </c>
      <c r="L1874" s="1" t="n">
        <v>0</v>
      </c>
      <c r="M1874" s="1" t="n">
        <v>18700</v>
      </c>
    </row>
    <row r="1875" customFormat="false" ht="14.9" hidden="false" customHeight="false" outlineLevel="0" collapsed="false">
      <c r="A1875" s="1" t="n">
        <v>1871</v>
      </c>
      <c r="B1875" s="1" t="n">
        <v>29</v>
      </c>
      <c r="C1875" s="1" t="n">
        <v>0</v>
      </c>
      <c r="D1875" s="1" t="n">
        <v>0</v>
      </c>
      <c r="E1875" s="1" t="n">
        <v>1</v>
      </c>
      <c r="F1875" s="1" t="n">
        <v>1866</v>
      </c>
      <c r="H1875" s="1" t="s">
        <v>2214</v>
      </c>
      <c r="I1875" s="3" t="e">
        <f aca="false">--#NAME? #NAME? #NAME? #NAME? #NAME? #NAME?</f>
        <v>#VALUE!</v>
      </c>
      <c r="J1875" s="3" t="s">
        <v>256</v>
      </c>
      <c r="K1875" s="1" t="n">
        <v>0</v>
      </c>
      <c r="L1875" s="1" t="n">
        <v>0</v>
      </c>
      <c r="M1875" s="1" t="n">
        <v>18710</v>
      </c>
    </row>
    <row r="1876" customFormat="false" ht="14.9" hidden="false" customHeight="false" outlineLevel="0" collapsed="false">
      <c r="A1876" s="1" t="n">
        <v>1872</v>
      </c>
      <c r="B1876" s="1" t="n">
        <v>29</v>
      </c>
      <c r="C1876" s="1" t="n">
        <v>0</v>
      </c>
      <c r="D1876" s="1" t="n">
        <v>0</v>
      </c>
      <c r="E1876" s="1" t="n">
        <v>1</v>
      </c>
      <c r="F1876" s="1" t="n">
        <v>1866</v>
      </c>
      <c r="H1876" s="1" t="s">
        <v>2215</v>
      </c>
      <c r="I1876" s="3" t="e">
        <f aca="false">--#NAME? #NAME? #NAME?</f>
        <v>#VALUE!</v>
      </c>
      <c r="J1876" s="3" t="s">
        <v>256</v>
      </c>
      <c r="K1876" s="1" t="n">
        <v>0</v>
      </c>
      <c r="L1876" s="1" t="n">
        <v>0</v>
      </c>
      <c r="M1876" s="1" t="n">
        <v>18720</v>
      </c>
    </row>
    <row r="1877" customFormat="false" ht="14.9" hidden="false" customHeight="false" outlineLevel="0" collapsed="false">
      <c r="A1877" s="1" t="n">
        <v>1873</v>
      </c>
      <c r="B1877" s="1" t="n">
        <v>29</v>
      </c>
      <c r="C1877" s="1" t="n">
        <v>0</v>
      </c>
      <c r="D1877" s="1" t="n">
        <v>0</v>
      </c>
      <c r="E1877" s="1" t="n">
        <v>0</v>
      </c>
      <c r="F1877" s="1" t="n">
        <v>1863</v>
      </c>
      <c r="I1877" s="3" t="s">
        <v>199</v>
      </c>
      <c r="L1877" s="1" t="n">
        <v>0</v>
      </c>
      <c r="M1877" s="1" t="n">
        <v>18730</v>
      </c>
    </row>
    <row r="1878" customFormat="false" ht="14.9" hidden="false" customHeight="false" outlineLevel="0" collapsed="false">
      <c r="A1878" s="1" t="n">
        <v>1874</v>
      </c>
      <c r="B1878" s="1" t="n">
        <v>29</v>
      </c>
      <c r="C1878" s="1" t="n">
        <v>0</v>
      </c>
      <c r="D1878" s="1" t="n">
        <v>0</v>
      </c>
      <c r="E1878" s="1" t="n">
        <v>1</v>
      </c>
      <c r="F1878" s="1" t="n">
        <v>1873</v>
      </c>
      <c r="H1878" s="1" t="s">
        <v>2216</v>
      </c>
      <c r="I1878" s="3" t="e">
        <f aca="false">--#NAME? (#NAME?)</f>
        <v>#VALUE!</v>
      </c>
      <c r="J1878" s="3" t="s">
        <v>256</v>
      </c>
      <c r="K1878" s="1" t="n">
        <v>0</v>
      </c>
      <c r="L1878" s="1" t="n">
        <v>0</v>
      </c>
      <c r="M1878" s="1" t="n">
        <v>18740</v>
      </c>
    </row>
    <row r="1879" customFormat="false" ht="14.9" hidden="false" customHeight="false" outlineLevel="0" collapsed="false">
      <c r="A1879" s="1" t="n">
        <v>1875</v>
      </c>
      <c r="B1879" s="1" t="n">
        <v>29</v>
      </c>
      <c r="C1879" s="1" t="n">
        <v>0</v>
      </c>
      <c r="D1879" s="1" t="n">
        <v>0</v>
      </c>
      <c r="E1879" s="1" t="n">
        <v>1</v>
      </c>
      <c r="F1879" s="1" t="n">
        <v>1873</v>
      </c>
      <c r="H1879" s="1" t="s">
        <v>2217</v>
      </c>
      <c r="I1879" s="3" t="e">
        <f aca="false">--#NAME?</f>
        <v>#NAME?</v>
      </c>
      <c r="J1879" s="3" t="s">
        <v>256</v>
      </c>
      <c r="K1879" s="1" t="n">
        <v>0</v>
      </c>
      <c r="L1879" s="1" t="n">
        <v>0</v>
      </c>
      <c r="M1879" s="1" t="n">
        <v>18750</v>
      </c>
    </row>
    <row r="1880" customFormat="false" ht="189.55" hidden="false" customHeight="false" outlineLevel="0" collapsed="false">
      <c r="A1880" s="1" t="n">
        <v>1876</v>
      </c>
      <c r="B1880" s="1" t="n">
        <v>29</v>
      </c>
      <c r="C1880" s="1" t="n">
        <v>1</v>
      </c>
      <c r="D1880" s="1" t="n">
        <v>0</v>
      </c>
      <c r="E1880" s="1" t="n">
        <v>0</v>
      </c>
      <c r="I1880" s="3" t="s">
        <v>2218</v>
      </c>
      <c r="L1880" s="1" t="n">
        <v>0</v>
      </c>
      <c r="M1880" s="1" t="n">
        <v>18760</v>
      </c>
    </row>
    <row r="1881" customFormat="false" ht="162.65" hidden="false" customHeight="false" outlineLevel="0" collapsed="false">
      <c r="A1881" s="1" t="n">
        <v>1877</v>
      </c>
      <c r="B1881" s="1" t="n">
        <v>29</v>
      </c>
      <c r="C1881" s="1" t="n">
        <v>0</v>
      </c>
      <c r="D1881" s="1" t="n">
        <v>1</v>
      </c>
      <c r="E1881" s="1" t="n">
        <v>0</v>
      </c>
      <c r="G1881" s="1" t="n">
        <v>29.05</v>
      </c>
      <c r="I1881" s="3" t="s">
        <v>2219</v>
      </c>
      <c r="L1881" s="1" t="n">
        <v>0</v>
      </c>
      <c r="M1881" s="1" t="n">
        <v>18770</v>
      </c>
    </row>
    <row r="1882" customFormat="false" ht="68.65" hidden="false" customHeight="false" outlineLevel="0" collapsed="false">
      <c r="A1882" s="1" t="n">
        <v>1878</v>
      </c>
      <c r="B1882" s="1" t="n">
        <v>29</v>
      </c>
      <c r="C1882" s="1" t="n">
        <v>0</v>
      </c>
      <c r="D1882" s="1" t="n">
        <v>0</v>
      </c>
      <c r="E1882" s="1" t="n">
        <v>0</v>
      </c>
      <c r="F1882" s="1" t="n">
        <v>1877</v>
      </c>
      <c r="I1882" s="3" t="s">
        <v>2220</v>
      </c>
      <c r="L1882" s="1" t="n">
        <v>0</v>
      </c>
      <c r="M1882" s="1" t="n">
        <v>18780</v>
      </c>
    </row>
    <row r="1883" customFormat="false" ht="14.9" hidden="false" customHeight="false" outlineLevel="0" collapsed="false">
      <c r="A1883" s="1" t="n">
        <v>1879</v>
      </c>
      <c r="B1883" s="1" t="n">
        <v>29</v>
      </c>
      <c r="C1883" s="1" t="n">
        <v>0</v>
      </c>
      <c r="D1883" s="1" t="n">
        <v>0</v>
      </c>
      <c r="E1883" s="1" t="n">
        <v>1</v>
      </c>
      <c r="F1883" s="1" t="n">
        <v>1878</v>
      </c>
      <c r="H1883" s="1" t="s">
        <v>2221</v>
      </c>
      <c r="I1883" s="3" t="e">
        <f aca="false">--#NAME? (#NAME? #NAME?)</f>
        <v>#VALUE!</v>
      </c>
      <c r="J1883" s="3" t="s">
        <v>256</v>
      </c>
      <c r="K1883" s="1" t="n">
        <v>0</v>
      </c>
      <c r="L1883" s="1" t="n">
        <v>0</v>
      </c>
      <c r="M1883" s="1" t="n">
        <v>18790</v>
      </c>
    </row>
    <row r="1884" customFormat="false" ht="14.9" hidden="false" customHeight="false" outlineLevel="0" collapsed="false">
      <c r="A1884" s="1" t="n">
        <v>1880</v>
      </c>
      <c r="B1884" s="1" t="n">
        <v>29</v>
      </c>
      <c r="C1884" s="1" t="n">
        <v>0</v>
      </c>
      <c r="D1884" s="1" t="n">
        <v>0</v>
      </c>
      <c r="E1884" s="1" t="n">
        <v>1</v>
      </c>
      <c r="F1884" s="1" t="n">
        <v>1878</v>
      </c>
      <c r="H1884" s="1" t="s">
        <v>2222</v>
      </c>
      <c r="I1884" s="3" t="e">
        <f aca="false">--#NAME?-1-#NAME? (#NAME? #NAME?) #NAME? #NAME?-2-#NAME? (#NAME? #NAME?)</f>
        <v>#VALUE!</v>
      </c>
      <c r="J1884" s="3" t="s">
        <v>256</v>
      </c>
      <c r="K1884" s="1" t="n">
        <v>0</v>
      </c>
      <c r="L1884" s="1" t="n">
        <v>0</v>
      </c>
      <c r="M1884" s="1" t="n">
        <v>18800</v>
      </c>
    </row>
    <row r="1885" customFormat="false" ht="55.2" hidden="false" customHeight="false" outlineLevel="0" collapsed="false">
      <c r="A1885" s="1" t="n">
        <v>1881</v>
      </c>
      <c r="B1885" s="1" t="n">
        <v>29</v>
      </c>
      <c r="C1885" s="1" t="n">
        <v>0</v>
      </c>
      <c r="D1885" s="1" t="n">
        <v>0</v>
      </c>
      <c r="E1885" s="1" t="n">
        <v>1</v>
      </c>
      <c r="F1885" s="1" t="n">
        <v>1878</v>
      </c>
      <c r="H1885" s="1" t="s">
        <v>2223</v>
      </c>
      <c r="I1885" s="3" t="s">
        <v>2224</v>
      </c>
      <c r="J1885" s="3" t="s">
        <v>256</v>
      </c>
      <c r="K1885" s="1" t="n">
        <v>0</v>
      </c>
      <c r="L1885" s="1" t="n">
        <v>0</v>
      </c>
      <c r="M1885" s="1" t="n">
        <v>18810</v>
      </c>
    </row>
    <row r="1886" customFormat="false" ht="14.9" hidden="false" customHeight="false" outlineLevel="0" collapsed="false">
      <c r="A1886" s="1" t="n">
        <v>1882</v>
      </c>
      <c r="B1886" s="1" t="n">
        <v>29</v>
      </c>
      <c r="C1886" s="1" t="n">
        <v>0</v>
      </c>
      <c r="D1886" s="1" t="n">
        <v>0</v>
      </c>
      <c r="E1886" s="1" t="n">
        <v>1</v>
      </c>
      <c r="F1886" s="1" t="n">
        <v>1878</v>
      </c>
      <c r="H1886" s="1" t="s">
        <v>2225</v>
      </c>
      <c r="I1886" s="3" t="e">
        <f aca="false">--#NAME? #NAME?</f>
        <v>#VALUE!</v>
      </c>
      <c r="J1886" s="3" t="s">
        <v>256</v>
      </c>
      <c r="K1886" s="1" t="n">
        <v>0</v>
      </c>
      <c r="L1886" s="1" t="n">
        <v>0</v>
      </c>
      <c r="M1886" s="1" t="n">
        <v>18820</v>
      </c>
    </row>
    <row r="1887" customFormat="false" ht="14.9" hidden="false" customHeight="false" outlineLevel="0" collapsed="false">
      <c r="A1887" s="1" t="n">
        <v>1883</v>
      </c>
      <c r="B1887" s="1" t="n">
        <v>29</v>
      </c>
      <c r="C1887" s="1" t="n">
        <v>0</v>
      </c>
      <c r="D1887" s="1" t="n">
        <v>0</v>
      </c>
      <c r="E1887" s="1" t="n">
        <v>1</v>
      </c>
      <c r="F1887" s="1" t="n">
        <v>1878</v>
      </c>
      <c r="H1887" s="1" t="s">
        <v>2226</v>
      </c>
      <c r="I1887" s="3" t="e">
        <f aca="false">--#NAME? (#NAME? #NAME?) #NAME? #NAME? #NAME?</f>
        <v>#VALUE!</v>
      </c>
      <c r="J1887" s="3" t="s">
        <v>256</v>
      </c>
      <c r="K1887" s="1" t="n">
        <v>0</v>
      </c>
      <c r="L1887" s="1" t="n">
        <v>0</v>
      </c>
      <c r="M1887" s="1" t="n">
        <v>18830</v>
      </c>
    </row>
    <row r="1888" customFormat="false" ht="14.9" hidden="false" customHeight="false" outlineLevel="0" collapsed="false">
      <c r="A1888" s="1" t="n">
        <v>1884</v>
      </c>
      <c r="B1888" s="1" t="n">
        <v>29</v>
      </c>
      <c r="C1888" s="1" t="n">
        <v>0</v>
      </c>
      <c r="D1888" s="1" t="n">
        <v>0</v>
      </c>
      <c r="E1888" s="1" t="n">
        <v>1</v>
      </c>
      <c r="F1888" s="1" t="n">
        <v>1878</v>
      </c>
      <c r="H1888" s="1" t="s">
        <v>2227</v>
      </c>
      <c r="I1888" s="3" t="e">
        <f aca="false">--#NAME?-1-#NAME? (#NAME? #NAME?),#NAME?-1-#NAME? (#NAME? #NAME?) #NAME? #NAME?-1-#NAME? (#NAME? #NAME?)</f>
        <v>#VALUE!</v>
      </c>
      <c r="J1888" s="3" t="s">
        <v>256</v>
      </c>
      <c r="K1888" s="1" t="n">
        <v>0</v>
      </c>
      <c r="L1888" s="1" t="n">
        <v>0</v>
      </c>
      <c r="M1888" s="1" t="n">
        <v>18840</v>
      </c>
    </row>
    <row r="1889" customFormat="false" ht="14.9" hidden="false" customHeight="false" outlineLevel="0" collapsed="false">
      <c r="A1889" s="1" t="n">
        <v>1885</v>
      </c>
      <c r="B1889" s="1" t="n">
        <v>29</v>
      </c>
      <c r="C1889" s="1" t="n">
        <v>0</v>
      </c>
      <c r="D1889" s="1" t="n">
        <v>0</v>
      </c>
      <c r="E1889" s="1" t="n">
        <v>1</v>
      </c>
      <c r="F1889" s="1" t="n">
        <v>1878</v>
      </c>
      <c r="H1889" s="1" t="s">
        <v>2228</v>
      </c>
      <c r="I1889" s="3" t="e">
        <f aca="false">--#NAME?</f>
        <v>#NAME?</v>
      </c>
      <c r="J1889" s="3" t="s">
        <v>256</v>
      </c>
      <c r="K1889" s="1" t="n">
        <v>0</v>
      </c>
      <c r="L1889" s="1" t="n">
        <v>0</v>
      </c>
      <c r="M1889" s="1" t="n">
        <v>18850</v>
      </c>
    </row>
    <row r="1890" customFormat="false" ht="82.05" hidden="false" customHeight="false" outlineLevel="0" collapsed="false">
      <c r="A1890" s="1" t="n">
        <v>1886</v>
      </c>
      <c r="B1890" s="1" t="n">
        <v>29</v>
      </c>
      <c r="C1890" s="1" t="n">
        <v>0</v>
      </c>
      <c r="D1890" s="1" t="n">
        <v>0</v>
      </c>
      <c r="E1890" s="1" t="n">
        <v>0</v>
      </c>
      <c r="F1890" s="1" t="n">
        <v>1877</v>
      </c>
      <c r="I1890" s="3" t="s">
        <v>2229</v>
      </c>
      <c r="L1890" s="1" t="n">
        <v>0</v>
      </c>
      <c r="M1890" s="1" t="n">
        <v>18860</v>
      </c>
    </row>
    <row r="1891" customFormat="false" ht="14.9" hidden="false" customHeight="false" outlineLevel="0" collapsed="false">
      <c r="A1891" s="1" t="n">
        <v>1887</v>
      </c>
      <c r="B1891" s="1" t="n">
        <v>29</v>
      </c>
      <c r="C1891" s="1" t="n">
        <v>0</v>
      </c>
      <c r="D1891" s="1" t="n">
        <v>0</v>
      </c>
      <c r="E1891" s="1" t="n">
        <v>1</v>
      </c>
      <c r="F1891" s="1" t="n">
        <v>1886</v>
      </c>
      <c r="H1891" s="1" t="s">
        <v>2230</v>
      </c>
      <c r="I1891" s="3" t="e">
        <f aca="false">--#NAME? #NAME? #NAME?</f>
        <v>#VALUE!</v>
      </c>
      <c r="J1891" s="3" t="s">
        <v>256</v>
      </c>
      <c r="K1891" s="1" t="n">
        <v>0</v>
      </c>
      <c r="L1891" s="1" t="n">
        <v>0</v>
      </c>
      <c r="M1891" s="1" t="n">
        <v>18870</v>
      </c>
    </row>
    <row r="1892" customFormat="false" ht="14.9" hidden="false" customHeight="false" outlineLevel="0" collapsed="false">
      <c r="A1892" s="1" t="n">
        <v>1888</v>
      </c>
      <c r="B1892" s="1" t="n">
        <v>29</v>
      </c>
      <c r="C1892" s="1" t="n">
        <v>0</v>
      </c>
      <c r="D1892" s="1" t="n">
        <v>0</v>
      </c>
      <c r="E1892" s="1" t="n">
        <v>1</v>
      </c>
      <c r="F1892" s="1" t="n">
        <v>1886</v>
      </c>
      <c r="H1892" s="1" t="s">
        <v>2231</v>
      </c>
      <c r="I1892" s="3" t="e">
        <f aca="false">--#NAME?</f>
        <v>#NAME?</v>
      </c>
      <c r="J1892" s="3" t="s">
        <v>256</v>
      </c>
      <c r="K1892" s="1" t="n">
        <v>0</v>
      </c>
      <c r="L1892" s="1" t="n">
        <v>0</v>
      </c>
      <c r="M1892" s="1" t="n">
        <v>18880</v>
      </c>
    </row>
    <row r="1893" customFormat="false" ht="14.9" hidden="false" customHeight="false" outlineLevel="0" collapsed="false">
      <c r="A1893" s="1" t="n">
        <v>1889</v>
      </c>
      <c r="B1893" s="1" t="n">
        <v>29</v>
      </c>
      <c r="C1893" s="1" t="n">
        <v>0</v>
      </c>
      <c r="D1893" s="1" t="n">
        <v>0</v>
      </c>
      <c r="E1893" s="1" t="n">
        <v>0</v>
      </c>
      <c r="F1893" s="1" t="n">
        <v>1877</v>
      </c>
      <c r="I1893" s="3" t="s">
        <v>2232</v>
      </c>
      <c r="J1893" s="3" t="s">
        <v>256</v>
      </c>
      <c r="K1893" s="1" t="n">
        <v>0</v>
      </c>
      <c r="L1893" s="1" t="n">
        <v>0</v>
      </c>
      <c r="M1893" s="1" t="n">
        <v>18890</v>
      </c>
    </row>
    <row r="1894" customFormat="false" ht="14.9" hidden="false" customHeight="false" outlineLevel="0" collapsed="false">
      <c r="A1894" s="1" t="n">
        <v>1890</v>
      </c>
      <c r="B1894" s="1" t="n">
        <v>29</v>
      </c>
      <c r="C1894" s="1" t="n">
        <v>0</v>
      </c>
      <c r="D1894" s="1" t="n">
        <v>0</v>
      </c>
      <c r="E1894" s="1" t="n">
        <v>1</v>
      </c>
      <c r="F1894" s="1" t="n">
        <v>1889</v>
      </c>
      <c r="H1894" s="1" t="s">
        <v>2233</v>
      </c>
      <c r="I1894" s="3" t="e">
        <f aca="false">--#NAME? #NAME? (#NAME?)</f>
        <v>#VALUE!</v>
      </c>
      <c r="J1894" s="3" t="s">
        <v>256</v>
      </c>
      <c r="K1894" s="1" t="n">
        <v>0</v>
      </c>
      <c r="L1894" s="1" t="n">
        <v>0</v>
      </c>
      <c r="M1894" s="1" t="n">
        <v>18900</v>
      </c>
    </row>
    <row r="1895" customFormat="false" ht="68.65" hidden="false" customHeight="false" outlineLevel="0" collapsed="false">
      <c r="A1895" s="1" t="n">
        <v>1891</v>
      </c>
      <c r="B1895" s="1" t="n">
        <v>29</v>
      </c>
      <c r="C1895" s="1" t="n">
        <v>0</v>
      </c>
      <c r="D1895" s="1" t="n">
        <v>0</v>
      </c>
      <c r="E1895" s="1" t="n">
        <v>1</v>
      </c>
      <c r="F1895" s="1" t="n">
        <v>1889</v>
      </c>
      <c r="H1895" s="1" t="s">
        <v>2234</v>
      </c>
      <c r="I1895" s="3" t="s">
        <v>2235</v>
      </c>
      <c r="J1895" s="3" t="s">
        <v>256</v>
      </c>
      <c r="K1895" s="1" t="n">
        <v>0</v>
      </c>
      <c r="L1895" s="1" t="n">
        <v>0</v>
      </c>
      <c r="M1895" s="1" t="n">
        <v>18910</v>
      </c>
    </row>
    <row r="1896" customFormat="false" ht="14.9" hidden="false" customHeight="false" outlineLevel="0" collapsed="false">
      <c r="A1896" s="1" t="n">
        <v>1892</v>
      </c>
      <c r="B1896" s="1" t="n">
        <v>29</v>
      </c>
      <c r="C1896" s="1" t="n">
        <v>0</v>
      </c>
      <c r="D1896" s="1" t="n">
        <v>0</v>
      </c>
      <c r="E1896" s="1" t="n">
        <v>1</v>
      </c>
      <c r="F1896" s="1" t="n">
        <v>1889</v>
      </c>
      <c r="H1896" s="1" t="s">
        <v>2236</v>
      </c>
      <c r="I1896" s="3" t="e">
        <f aca="false">--#NAME?</f>
        <v>#NAME?</v>
      </c>
      <c r="J1896" s="3" t="s">
        <v>256</v>
      </c>
      <c r="K1896" s="1" t="n">
        <v>0</v>
      </c>
      <c r="L1896" s="1" t="n">
        <v>0</v>
      </c>
      <c r="M1896" s="1" t="n">
        <v>18920</v>
      </c>
    </row>
    <row r="1897" customFormat="false" ht="55.2" hidden="false" customHeight="false" outlineLevel="0" collapsed="false">
      <c r="A1897" s="1" t="n">
        <v>1893</v>
      </c>
      <c r="B1897" s="1" t="n">
        <v>29</v>
      </c>
      <c r="C1897" s="1" t="n">
        <v>0</v>
      </c>
      <c r="D1897" s="1" t="n">
        <v>0</v>
      </c>
      <c r="E1897" s="1" t="n">
        <v>0</v>
      </c>
      <c r="F1897" s="1" t="n">
        <v>1877</v>
      </c>
      <c r="I1897" s="3" t="s">
        <v>2237</v>
      </c>
      <c r="L1897" s="1" t="n">
        <v>0</v>
      </c>
      <c r="M1897" s="1" t="n">
        <v>18930</v>
      </c>
    </row>
    <row r="1898" customFormat="false" ht="122.35" hidden="false" customHeight="false" outlineLevel="0" collapsed="false">
      <c r="A1898" s="1" t="n">
        <v>1894</v>
      </c>
      <c r="B1898" s="1" t="n">
        <v>29</v>
      </c>
      <c r="C1898" s="1" t="n">
        <v>0</v>
      </c>
      <c r="D1898" s="1" t="n">
        <v>0</v>
      </c>
      <c r="E1898" s="1" t="n">
        <v>1</v>
      </c>
      <c r="F1898" s="1" t="n">
        <v>1893</v>
      </c>
      <c r="H1898" s="1" t="s">
        <v>2238</v>
      </c>
      <c r="I1898" s="3" t="s">
        <v>2239</v>
      </c>
      <c r="J1898" s="3" t="s">
        <v>256</v>
      </c>
      <c r="K1898" s="1" t="n">
        <v>0</v>
      </c>
      <c r="L1898" s="1" t="n">
        <v>0</v>
      </c>
      <c r="M1898" s="1" t="n">
        <v>18940</v>
      </c>
    </row>
    <row r="1899" customFormat="false" ht="14.9" hidden="false" customHeight="false" outlineLevel="0" collapsed="false">
      <c r="A1899" s="1" t="n">
        <v>1895</v>
      </c>
      <c r="B1899" s="1" t="n">
        <v>29</v>
      </c>
      <c r="C1899" s="1" t="n">
        <v>0</v>
      </c>
      <c r="D1899" s="1" t="n">
        <v>0</v>
      </c>
      <c r="E1899" s="1" t="n">
        <v>1</v>
      </c>
      <c r="F1899" s="1" t="n">
        <v>1893</v>
      </c>
      <c r="H1899" s="1" t="s">
        <v>2240</v>
      </c>
      <c r="I1899" s="3" t="e">
        <f aca="false">--#NAME?</f>
        <v>#NAME?</v>
      </c>
      <c r="J1899" s="3" t="s">
        <v>256</v>
      </c>
      <c r="K1899" s="1" t="n">
        <v>0</v>
      </c>
      <c r="L1899" s="1" t="n">
        <v>0</v>
      </c>
      <c r="M1899" s="1" t="n">
        <v>18950</v>
      </c>
    </row>
    <row r="1900" customFormat="false" ht="14.9" hidden="false" customHeight="false" outlineLevel="0" collapsed="false">
      <c r="A1900" s="1" t="n">
        <v>1896</v>
      </c>
      <c r="B1900" s="1" t="n">
        <v>29</v>
      </c>
      <c r="C1900" s="1" t="n">
        <v>0</v>
      </c>
      <c r="D1900" s="1" t="n">
        <v>0</v>
      </c>
      <c r="E1900" s="1" t="n">
        <v>1</v>
      </c>
      <c r="F1900" s="1" t="n">
        <v>1893</v>
      </c>
      <c r="H1900" s="1" t="s">
        <v>2241</v>
      </c>
      <c r="I1900" s="3" t="e">
        <f aca="false">--#NAME?</f>
        <v>#NAME?</v>
      </c>
      <c r="J1900" s="3" t="s">
        <v>256</v>
      </c>
      <c r="K1900" s="1" t="n">
        <v>0</v>
      </c>
      <c r="L1900" s="1" t="n">
        <v>0</v>
      </c>
      <c r="M1900" s="1" t="n">
        <v>18960</v>
      </c>
    </row>
    <row r="1901" customFormat="false" ht="14.9" hidden="false" customHeight="false" outlineLevel="0" collapsed="false">
      <c r="A1901" s="1" t="n">
        <v>1897</v>
      </c>
      <c r="B1901" s="1" t="n">
        <v>29</v>
      </c>
      <c r="C1901" s="1" t="n">
        <v>0</v>
      </c>
      <c r="D1901" s="1" t="n">
        <v>0</v>
      </c>
      <c r="E1901" s="1" t="n">
        <v>1</v>
      </c>
      <c r="F1901" s="1" t="n">
        <v>1893</v>
      </c>
      <c r="H1901" s="1" t="s">
        <v>2242</v>
      </c>
      <c r="I1901" s="3" t="e">
        <f aca="false">--#NAME?-#NAME? (#NAME?)</f>
        <v>#VALUE!</v>
      </c>
      <c r="J1901" s="3" t="s">
        <v>256</v>
      </c>
      <c r="K1901" s="1" t="n">
        <v>0</v>
      </c>
      <c r="L1901" s="1" t="n">
        <v>0</v>
      </c>
      <c r="M1901" s="1" t="n">
        <v>18970</v>
      </c>
    </row>
    <row r="1902" customFormat="false" ht="14.9" hidden="false" customHeight="false" outlineLevel="0" collapsed="false">
      <c r="A1902" s="1" t="n">
        <v>1898</v>
      </c>
      <c r="B1902" s="1" t="n">
        <v>29</v>
      </c>
      <c r="C1902" s="1" t="n">
        <v>0</v>
      </c>
      <c r="D1902" s="1" t="n">
        <v>0</v>
      </c>
      <c r="E1902" s="1" t="n">
        <v>1</v>
      </c>
      <c r="F1902" s="1" t="n">
        <v>1893</v>
      </c>
      <c r="H1902" s="1" t="s">
        <v>2243</v>
      </c>
      <c r="I1902" s="3" t="e">
        <f aca="false">--#NAME?</f>
        <v>#NAME?</v>
      </c>
      <c r="J1902" s="3" t="s">
        <v>256</v>
      </c>
      <c r="K1902" s="1" t="n">
        <v>0</v>
      </c>
      <c r="L1902" s="1" t="n">
        <v>0</v>
      </c>
      <c r="M1902" s="1" t="n">
        <v>18980</v>
      </c>
    </row>
    <row r="1903" customFormat="false" ht="14.9" hidden="false" customHeight="false" outlineLevel="0" collapsed="false">
      <c r="A1903" s="1" t="n">
        <v>1899</v>
      </c>
      <c r="B1903" s="1" t="n">
        <v>29</v>
      </c>
      <c r="C1903" s="1" t="n">
        <v>0</v>
      </c>
      <c r="D1903" s="1" t="n">
        <v>0</v>
      </c>
      <c r="E1903" s="1" t="n">
        <v>1</v>
      </c>
      <c r="F1903" s="1" t="n">
        <v>1893</v>
      </c>
      <c r="H1903" s="1" t="s">
        <v>2244</v>
      </c>
      <c r="I1903" s="3" t="e">
        <f aca="false">--#NAME?</f>
        <v>#NAME?</v>
      </c>
      <c r="J1903" s="3" t="s">
        <v>256</v>
      </c>
      <c r="K1903" s="1" t="n">
        <v>0</v>
      </c>
      <c r="L1903" s="1" t="n">
        <v>0</v>
      </c>
      <c r="M1903" s="1" t="n">
        <v>18990</v>
      </c>
    </row>
    <row r="1904" customFormat="false" ht="162.65" hidden="false" customHeight="false" outlineLevel="0" collapsed="false">
      <c r="A1904" s="1" t="n">
        <v>1900</v>
      </c>
      <c r="B1904" s="1" t="n">
        <v>29</v>
      </c>
      <c r="C1904" s="1" t="n">
        <v>0</v>
      </c>
      <c r="D1904" s="1" t="n">
        <v>0</v>
      </c>
      <c r="E1904" s="1" t="n">
        <v>0</v>
      </c>
      <c r="F1904" s="1" t="n">
        <v>1877</v>
      </c>
      <c r="I1904" s="3" t="s">
        <v>2245</v>
      </c>
      <c r="L1904" s="1" t="n">
        <v>0</v>
      </c>
      <c r="M1904" s="1" t="n">
        <v>19000</v>
      </c>
    </row>
    <row r="1905" customFormat="false" ht="14.9" hidden="false" customHeight="false" outlineLevel="0" collapsed="false">
      <c r="A1905" s="1" t="n">
        <v>1901</v>
      </c>
      <c r="B1905" s="1" t="n">
        <v>29</v>
      </c>
      <c r="C1905" s="1" t="n">
        <v>0</v>
      </c>
      <c r="D1905" s="1" t="n">
        <v>0</v>
      </c>
      <c r="E1905" s="1" t="n">
        <v>1</v>
      </c>
      <c r="F1905" s="1" t="n">
        <v>1900</v>
      </c>
      <c r="H1905" s="1" t="s">
        <v>2246</v>
      </c>
      <c r="I1905" s="3" t="e">
        <f aca="false">--#NAME? (#NAME?)</f>
        <v>#VALUE!</v>
      </c>
      <c r="J1905" s="3" t="s">
        <v>256</v>
      </c>
      <c r="K1905" s="1" t="n">
        <v>0</v>
      </c>
      <c r="L1905" s="1" t="n">
        <v>0</v>
      </c>
      <c r="M1905" s="1" t="n">
        <v>19010</v>
      </c>
    </row>
    <row r="1906" customFormat="false" ht="14.9" hidden="false" customHeight="false" outlineLevel="0" collapsed="false">
      <c r="A1906" s="1" t="n">
        <v>1902</v>
      </c>
      <c r="B1906" s="1" t="n">
        <v>29</v>
      </c>
      <c r="C1906" s="1" t="n">
        <v>0</v>
      </c>
      <c r="D1906" s="1" t="n">
        <v>0</v>
      </c>
      <c r="E1906" s="1" t="n">
        <v>1</v>
      </c>
      <c r="F1906" s="1" t="n">
        <v>1900</v>
      </c>
      <c r="H1906" s="1" t="s">
        <v>2247</v>
      </c>
      <c r="I1906" s="3" t="e">
        <f aca="false">--#NAME?</f>
        <v>#NAME?</v>
      </c>
      <c r="J1906" s="3" t="s">
        <v>256</v>
      </c>
      <c r="K1906" s="1" t="n">
        <v>0</v>
      </c>
      <c r="L1906" s="1" t="n">
        <v>0</v>
      </c>
      <c r="M1906" s="1" t="n">
        <v>19020</v>
      </c>
    </row>
    <row r="1907" customFormat="false" ht="162.65" hidden="false" customHeight="false" outlineLevel="0" collapsed="false">
      <c r="A1907" s="1" t="n">
        <v>1903</v>
      </c>
      <c r="B1907" s="1" t="n">
        <v>29</v>
      </c>
      <c r="C1907" s="1" t="n">
        <v>0</v>
      </c>
      <c r="D1907" s="1" t="n">
        <v>1</v>
      </c>
      <c r="E1907" s="1" t="n">
        <v>0</v>
      </c>
      <c r="G1907" s="1" t="n">
        <v>29.06</v>
      </c>
      <c r="I1907" s="3" t="s">
        <v>2248</v>
      </c>
      <c r="L1907" s="1" t="n">
        <v>0</v>
      </c>
      <c r="M1907" s="1" t="n">
        <v>19030</v>
      </c>
    </row>
    <row r="1908" customFormat="false" ht="68.65" hidden="false" customHeight="false" outlineLevel="0" collapsed="false">
      <c r="A1908" s="1" t="n">
        <v>1904</v>
      </c>
      <c r="B1908" s="1" t="n">
        <v>29</v>
      </c>
      <c r="C1908" s="1" t="n">
        <v>0</v>
      </c>
      <c r="D1908" s="1" t="n">
        <v>0</v>
      </c>
      <c r="E1908" s="1" t="n">
        <v>0</v>
      </c>
      <c r="F1908" s="1" t="n">
        <v>1903</v>
      </c>
      <c r="I1908" s="3" t="s">
        <v>2249</v>
      </c>
      <c r="L1908" s="1" t="n">
        <v>0</v>
      </c>
      <c r="M1908" s="1" t="n">
        <v>19040</v>
      </c>
    </row>
    <row r="1909" customFormat="false" ht="14.9" hidden="false" customHeight="false" outlineLevel="0" collapsed="false">
      <c r="A1909" s="1" t="n">
        <v>1905</v>
      </c>
      <c r="B1909" s="1" t="n">
        <v>29</v>
      </c>
      <c r="C1909" s="1" t="n">
        <v>0</v>
      </c>
      <c r="D1909" s="1" t="n">
        <v>0</v>
      </c>
      <c r="E1909" s="1" t="n">
        <v>1</v>
      </c>
      <c r="F1909" s="1" t="n">
        <v>1904</v>
      </c>
      <c r="H1909" s="1" t="s">
        <v>2250</v>
      </c>
      <c r="I1909" s="3" t="e">
        <f aca="false">--#NAME?</f>
        <v>#NAME?</v>
      </c>
      <c r="J1909" s="3" t="s">
        <v>256</v>
      </c>
      <c r="K1909" s="1" t="n">
        <v>0</v>
      </c>
      <c r="L1909" s="1" t="n">
        <v>0</v>
      </c>
      <c r="M1909" s="1" t="n">
        <v>19050</v>
      </c>
    </row>
    <row r="1910" customFormat="false" ht="14.9" hidden="false" customHeight="false" outlineLevel="0" collapsed="false">
      <c r="A1910" s="1" t="n">
        <v>1906</v>
      </c>
      <c r="B1910" s="1" t="n">
        <v>29</v>
      </c>
      <c r="C1910" s="1" t="n">
        <v>0</v>
      </c>
      <c r="D1910" s="1" t="n">
        <v>0</v>
      </c>
      <c r="E1910" s="1" t="n">
        <v>1</v>
      </c>
      <c r="F1910" s="1" t="n">
        <v>1904</v>
      </c>
      <c r="H1910" s="1" t="s">
        <v>2251</v>
      </c>
      <c r="I1910" s="3" t="e">
        <f aca="false">--#NAME?,#NAME? #NAME? #NAME?</f>
        <v>#VALUE!</v>
      </c>
      <c r="J1910" s="3" t="s">
        <v>256</v>
      </c>
      <c r="K1910" s="1" t="n">
        <v>0</v>
      </c>
      <c r="L1910" s="1" t="n">
        <v>0</v>
      </c>
      <c r="M1910" s="1" t="n">
        <v>19060</v>
      </c>
    </row>
    <row r="1911" customFormat="false" ht="14.9" hidden="false" customHeight="false" outlineLevel="0" collapsed="false">
      <c r="A1911" s="1" t="n">
        <v>1907</v>
      </c>
      <c r="B1911" s="1" t="n">
        <v>29</v>
      </c>
      <c r="C1911" s="1" t="n">
        <v>0</v>
      </c>
      <c r="D1911" s="1" t="n">
        <v>0</v>
      </c>
      <c r="E1911" s="1" t="n">
        <v>1</v>
      </c>
      <c r="F1911" s="1" t="n">
        <v>1904</v>
      </c>
      <c r="H1911" s="1" t="s">
        <v>2252</v>
      </c>
      <c r="I1911" s="3" t="e">
        <f aca="false">--#NAME? #NAME? #NAME?</f>
        <v>#VALUE!</v>
      </c>
      <c r="J1911" s="3" t="s">
        <v>256</v>
      </c>
      <c r="K1911" s="1" t="n">
        <v>0</v>
      </c>
      <c r="L1911" s="1" t="n">
        <v>0</v>
      </c>
      <c r="M1911" s="1" t="n">
        <v>19070</v>
      </c>
    </row>
    <row r="1912" customFormat="false" ht="14.9" hidden="false" customHeight="false" outlineLevel="0" collapsed="false">
      <c r="A1912" s="1" t="n">
        <v>1908</v>
      </c>
      <c r="B1912" s="1" t="n">
        <v>29</v>
      </c>
      <c r="C1912" s="1" t="n">
        <v>0</v>
      </c>
      <c r="D1912" s="1" t="n">
        <v>0</v>
      </c>
      <c r="E1912" s="1" t="n">
        <v>1</v>
      </c>
      <c r="F1912" s="1" t="n">
        <v>1904</v>
      </c>
      <c r="H1912" s="1" t="s">
        <v>2253</v>
      </c>
      <c r="I1912" s="3" t="e">
        <f aca="false">--#NAME?</f>
        <v>#NAME?</v>
      </c>
      <c r="J1912" s="3" t="s">
        <v>256</v>
      </c>
      <c r="K1912" s="1" t="n">
        <v>0</v>
      </c>
      <c r="L1912" s="1" t="n">
        <v>0</v>
      </c>
      <c r="M1912" s="1" t="n">
        <v>19080</v>
      </c>
    </row>
    <row r="1913" customFormat="false" ht="28.35" hidden="false" customHeight="false" outlineLevel="0" collapsed="false">
      <c r="A1913" s="1" t="n">
        <v>1909</v>
      </c>
      <c r="B1913" s="1" t="n">
        <v>29</v>
      </c>
      <c r="C1913" s="1" t="n">
        <v>0</v>
      </c>
      <c r="D1913" s="1" t="n">
        <v>0</v>
      </c>
      <c r="E1913" s="1" t="n">
        <v>0</v>
      </c>
      <c r="F1913" s="1" t="n">
        <v>1903</v>
      </c>
      <c r="I1913" s="3" t="s">
        <v>2254</v>
      </c>
      <c r="L1913" s="1" t="n">
        <v>0</v>
      </c>
      <c r="M1913" s="1" t="n">
        <v>19090</v>
      </c>
    </row>
    <row r="1914" customFormat="false" ht="14.9" hidden="false" customHeight="false" outlineLevel="0" collapsed="false">
      <c r="A1914" s="1" t="n">
        <v>1910</v>
      </c>
      <c r="B1914" s="1" t="n">
        <v>29</v>
      </c>
      <c r="C1914" s="1" t="n">
        <v>0</v>
      </c>
      <c r="D1914" s="1" t="n">
        <v>0</v>
      </c>
      <c r="E1914" s="1" t="n">
        <v>1</v>
      </c>
      <c r="F1914" s="1" t="n">
        <v>1909</v>
      </c>
      <c r="H1914" s="1" t="s">
        <v>2255</v>
      </c>
      <c r="I1914" s="3" t="e">
        <f aca="false">--#NAME? #NAME?</f>
        <v>#VALUE!</v>
      </c>
      <c r="J1914" s="3" t="s">
        <v>256</v>
      </c>
      <c r="K1914" s="1" t="n">
        <v>0</v>
      </c>
      <c r="L1914" s="1" t="n">
        <v>0</v>
      </c>
      <c r="M1914" s="1" t="n">
        <v>19100</v>
      </c>
    </row>
    <row r="1915" customFormat="false" ht="14.9" hidden="false" customHeight="false" outlineLevel="0" collapsed="false">
      <c r="A1915" s="1" t="n">
        <v>1911</v>
      </c>
      <c r="B1915" s="1" t="n">
        <v>29</v>
      </c>
      <c r="C1915" s="1" t="n">
        <v>0</v>
      </c>
      <c r="D1915" s="1" t="n">
        <v>0</v>
      </c>
      <c r="E1915" s="1" t="n">
        <v>1</v>
      </c>
      <c r="F1915" s="1" t="n">
        <v>1909</v>
      </c>
      <c r="H1915" s="1" t="s">
        <v>2256</v>
      </c>
      <c r="I1915" s="3" t="e">
        <f aca="false">--#NAME?</f>
        <v>#NAME?</v>
      </c>
      <c r="J1915" s="3" t="s">
        <v>256</v>
      </c>
      <c r="K1915" s="1" t="n">
        <v>0</v>
      </c>
      <c r="L1915" s="1" t="n">
        <v>0</v>
      </c>
      <c r="M1915" s="1" t="n">
        <v>19110</v>
      </c>
    </row>
    <row r="1916" customFormat="false" ht="216.4" hidden="false" customHeight="false" outlineLevel="0" collapsed="false">
      <c r="A1916" s="1" t="n">
        <v>1912</v>
      </c>
      <c r="B1916" s="1" t="n">
        <v>29</v>
      </c>
      <c r="C1916" s="1" t="n">
        <v>1</v>
      </c>
      <c r="D1916" s="1" t="n">
        <v>0</v>
      </c>
      <c r="E1916" s="1" t="n">
        <v>0</v>
      </c>
      <c r="I1916" s="3" t="s">
        <v>2257</v>
      </c>
      <c r="L1916" s="1" t="n">
        <v>0</v>
      </c>
      <c r="M1916" s="1" t="n">
        <v>19120</v>
      </c>
    </row>
    <row r="1917" customFormat="false" ht="14.9" hidden="false" customHeight="false" outlineLevel="0" collapsed="false">
      <c r="A1917" s="1" t="n">
        <v>1913</v>
      </c>
      <c r="B1917" s="1" t="n">
        <v>29</v>
      </c>
      <c r="C1917" s="1" t="n">
        <v>0</v>
      </c>
      <c r="D1917" s="1" t="n">
        <v>1</v>
      </c>
      <c r="E1917" s="1" t="n">
        <v>0</v>
      </c>
      <c r="G1917" s="1" t="n">
        <v>29.07</v>
      </c>
      <c r="I1917" s="3" t="s">
        <v>2258</v>
      </c>
      <c r="J1917" s="3" t="s">
        <v>2259</v>
      </c>
      <c r="L1917" s="0" t="s">
        <v>644</v>
      </c>
      <c r="M1917" s="1" t="n">
        <v>0</v>
      </c>
      <c r="N1917" s="1" t="n">
        <v>19130</v>
      </c>
    </row>
    <row r="1918" customFormat="false" ht="41.75" hidden="false" customHeight="false" outlineLevel="0" collapsed="false">
      <c r="A1918" s="1" t="n">
        <v>1914</v>
      </c>
      <c r="B1918" s="1" t="n">
        <v>29</v>
      </c>
      <c r="C1918" s="1" t="n">
        <v>0</v>
      </c>
      <c r="D1918" s="1" t="n">
        <v>0</v>
      </c>
      <c r="E1918" s="1" t="n">
        <v>0</v>
      </c>
      <c r="F1918" s="1" t="n">
        <v>1913</v>
      </c>
      <c r="I1918" s="3" t="s">
        <v>2260</v>
      </c>
      <c r="L1918" s="1" t="n">
        <v>0</v>
      </c>
      <c r="M1918" s="1" t="n">
        <v>19140</v>
      </c>
    </row>
    <row r="1919" customFormat="false" ht="14.9" hidden="false" customHeight="false" outlineLevel="0" collapsed="false">
      <c r="A1919" s="1" t="n">
        <v>1915</v>
      </c>
      <c r="B1919" s="1" t="n">
        <v>29</v>
      </c>
      <c r="C1919" s="1" t="n">
        <v>0</v>
      </c>
      <c r="D1919" s="1" t="n">
        <v>0</v>
      </c>
      <c r="E1919" s="1" t="n">
        <v>1</v>
      </c>
      <c r="F1919" s="1" t="n">
        <v>1914</v>
      </c>
      <c r="H1919" s="1" t="s">
        <v>2261</v>
      </c>
      <c r="I1919" s="3" t="e">
        <f aca="false">--#NAME? (#NAME?) #NAME? #NAME? #NAME?</f>
        <v>#VALUE!</v>
      </c>
      <c r="J1919" s="3" t="s">
        <v>256</v>
      </c>
      <c r="K1919" s="1" t="n">
        <v>0</v>
      </c>
      <c r="L1919" s="1" t="n">
        <v>0</v>
      </c>
      <c r="M1919" s="1" t="n">
        <v>19150</v>
      </c>
    </row>
    <row r="1920" customFormat="false" ht="14.9" hidden="false" customHeight="false" outlineLevel="0" collapsed="false">
      <c r="A1920" s="1" t="n">
        <v>1916</v>
      </c>
      <c r="B1920" s="1" t="n">
        <v>29</v>
      </c>
      <c r="C1920" s="1" t="n">
        <v>0</v>
      </c>
      <c r="D1920" s="1" t="n">
        <v>0</v>
      </c>
      <c r="E1920" s="1" t="n">
        <v>1</v>
      </c>
      <c r="F1920" s="1" t="n">
        <v>1914</v>
      </c>
      <c r="H1920" s="1" t="s">
        <v>2262</v>
      </c>
      <c r="I1920" s="3" t="e">
        <f aca="false">--#NAME? #NAME? #NAME? #NAME?</f>
        <v>#VALUE!</v>
      </c>
      <c r="J1920" s="3" t="s">
        <v>256</v>
      </c>
      <c r="K1920" s="1" t="n">
        <v>0</v>
      </c>
      <c r="L1920" s="1" t="n">
        <v>0</v>
      </c>
      <c r="M1920" s="1" t="n">
        <v>19160</v>
      </c>
    </row>
    <row r="1921" customFormat="false" ht="122.35" hidden="false" customHeight="false" outlineLevel="0" collapsed="false">
      <c r="A1921" s="1" t="n">
        <v>1917</v>
      </c>
      <c r="B1921" s="1" t="n">
        <v>29</v>
      </c>
      <c r="C1921" s="1" t="n">
        <v>0</v>
      </c>
      <c r="D1921" s="1" t="n">
        <v>0</v>
      </c>
      <c r="E1921" s="1" t="n">
        <v>1</v>
      </c>
      <c r="F1921" s="1" t="n">
        <v>1914</v>
      </c>
      <c r="H1921" s="1" t="s">
        <v>2263</v>
      </c>
      <c r="I1921" s="3" t="s">
        <v>2264</v>
      </c>
      <c r="J1921" s="3" t="s">
        <v>256</v>
      </c>
      <c r="K1921" s="1" t="n">
        <v>0</v>
      </c>
      <c r="L1921" s="1" t="n">
        <v>0</v>
      </c>
      <c r="M1921" s="1" t="n">
        <v>19170</v>
      </c>
    </row>
    <row r="1922" customFormat="false" ht="14.9" hidden="false" customHeight="false" outlineLevel="0" collapsed="false">
      <c r="A1922" s="1" t="n">
        <v>1918</v>
      </c>
      <c r="B1922" s="1" t="n">
        <v>29</v>
      </c>
      <c r="C1922" s="1" t="n">
        <v>0</v>
      </c>
      <c r="D1922" s="1" t="n">
        <v>0</v>
      </c>
      <c r="E1922" s="1" t="n">
        <v>1</v>
      </c>
      <c r="F1922" s="1" t="n">
        <v>1914</v>
      </c>
      <c r="H1922" s="1" t="s">
        <v>2265</v>
      </c>
      <c r="I1922" s="3" t="e">
        <f aca="false">--#NAME? #NAME? #NAME? #NAME?</f>
        <v>#VALUE!</v>
      </c>
      <c r="J1922" s="3" t="s">
        <v>256</v>
      </c>
      <c r="K1922" s="1" t="n">
        <v>0</v>
      </c>
      <c r="L1922" s="1" t="n">
        <v>0</v>
      </c>
      <c r="M1922" s="1" t="n">
        <v>19180</v>
      </c>
    </row>
    <row r="1923" customFormat="false" ht="14.9" hidden="false" customHeight="false" outlineLevel="0" collapsed="false">
      <c r="A1923" s="1" t="n">
        <v>1919</v>
      </c>
      <c r="B1923" s="1" t="n">
        <v>29</v>
      </c>
      <c r="C1923" s="1" t="n">
        <v>0</v>
      </c>
      <c r="D1923" s="1" t="n">
        <v>0</v>
      </c>
      <c r="E1923" s="1" t="n">
        <v>1</v>
      </c>
      <c r="F1923" s="1" t="n">
        <v>1914</v>
      </c>
      <c r="H1923" s="1" t="s">
        <v>2266</v>
      </c>
      <c r="I1923" s="3" t="e">
        <f aca="false">--#NAME?</f>
        <v>#NAME?</v>
      </c>
      <c r="J1923" s="3" t="s">
        <v>256</v>
      </c>
      <c r="K1923" s="1" t="n">
        <v>0</v>
      </c>
      <c r="L1923" s="1" t="n">
        <v>0</v>
      </c>
      <c r="M1923" s="1" t="n">
        <v>19190</v>
      </c>
    </row>
    <row r="1924" customFormat="false" ht="14.9" hidden="false" customHeight="false" outlineLevel="0" collapsed="false">
      <c r="A1924" s="1" t="n">
        <v>1920</v>
      </c>
      <c r="B1924" s="1" t="n">
        <v>29</v>
      </c>
      <c r="C1924" s="1" t="n">
        <v>0</v>
      </c>
      <c r="D1924" s="1" t="n">
        <v>0</v>
      </c>
      <c r="E1924" s="1" t="n">
        <v>0</v>
      </c>
      <c r="F1924" s="1" t="n">
        <v>1913</v>
      </c>
      <c r="I1924" s="3" t="e">
        <f aca="false">-#NAME?</f>
        <v>#NAME?</v>
      </c>
      <c r="J1924" s="3" t="s">
        <v>2267</v>
      </c>
      <c r="L1924" s="0" t="s">
        <v>644</v>
      </c>
      <c r="M1924" s="1" t="n">
        <v>0</v>
      </c>
      <c r="N1924" s="1" t="n">
        <v>19200</v>
      </c>
    </row>
    <row r="1925" customFormat="false" ht="14.9" hidden="false" customHeight="false" outlineLevel="0" collapsed="false">
      <c r="A1925" s="1" t="n">
        <v>1921</v>
      </c>
      <c r="B1925" s="1" t="n">
        <v>29</v>
      </c>
      <c r="C1925" s="1" t="n">
        <v>0</v>
      </c>
      <c r="D1925" s="1" t="n">
        <v>0</v>
      </c>
      <c r="E1925" s="1" t="n">
        <v>1</v>
      </c>
      <c r="F1925" s="1" t="n">
        <v>1920</v>
      </c>
      <c r="H1925" s="1" t="s">
        <v>2268</v>
      </c>
      <c r="I1925" s="3" t="e">
        <f aca="false">--#NAME? #NAME? #NAME? #NAME?</f>
        <v>#VALUE!</v>
      </c>
      <c r="J1925" s="3" t="s">
        <v>256</v>
      </c>
      <c r="K1925" s="1" t="n">
        <v>0</v>
      </c>
      <c r="L1925" s="1" t="n">
        <v>0</v>
      </c>
      <c r="M1925" s="1" t="n">
        <v>19210</v>
      </c>
    </row>
    <row r="1926" customFormat="false" ht="14.9" hidden="false" customHeight="false" outlineLevel="0" collapsed="false">
      <c r="A1926" s="1" t="n">
        <v>1922</v>
      </c>
      <c r="B1926" s="1" t="n">
        <v>29</v>
      </c>
      <c r="C1926" s="1" t="n">
        <v>0</v>
      </c>
      <c r="D1926" s="1" t="n">
        <v>0</v>
      </c>
      <c r="E1926" s="1" t="n">
        <v>1</v>
      </c>
      <c r="F1926" s="1" t="n">
        <v>1920</v>
      </c>
      <c r="H1926" s="1" t="s">
        <v>2269</v>
      </c>
      <c r="I1926" s="3" t="e">
        <f aca="false">--#NAME? (#NAME?) #NAME? #NAME? #NAME?</f>
        <v>#VALUE!</v>
      </c>
      <c r="J1926" s="3" t="s">
        <v>256</v>
      </c>
      <c r="K1926" s="1" t="n">
        <v>0</v>
      </c>
      <c r="L1926" s="1" t="n">
        <v>0</v>
      </c>
      <c r="M1926" s="1" t="n">
        <v>19220</v>
      </c>
    </row>
    <row r="1927" customFormat="false" ht="135.8" hidden="false" customHeight="false" outlineLevel="0" collapsed="false">
      <c r="A1927" s="1" t="n">
        <v>1923</v>
      </c>
      <c r="B1927" s="1" t="n">
        <v>29</v>
      </c>
      <c r="C1927" s="1" t="n">
        <v>0</v>
      </c>
      <c r="D1927" s="1" t="n">
        <v>0</v>
      </c>
      <c r="E1927" s="1" t="n">
        <v>1</v>
      </c>
      <c r="F1927" s="1" t="n">
        <v>1920</v>
      </c>
      <c r="H1927" s="1" t="s">
        <v>2270</v>
      </c>
      <c r="I1927" s="3" t="s">
        <v>2271</v>
      </c>
      <c r="J1927" s="3" t="s">
        <v>256</v>
      </c>
      <c r="K1927" s="1" t="n">
        <v>0</v>
      </c>
      <c r="L1927" s="1" t="n">
        <v>0</v>
      </c>
      <c r="M1927" s="1" t="n">
        <v>19230</v>
      </c>
    </row>
    <row r="1928" customFormat="false" ht="14.9" hidden="false" customHeight="false" outlineLevel="0" collapsed="false">
      <c r="A1928" s="1" t="n">
        <v>1924</v>
      </c>
      <c r="B1928" s="1" t="n">
        <v>29</v>
      </c>
      <c r="C1928" s="1" t="n">
        <v>0</v>
      </c>
      <c r="D1928" s="1" t="n">
        <v>0</v>
      </c>
      <c r="E1928" s="1" t="n">
        <v>1</v>
      </c>
      <c r="F1928" s="1" t="n">
        <v>1920</v>
      </c>
      <c r="H1928" s="1" t="s">
        <v>2272</v>
      </c>
      <c r="I1928" s="3" t="e">
        <f aca="false">--#NAME?</f>
        <v>#NAME?</v>
      </c>
      <c r="L1928" s="1" t="n">
        <v>0</v>
      </c>
      <c r="M1928" s="1" t="n">
        <v>19240</v>
      </c>
    </row>
    <row r="1929" customFormat="false" ht="162.65" hidden="false" customHeight="false" outlineLevel="0" collapsed="false">
      <c r="A1929" s="1" t="n">
        <v>1925</v>
      </c>
      <c r="B1929" s="1" t="n">
        <v>29</v>
      </c>
      <c r="C1929" s="1" t="n">
        <v>0</v>
      </c>
      <c r="D1929" s="1" t="n">
        <v>1</v>
      </c>
      <c r="E1929" s="1" t="n">
        <v>0</v>
      </c>
      <c r="G1929" s="1" t="n">
        <v>29.08</v>
      </c>
      <c r="I1929" s="3" t="s">
        <v>2273</v>
      </c>
      <c r="L1929" s="1" t="n">
        <v>0</v>
      </c>
      <c r="M1929" s="1" t="n">
        <v>19250</v>
      </c>
    </row>
    <row r="1930" customFormat="false" ht="135.8" hidden="false" customHeight="false" outlineLevel="0" collapsed="false">
      <c r="A1930" s="1" t="n">
        <v>1926</v>
      </c>
      <c r="B1930" s="1" t="n">
        <v>29</v>
      </c>
      <c r="C1930" s="1" t="n">
        <v>0</v>
      </c>
      <c r="D1930" s="1" t="n">
        <v>0</v>
      </c>
      <c r="E1930" s="1" t="n">
        <v>0</v>
      </c>
      <c r="F1930" s="1" t="n">
        <v>1925</v>
      </c>
      <c r="I1930" s="3" t="s">
        <v>2274</v>
      </c>
      <c r="L1930" s="1" t="n">
        <v>0</v>
      </c>
      <c r="M1930" s="1" t="n">
        <v>19260</v>
      </c>
    </row>
    <row r="1931" customFormat="false" ht="14.9" hidden="false" customHeight="false" outlineLevel="0" collapsed="false">
      <c r="A1931" s="1" t="n">
        <v>1927</v>
      </c>
      <c r="B1931" s="1" t="n">
        <v>29</v>
      </c>
      <c r="C1931" s="1" t="n">
        <v>0</v>
      </c>
      <c r="D1931" s="1" t="n">
        <v>0</v>
      </c>
      <c r="E1931" s="1" t="n">
        <v>1</v>
      </c>
      <c r="F1931" s="1" t="n">
        <v>1926</v>
      </c>
      <c r="H1931" s="1" t="s">
        <v>2275</v>
      </c>
      <c r="I1931" s="3" t="e">
        <f aca="false">--#NAME? (#NAME?)</f>
        <v>#VALUE!</v>
      </c>
      <c r="J1931" s="3" t="s">
        <v>256</v>
      </c>
      <c r="K1931" s="1" t="n">
        <v>0</v>
      </c>
      <c r="L1931" s="1" t="n">
        <v>0</v>
      </c>
      <c r="M1931" s="1" t="n">
        <v>19270</v>
      </c>
    </row>
    <row r="1932" customFormat="false" ht="14.9" hidden="false" customHeight="false" outlineLevel="0" collapsed="false">
      <c r="A1932" s="1" t="n">
        <v>1928</v>
      </c>
      <c r="B1932" s="1" t="n">
        <v>29</v>
      </c>
      <c r="C1932" s="1" t="n">
        <v>0</v>
      </c>
      <c r="D1932" s="1" t="n">
        <v>0</v>
      </c>
      <c r="E1932" s="1" t="n">
        <v>1</v>
      </c>
      <c r="F1932" s="1" t="n">
        <v>1926</v>
      </c>
      <c r="H1932" s="1" t="s">
        <v>2276</v>
      </c>
      <c r="I1932" s="3" t="e">
        <f aca="false">--#NAME?</f>
        <v>#NAME?</v>
      </c>
      <c r="J1932" s="3" t="s">
        <v>256</v>
      </c>
      <c r="K1932" s="1" t="n">
        <v>0</v>
      </c>
      <c r="L1932" s="1" t="n">
        <v>0</v>
      </c>
      <c r="M1932" s="1" t="n">
        <v>19280</v>
      </c>
    </row>
    <row r="1933" customFormat="false" ht="14.9" hidden="false" customHeight="false" outlineLevel="0" collapsed="false">
      <c r="A1933" s="1" t="n">
        <v>1929</v>
      </c>
      <c r="B1933" s="1" t="n">
        <v>29</v>
      </c>
      <c r="C1933" s="1" t="n">
        <v>0</v>
      </c>
      <c r="D1933" s="1" t="n">
        <v>0</v>
      </c>
      <c r="E1933" s="1" t="n">
        <v>0</v>
      </c>
      <c r="F1933" s="1" t="n">
        <v>1925</v>
      </c>
      <c r="I1933" s="3" t="s">
        <v>199</v>
      </c>
      <c r="L1933" s="1" t="n">
        <v>0</v>
      </c>
      <c r="M1933" s="1" t="n">
        <v>19290</v>
      </c>
    </row>
    <row r="1934" customFormat="false" ht="14.9" hidden="false" customHeight="false" outlineLevel="0" collapsed="false">
      <c r="A1934" s="1" t="n">
        <v>1930</v>
      </c>
      <c r="B1934" s="1" t="n">
        <v>29</v>
      </c>
      <c r="C1934" s="1" t="n">
        <v>0</v>
      </c>
      <c r="D1934" s="1" t="n">
        <v>0</v>
      </c>
      <c r="E1934" s="1" t="n">
        <v>1</v>
      </c>
      <c r="F1934" s="1" t="n">
        <v>1929</v>
      </c>
      <c r="H1934" s="1" t="s">
        <v>2277</v>
      </c>
      <c r="I1934" s="3" t="e">
        <f aca="false">--#NAME? (#NAME?) #NAME? #NAME? #NAME?</f>
        <v>#VALUE!</v>
      </c>
      <c r="J1934" s="3" t="s">
        <v>256</v>
      </c>
      <c r="K1934" s="1" t="n">
        <v>0</v>
      </c>
      <c r="L1934" s="1" t="n">
        <v>0</v>
      </c>
      <c r="M1934" s="1" t="n">
        <v>19300</v>
      </c>
    </row>
    <row r="1935" customFormat="false" ht="95.5" hidden="false" customHeight="false" outlineLevel="0" collapsed="false">
      <c r="A1935" s="1" t="n">
        <v>1931</v>
      </c>
      <c r="B1935" s="1" t="n">
        <v>29</v>
      </c>
      <c r="C1935" s="1" t="n">
        <v>0</v>
      </c>
      <c r="D1935" s="1" t="n">
        <v>0</v>
      </c>
      <c r="E1935" s="1" t="n">
        <v>1</v>
      </c>
      <c r="F1935" s="1" t="n">
        <v>1929</v>
      </c>
      <c r="H1935" s="1" t="s">
        <v>2278</v>
      </c>
      <c r="I1935" s="3" t="s">
        <v>2279</v>
      </c>
      <c r="J1935" s="3" t="s">
        <v>256</v>
      </c>
      <c r="K1935" s="1" t="n">
        <v>0</v>
      </c>
      <c r="L1935" s="1" t="n">
        <v>0</v>
      </c>
      <c r="M1935" s="1" t="n">
        <v>19310</v>
      </c>
    </row>
    <row r="1936" customFormat="false" ht="14.9" hidden="false" customHeight="false" outlineLevel="0" collapsed="false">
      <c r="A1936" s="1" t="n">
        <v>1932</v>
      </c>
      <c r="B1936" s="1" t="n">
        <v>29</v>
      </c>
      <c r="C1936" s="1" t="n">
        <v>0</v>
      </c>
      <c r="D1936" s="1" t="n">
        <v>0</v>
      </c>
      <c r="E1936" s="1" t="n">
        <v>1</v>
      </c>
      <c r="F1936" s="1" t="n">
        <v>1929</v>
      </c>
      <c r="H1936" s="1" t="s">
        <v>2280</v>
      </c>
      <c r="I1936" s="3" t="e">
        <f aca="false">--#NAME?</f>
        <v>#NAME?</v>
      </c>
      <c r="J1936" s="3" t="s">
        <v>256</v>
      </c>
      <c r="K1936" s="1" t="n">
        <v>0</v>
      </c>
      <c r="L1936" s="1" t="n">
        <v>0</v>
      </c>
      <c r="M1936" s="1" t="n">
        <v>19320</v>
      </c>
    </row>
    <row r="1937" customFormat="false" ht="404.45" hidden="false" customHeight="false" outlineLevel="0" collapsed="false">
      <c r="A1937" s="1" t="n">
        <v>1933</v>
      </c>
      <c r="B1937" s="1" t="n">
        <v>29</v>
      </c>
      <c r="C1937" s="1" t="n">
        <v>1</v>
      </c>
      <c r="D1937" s="1" t="n">
        <v>0</v>
      </c>
      <c r="E1937" s="1" t="n">
        <v>0</v>
      </c>
      <c r="I1937" s="3" t="s">
        <v>2281</v>
      </c>
      <c r="L1937" s="1" t="n">
        <v>0</v>
      </c>
      <c r="M1937" s="1" t="n">
        <v>19330</v>
      </c>
    </row>
    <row r="1938" customFormat="false" ht="391" hidden="false" customHeight="false" outlineLevel="0" collapsed="false">
      <c r="A1938" s="1" t="n">
        <v>1934</v>
      </c>
      <c r="B1938" s="1" t="n">
        <v>29</v>
      </c>
      <c r="C1938" s="1" t="n">
        <v>0</v>
      </c>
      <c r="D1938" s="1" t="n">
        <v>1</v>
      </c>
      <c r="E1938" s="1" t="n">
        <v>0</v>
      </c>
      <c r="G1938" s="1" t="n">
        <v>29.09</v>
      </c>
      <c r="I1938" s="3" t="s">
        <v>2282</v>
      </c>
      <c r="L1938" s="1" t="n">
        <v>0</v>
      </c>
      <c r="M1938" s="1" t="n">
        <v>19340</v>
      </c>
    </row>
    <row r="1939" customFormat="false" ht="162.65" hidden="false" customHeight="false" outlineLevel="0" collapsed="false">
      <c r="A1939" s="1" t="n">
        <v>1935</v>
      </c>
      <c r="B1939" s="1" t="n">
        <v>29</v>
      </c>
      <c r="C1939" s="1" t="n">
        <v>0</v>
      </c>
      <c r="D1939" s="1" t="n">
        <v>0</v>
      </c>
      <c r="E1939" s="1" t="n">
        <v>0</v>
      </c>
      <c r="F1939" s="1" t="n">
        <v>1934</v>
      </c>
      <c r="I1939" s="3" t="s">
        <v>2283</v>
      </c>
      <c r="L1939" s="1" t="n">
        <v>0</v>
      </c>
      <c r="M1939" s="1" t="n">
        <v>19350</v>
      </c>
    </row>
    <row r="1940" customFormat="false" ht="14.9" hidden="false" customHeight="false" outlineLevel="0" collapsed="false">
      <c r="A1940" s="1" t="n">
        <v>1936</v>
      </c>
      <c r="B1940" s="1" t="n">
        <v>29</v>
      </c>
      <c r="C1940" s="1" t="n">
        <v>0</v>
      </c>
      <c r="D1940" s="1" t="n">
        <v>0</v>
      </c>
      <c r="E1940" s="1" t="n">
        <v>1</v>
      </c>
      <c r="F1940" s="1" t="n">
        <v>1935</v>
      </c>
      <c r="H1940" s="1" t="s">
        <v>2284</v>
      </c>
      <c r="I1940" s="3" t="e">
        <f aca="false">--#NAME? #NAME?</f>
        <v>#VALUE!</v>
      </c>
      <c r="J1940" s="3" t="s">
        <v>256</v>
      </c>
      <c r="K1940" s="1" t="n">
        <v>0</v>
      </c>
      <c r="L1940" s="1" t="n">
        <v>0</v>
      </c>
      <c r="M1940" s="1" t="n">
        <v>19360</v>
      </c>
    </row>
    <row r="1941" customFormat="false" ht="14.9" hidden="false" customHeight="false" outlineLevel="0" collapsed="false">
      <c r="A1941" s="1" t="n">
        <v>1937</v>
      </c>
      <c r="B1941" s="1" t="n">
        <v>29</v>
      </c>
      <c r="C1941" s="1" t="n">
        <v>0</v>
      </c>
      <c r="D1941" s="1" t="n">
        <v>0</v>
      </c>
      <c r="E1941" s="1" t="n">
        <v>1</v>
      </c>
      <c r="F1941" s="1" t="n">
        <v>1935</v>
      </c>
      <c r="H1941" s="1" t="s">
        <v>2285</v>
      </c>
      <c r="I1941" s="3" t="e">
        <f aca="false">--#NAME?</f>
        <v>#NAME?</v>
      </c>
      <c r="J1941" s="3" t="s">
        <v>256</v>
      </c>
      <c r="K1941" s="1" t="n">
        <v>0</v>
      </c>
      <c r="L1941" s="1" t="n">
        <v>0</v>
      </c>
      <c r="M1941" s="1" t="n">
        <v>19370</v>
      </c>
    </row>
    <row r="1942" customFormat="false" ht="14.9" hidden="false" customHeight="false" outlineLevel="0" collapsed="false">
      <c r="A1942" s="1" t="n">
        <v>1938</v>
      </c>
      <c r="B1942" s="1" t="n">
        <v>29</v>
      </c>
      <c r="C1942" s="1" t="n">
        <v>0</v>
      </c>
      <c r="D1942" s="1" t="n">
        <v>0</v>
      </c>
      <c r="E1942" s="1" t="n">
        <v>1</v>
      </c>
      <c r="F1942" s="1" t="n">
        <v>1934</v>
      </c>
      <c r="H1942" s="1" t="s">
        <v>2286</v>
      </c>
      <c r="I1942" s="3" t="e">
        <f aca="false">-#NAME?,#NAME? #NAME? #NAME? #NAME? #NAME? #NAME? #NAME?,#NAME?,#NAME? #NAME? #NAME? #NAME?</f>
        <v>#VALUE!</v>
      </c>
      <c r="J1942" s="3" t="s">
        <v>256</v>
      </c>
      <c r="K1942" s="1" t="n">
        <v>0</v>
      </c>
      <c r="L1942" s="1" t="n">
        <v>0</v>
      </c>
      <c r="M1942" s="1" t="n">
        <v>19380</v>
      </c>
    </row>
    <row r="1943" customFormat="false" ht="14.9" hidden="false" customHeight="false" outlineLevel="0" collapsed="false">
      <c r="A1943" s="1" t="n">
        <v>1939</v>
      </c>
      <c r="B1943" s="1" t="n">
        <v>29</v>
      </c>
      <c r="C1943" s="1" t="n">
        <v>0</v>
      </c>
      <c r="D1943" s="1" t="n">
        <v>0</v>
      </c>
      <c r="E1943" s="1" t="n">
        <v>1</v>
      </c>
      <c r="F1943" s="1" t="n">
        <v>1934</v>
      </c>
      <c r="H1943" s="1" t="s">
        <v>2287</v>
      </c>
      <c r="I1943" s="3" t="e">
        <f aca="false">-#NAME? #NAME? #NAME? #NAME? #NAME?,#NAME?,#NAME? #NAME? #NAME? #NAME?</f>
        <v>#VALUE!</v>
      </c>
      <c r="J1943" s="3" t="s">
        <v>256</v>
      </c>
      <c r="K1943" s="1" t="n">
        <v>0</v>
      </c>
      <c r="L1943" s="1" t="n">
        <v>0</v>
      </c>
      <c r="M1943" s="1" t="n">
        <v>19390</v>
      </c>
    </row>
    <row r="1944" customFormat="false" ht="162.65" hidden="false" customHeight="false" outlineLevel="0" collapsed="false">
      <c r="A1944" s="1" t="n">
        <v>1940</v>
      </c>
      <c r="B1944" s="1" t="n">
        <v>29</v>
      </c>
      <c r="C1944" s="1" t="n">
        <v>0</v>
      </c>
      <c r="D1944" s="1" t="n">
        <v>0</v>
      </c>
      <c r="E1944" s="1" t="n">
        <v>0</v>
      </c>
      <c r="F1944" s="1" t="n">
        <v>1934</v>
      </c>
      <c r="I1944" s="3" t="s">
        <v>2288</v>
      </c>
      <c r="L1944" s="1" t="n">
        <v>0</v>
      </c>
      <c r="M1944" s="1" t="n">
        <v>19400</v>
      </c>
    </row>
    <row r="1945" customFormat="false" ht="82.05" hidden="false" customHeight="false" outlineLevel="0" collapsed="false">
      <c r="A1945" s="1" t="n">
        <v>1941</v>
      </c>
      <c r="B1945" s="1" t="n">
        <v>29</v>
      </c>
      <c r="C1945" s="1" t="n">
        <v>0</v>
      </c>
      <c r="D1945" s="1" t="n">
        <v>0</v>
      </c>
      <c r="E1945" s="1" t="n">
        <v>1</v>
      </c>
      <c r="F1945" s="1" t="n">
        <v>1940</v>
      </c>
      <c r="H1945" s="1" t="s">
        <v>2289</v>
      </c>
      <c r="I1945" s="3" t="s">
        <v>2290</v>
      </c>
      <c r="J1945" s="3" t="s">
        <v>256</v>
      </c>
      <c r="K1945" s="1" t="n">
        <v>0</v>
      </c>
      <c r="L1945" s="1" t="n">
        <v>0</v>
      </c>
      <c r="M1945" s="1" t="n">
        <v>19410</v>
      </c>
    </row>
    <row r="1946" customFormat="false" ht="14.9" hidden="false" customHeight="false" outlineLevel="0" collapsed="false">
      <c r="A1946" s="1" t="n">
        <v>1942</v>
      </c>
      <c r="B1946" s="1" t="n">
        <v>29</v>
      </c>
      <c r="C1946" s="1" t="n">
        <v>0</v>
      </c>
      <c r="D1946" s="1" t="n">
        <v>0</v>
      </c>
      <c r="E1946" s="1" t="n">
        <v>1</v>
      </c>
      <c r="F1946" s="1" t="n">
        <v>1940</v>
      </c>
      <c r="H1946" s="1" t="s">
        <v>2291</v>
      </c>
      <c r="I1946" s="3" t="e">
        <f aca="false">--#NAME? #NAME? #NAME? #NAME? #NAME? #NAME? #NAME? #NAME? #NAME?</f>
        <v>#VALUE!</v>
      </c>
      <c r="J1946" s="3" t="s">
        <v>256</v>
      </c>
      <c r="K1946" s="1" t="n">
        <v>0</v>
      </c>
      <c r="L1946" s="1" t="n">
        <v>0</v>
      </c>
      <c r="M1946" s="1" t="n">
        <v>19420</v>
      </c>
    </row>
    <row r="1947" customFormat="false" ht="14.9" hidden="false" customHeight="false" outlineLevel="0" collapsed="false">
      <c r="A1947" s="1" t="n">
        <v>1943</v>
      </c>
      <c r="B1947" s="1" t="n">
        <v>29</v>
      </c>
      <c r="C1947" s="1" t="n">
        <v>0</v>
      </c>
      <c r="D1947" s="1" t="n">
        <v>0</v>
      </c>
      <c r="E1947" s="1" t="n">
        <v>1</v>
      </c>
      <c r="F1947" s="1" t="n">
        <v>1940</v>
      </c>
      <c r="H1947" s="1" t="s">
        <v>2292</v>
      </c>
      <c r="I1947" s="3" t="e">
        <f aca="false">--#NAME? #NAME?-#NAME? #NAME? #NAME? #NAME? #NAME? #NAME? #NAME? #NAME?</f>
        <v>#VALUE!</v>
      </c>
      <c r="J1947" s="3" t="s">
        <v>256</v>
      </c>
      <c r="K1947" s="1" t="n">
        <v>0</v>
      </c>
      <c r="L1947" s="1" t="n">
        <v>0</v>
      </c>
      <c r="M1947" s="1" t="n">
        <v>19430</v>
      </c>
    </row>
    <row r="1948" customFormat="false" ht="14.9" hidden="false" customHeight="false" outlineLevel="0" collapsed="false">
      <c r="A1948" s="1" t="n">
        <v>1944</v>
      </c>
      <c r="B1948" s="1" t="n">
        <v>29</v>
      </c>
      <c r="C1948" s="1" t="n">
        <v>0</v>
      </c>
      <c r="D1948" s="1" t="n">
        <v>0</v>
      </c>
      <c r="E1948" s="1" t="n">
        <v>1</v>
      </c>
      <c r="F1948" s="1" t="n">
        <v>1940</v>
      </c>
      <c r="H1948" s="1" t="s">
        <v>2293</v>
      </c>
      <c r="I1948" s="3" t="e">
        <f aca="false">--#NAME?</f>
        <v>#NAME?</v>
      </c>
      <c r="L1948" s="1" t="n">
        <v>0</v>
      </c>
      <c r="M1948" s="1" t="n">
        <v>19440</v>
      </c>
    </row>
    <row r="1949" customFormat="false" ht="14.9" hidden="false" customHeight="false" outlineLevel="0" collapsed="false">
      <c r="A1949" s="1" t="n">
        <v>1945</v>
      </c>
      <c r="B1949" s="1" t="n">
        <v>29</v>
      </c>
      <c r="C1949" s="1" t="n">
        <v>0</v>
      </c>
      <c r="D1949" s="1" t="n">
        <v>0</v>
      </c>
      <c r="E1949" s="1" t="n">
        <v>1</v>
      </c>
      <c r="F1949" s="1" t="n">
        <v>1934</v>
      </c>
      <c r="H1949" s="1" t="s">
        <v>2294</v>
      </c>
      <c r="I1949" s="3" t="e">
        <f aca="false">-#NAME?-#NAME?,#NAME?-#NAME?-#NAME? #NAME? #NAME? #NAME?-#NAME?,#NAME?,#NAME? #NAME? #NAME? #NAME?</f>
        <v>#VALUE!</v>
      </c>
      <c r="J1949" s="3" t="s">
        <v>256</v>
      </c>
      <c r="K1949" s="1" t="n">
        <v>0</v>
      </c>
      <c r="L1949" s="1" t="n">
        <v>0</v>
      </c>
      <c r="M1949" s="1" t="n">
        <v>19450</v>
      </c>
    </row>
    <row r="1950" customFormat="false" ht="14.9" hidden="false" customHeight="false" outlineLevel="0" collapsed="false">
      <c r="A1950" s="1" t="n">
        <v>1946</v>
      </c>
      <c r="B1950" s="1" t="n">
        <v>29</v>
      </c>
      <c r="C1950" s="1" t="n">
        <v>0</v>
      </c>
      <c r="D1950" s="1" t="n">
        <v>0</v>
      </c>
      <c r="E1950" s="1" t="n">
        <v>1</v>
      </c>
      <c r="F1950" s="1" t="n">
        <v>1934</v>
      </c>
      <c r="H1950" s="1" t="s">
        <v>2295</v>
      </c>
      <c r="I1950" s="3" t="e">
        <f aca="false">-#NAME? #NAME?,#NAME? #NAME?,#NAME? #NAME? #NAME? #NAME? #NAME?,#NAME?,#NAME? #NAME? #NAME? #NAME?</f>
        <v>#VALUE!</v>
      </c>
      <c r="J1950" s="3" t="s">
        <v>256</v>
      </c>
      <c r="K1950" s="1" t="n">
        <v>0</v>
      </c>
      <c r="L1950" s="1" t="n">
        <v>0</v>
      </c>
      <c r="M1950" s="1" t="n">
        <v>19460</v>
      </c>
    </row>
    <row r="1951" customFormat="false" ht="270.1" hidden="false" customHeight="false" outlineLevel="0" collapsed="false">
      <c r="A1951" s="1" t="n">
        <v>1947</v>
      </c>
      <c r="B1951" s="1" t="n">
        <v>29</v>
      </c>
      <c r="C1951" s="1" t="n">
        <v>0</v>
      </c>
      <c r="D1951" s="1" t="n">
        <v>1</v>
      </c>
      <c r="E1951" s="1" t="n">
        <v>0</v>
      </c>
      <c r="G1951" s="1" t="n">
        <v>29.1</v>
      </c>
      <c r="I1951" s="3" t="s">
        <v>2296</v>
      </c>
      <c r="L1951" s="1" t="n">
        <v>0</v>
      </c>
      <c r="M1951" s="1" t="n">
        <v>19470</v>
      </c>
    </row>
    <row r="1952" customFormat="false" ht="14.9" hidden="false" customHeight="false" outlineLevel="0" collapsed="false">
      <c r="A1952" s="1" t="n">
        <v>1948</v>
      </c>
      <c r="B1952" s="1" t="n">
        <v>29</v>
      </c>
      <c r="C1952" s="1" t="n">
        <v>0</v>
      </c>
      <c r="D1952" s="1" t="n">
        <v>0</v>
      </c>
      <c r="E1952" s="1" t="n">
        <v>1</v>
      </c>
      <c r="F1952" s="1" t="n">
        <v>1947</v>
      </c>
      <c r="H1952" s="1" t="s">
        <v>2297</v>
      </c>
      <c r="I1952" s="3" t="e">
        <f aca="false">-#NAME? (#NAME?)</f>
        <v>#VALUE!</v>
      </c>
      <c r="J1952" s="3" t="s">
        <v>256</v>
      </c>
      <c r="K1952" s="1" t="n">
        <v>0</v>
      </c>
      <c r="L1952" s="1" t="n">
        <v>0</v>
      </c>
      <c r="M1952" s="1" t="n">
        <v>19480</v>
      </c>
    </row>
    <row r="1953" customFormat="false" ht="14.9" hidden="false" customHeight="false" outlineLevel="0" collapsed="false">
      <c r="A1953" s="1" t="n">
        <v>1949</v>
      </c>
      <c r="B1953" s="1" t="n">
        <v>29</v>
      </c>
      <c r="C1953" s="1" t="n">
        <v>0</v>
      </c>
      <c r="D1953" s="1" t="n">
        <v>0</v>
      </c>
      <c r="E1953" s="1" t="n">
        <v>1</v>
      </c>
      <c r="F1953" s="1" t="n">
        <v>1947</v>
      </c>
      <c r="H1953" s="1" t="s">
        <v>2298</v>
      </c>
      <c r="I1953" s="3" t="e">
        <f aca="false">-#NAME? (#NAME? #NAME?)</f>
        <v>#VALUE!</v>
      </c>
      <c r="J1953" s="3" t="s">
        <v>256</v>
      </c>
      <c r="K1953" s="1" t="n">
        <v>0</v>
      </c>
      <c r="L1953" s="1" t="n">
        <v>0</v>
      </c>
      <c r="M1953" s="1" t="n">
        <v>19490</v>
      </c>
    </row>
    <row r="1954" customFormat="false" ht="82.05" hidden="false" customHeight="false" outlineLevel="0" collapsed="false">
      <c r="A1954" s="1" t="n">
        <v>1950</v>
      </c>
      <c r="B1954" s="1" t="n">
        <v>29</v>
      </c>
      <c r="C1954" s="1" t="n">
        <v>0</v>
      </c>
      <c r="D1954" s="1" t="n">
        <v>0</v>
      </c>
      <c r="E1954" s="1" t="n">
        <v>1</v>
      </c>
      <c r="F1954" s="1" t="n">
        <v>1947</v>
      </c>
      <c r="H1954" s="1" t="s">
        <v>2299</v>
      </c>
      <c r="I1954" s="3" t="s">
        <v>2300</v>
      </c>
      <c r="J1954" s="3" t="s">
        <v>256</v>
      </c>
      <c r="K1954" s="1" t="n">
        <v>0</v>
      </c>
      <c r="L1954" s="1" t="n">
        <v>0</v>
      </c>
      <c r="M1954" s="1" t="n">
        <v>19500</v>
      </c>
    </row>
    <row r="1955" customFormat="false" ht="28.35" hidden="false" customHeight="false" outlineLevel="0" collapsed="false">
      <c r="A1955" s="1" t="n">
        <v>1951</v>
      </c>
      <c r="B1955" s="1" t="n">
        <v>29</v>
      </c>
      <c r="C1955" s="1" t="n">
        <v>0</v>
      </c>
      <c r="D1955" s="1" t="n">
        <v>0</v>
      </c>
      <c r="E1955" s="1" t="n">
        <v>1</v>
      </c>
      <c r="F1955" s="1" t="n">
        <v>1947</v>
      </c>
      <c r="H1955" s="1" t="s">
        <v>2301</v>
      </c>
      <c r="I1955" s="3" t="s">
        <v>2302</v>
      </c>
      <c r="J1955" s="3" t="s">
        <v>256</v>
      </c>
      <c r="K1955" s="1" t="n">
        <v>0</v>
      </c>
      <c r="L1955" s="1" t="n">
        <v>0</v>
      </c>
      <c r="M1955" s="1" t="n">
        <v>19510</v>
      </c>
    </row>
    <row r="1956" customFormat="false" ht="14.9" hidden="false" customHeight="false" outlineLevel="0" collapsed="false">
      <c r="A1956" s="1" t="n">
        <v>1952</v>
      </c>
      <c r="B1956" s="1" t="n">
        <v>29</v>
      </c>
      <c r="C1956" s="1" t="n">
        <v>0</v>
      </c>
      <c r="D1956" s="1" t="n">
        <v>0</v>
      </c>
      <c r="E1956" s="1" t="n">
        <v>1</v>
      </c>
      <c r="F1956" s="1" t="n">
        <v>1947</v>
      </c>
      <c r="H1956" s="1" t="s">
        <v>2303</v>
      </c>
      <c r="I1956" s="3" t="e">
        <f aca="false">-#NAME? (#NAME?)</f>
        <v>#VALUE!</v>
      </c>
      <c r="J1956" s="3" t="s">
        <v>256</v>
      </c>
      <c r="K1956" s="1" t="n">
        <v>0</v>
      </c>
      <c r="L1956" s="1" t="n">
        <v>0</v>
      </c>
      <c r="M1956" s="1" t="n">
        <v>19520</v>
      </c>
    </row>
    <row r="1957" customFormat="false" ht="14.9" hidden="false" customHeight="false" outlineLevel="0" collapsed="false">
      <c r="A1957" s="1" t="n">
        <v>1953</v>
      </c>
      <c r="B1957" s="1" t="n">
        <v>29</v>
      </c>
      <c r="C1957" s="1" t="n">
        <v>0</v>
      </c>
      <c r="D1957" s="1" t="n">
        <v>0</v>
      </c>
      <c r="E1957" s="1" t="n">
        <v>1</v>
      </c>
      <c r="F1957" s="1" t="n">
        <v>1947</v>
      </c>
      <c r="H1957" s="1" t="s">
        <v>2304</v>
      </c>
      <c r="I1957" s="3" t="e">
        <f aca="false">-#NAME?</f>
        <v>#NAME?</v>
      </c>
      <c r="J1957" s="3" t="s">
        <v>256</v>
      </c>
      <c r="K1957" s="1" t="n">
        <v>0</v>
      </c>
      <c r="L1957" s="1" t="n">
        <v>0</v>
      </c>
      <c r="M1957" s="1" t="n">
        <v>19530</v>
      </c>
    </row>
    <row r="1958" customFormat="false" ht="256.7" hidden="false" customHeight="false" outlineLevel="0" collapsed="false">
      <c r="A1958" s="1" t="n">
        <v>1954</v>
      </c>
      <c r="B1958" s="1" t="n">
        <v>29</v>
      </c>
      <c r="C1958" s="1" t="n">
        <v>0</v>
      </c>
      <c r="D1958" s="1" t="n">
        <v>1</v>
      </c>
      <c r="E1958" s="1" t="n">
        <v>1</v>
      </c>
      <c r="G1958" s="1" t="n">
        <v>29.11</v>
      </c>
      <c r="H1958" s="1" t="s">
        <v>2305</v>
      </c>
      <c r="I1958" s="3" t="s">
        <v>2306</v>
      </c>
      <c r="J1958" s="3" t="s">
        <v>256</v>
      </c>
      <c r="K1958" s="1" t="n">
        <v>0</v>
      </c>
      <c r="L1958" s="1" t="n">
        <v>0</v>
      </c>
      <c r="M1958" s="1" t="n">
        <v>19540</v>
      </c>
    </row>
    <row r="1959" customFormat="false" ht="82.05" hidden="false" customHeight="false" outlineLevel="0" collapsed="false">
      <c r="A1959" s="1" t="n">
        <v>1955</v>
      </c>
      <c r="B1959" s="1" t="n">
        <v>29</v>
      </c>
      <c r="C1959" s="1" t="n">
        <v>1</v>
      </c>
      <c r="D1959" s="1" t="n">
        <v>0</v>
      </c>
      <c r="E1959" s="1" t="n">
        <v>0</v>
      </c>
      <c r="I1959" s="3" t="s">
        <v>2307</v>
      </c>
      <c r="L1959" s="1" t="n">
        <v>0</v>
      </c>
      <c r="M1959" s="1" t="n">
        <v>19550</v>
      </c>
    </row>
    <row r="1960" customFormat="false" ht="189.55" hidden="false" customHeight="false" outlineLevel="0" collapsed="false">
      <c r="A1960" s="1" t="n">
        <v>1956</v>
      </c>
      <c r="B1960" s="1" t="n">
        <v>29</v>
      </c>
      <c r="C1960" s="1" t="n">
        <v>0</v>
      </c>
      <c r="D1960" s="1" t="n">
        <v>1</v>
      </c>
      <c r="E1960" s="1" t="n">
        <v>0</v>
      </c>
      <c r="G1960" s="1" t="n">
        <v>29.12</v>
      </c>
      <c r="I1960" s="3" t="s">
        <v>2308</v>
      </c>
      <c r="L1960" s="1" t="n">
        <v>0</v>
      </c>
      <c r="M1960" s="1" t="n">
        <v>19560</v>
      </c>
    </row>
    <row r="1961" customFormat="false" ht="82.05" hidden="false" customHeight="false" outlineLevel="0" collapsed="false">
      <c r="A1961" s="1" t="n">
        <v>1957</v>
      </c>
      <c r="B1961" s="1" t="n">
        <v>29</v>
      </c>
      <c r="C1961" s="1" t="n">
        <v>0</v>
      </c>
      <c r="D1961" s="1" t="n">
        <v>0</v>
      </c>
      <c r="E1961" s="1" t="n">
        <v>0</v>
      </c>
      <c r="F1961" s="1" t="n">
        <v>1956</v>
      </c>
      <c r="I1961" s="3" t="s">
        <v>2309</v>
      </c>
      <c r="L1961" s="1" t="n">
        <v>0</v>
      </c>
      <c r="M1961" s="1" t="n">
        <v>19570</v>
      </c>
    </row>
    <row r="1962" customFormat="false" ht="14.9" hidden="false" customHeight="false" outlineLevel="0" collapsed="false">
      <c r="A1962" s="1" t="n">
        <v>1958</v>
      </c>
      <c r="B1962" s="1" t="n">
        <v>29</v>
      </c>
      <c r="C1962" s="1" t="n">
        <v>0</v>
      </c>
      <c r="D1962" s="1" t="n">
        <v>0</v>
      </c>
      <c r="E1962" s="1" t="n">
        <v>1</v>
      </c>
      <c r="F1962" s="1" t="n">
        <v>1957</v>
      </c>
      <c r="H1962" s="1" t="s">
        <v>2310</v>
      </c>
      <c r="I1962" s="3" t="e">
        <f aca="false">--#NAME? (#NAME?)</f>
        <v>#VALUE!</v>
      </c>
      <c r="J1962" s="3" t="s">
        <v>256</v>
      </c>
      <c r="K1962" s="1" t="n">
        <v>0</v>
      </c>
      <c r="L1962" s="1" t="n">
        <v>0</v>
      </c>
      <c r="M1962" s="1" t="n">
        <v>19580</v>
      </c>
    </row>
    <row r="1963" customFormat="false" ht="14.9" hidden="false" customHeight="false" outlineLevel="0" collapsed="false">
      <c r="A1963" s="1" t="n">
        <v>1959</v>
      </c>
      <c r="B1963" s="1" t="n">
        <v>29</v>
      </c>
      <c r="C1963" s="1" t="n">
        <v>0</v>
      </c>
      <c r="D1963" s="1" t="n">
        <v>0</v>
      </c>
      <c r="E1963" s="1" t="n">
        <v>1</v>
      </c>
      <c r="F1963" s="1" t="n">
        <v>1957</v>
      </c>
      <c r="H1963" s="1" t="s">
        <v>2311</v>
      </c>
      <c r="I1963" s="3" t="e">
        <f aca="false">--#NAME? (#NAME?)</f>
        <v>#VALUE!</v>
      </c>
      <c r="J1963" s="3" t="s">
        <v>256</v>
      </c>
      <c r="K1963" s="1" t="n">
        <v>0</v>
      </c>
      <c r="L1963" s="1" t="n">
        <v>0</v>
      </c>
      <c r="M1963" s="1" t="n">
        <v>19590</v>
      </c>
    </row>
    <row r="1964" customFormat="false" ht="14.9" hidden="false" customHeight="false" outlineLevel="0" collapsed="false">
      <c r="A1964" s="1" t="n">
        <v>1960</v>
      </c>
      <c r="B1964" s="1" t="n">
        <v>29</v>
      </c>
      <c r="C1964" s="1" t="n">
        <v>0</v>
      </c>
      <c r="D1964" s="1" t="n">
        <v>0</v>
      </c>
      <c r="E1964" s="1" t="n">
        <v>1</v>
      </c>
      <c r="F1964" s="1" t="n">
        <v>1957</v>
      </c>
      <c r="H1964" s="1" t="s">
        <v>2312</v>
      </c>
      <c r="I1964" s="3" t="e">
        <f aca="false">--#NAME?</f>
        <v>#NAME?</v>
      </c>
      <c r="J1964" s="3" t="s">
        <v>256</v>
      </c>
      <c r="K1964" s="1" t="n">
        <v>0</v>
      </c>
      <c r="L1964" s="1" t="n">
        <v>0</v>
      </c>
      <c r="M1964" s="1" t="n">
        <v>19600</v>
      </c>
    </row>
    <row r="1965" customFormat="false" ht="82.05" hidden="false" customHeight="false" outlineLevel="0" collapsed="false">
      <c r="A1965" s="1" t="n">
        <v>1961</v>
      </c>
      <c r="B1965" s="1" t="n">
        <v>29</v>
      </c>
      <c r="C1965" s="1" t="n">
        <v>0</v>
      </c>
      <c r="D1965" s="1" t="n">
        <v>0</v>
      </c>
      <c r="E1965" s="1" t="n">
        <v>0</v>
      </c>
      <c r="F1965" s="1" t="n">
        <v>1956</v>
      </c>
      <c r="I1965" s="3" t="s">
        <v>2313</v>
      </c>
      <c r="L1965" s="1" t="n">
        <v>0</v>
      </c>
      <c r="M1965" s="1" t="n">
        <v>19610</v>
      </c>
    </row>
    <row r="1966" customFormat="false" ht="14.9" hidden="false" customHeight="false" outlineLevel="0" collapsed="false">
      <c r="A1966" s="1" t="n">
        <v>1962</v>
      </c>
      <c r="B1966" s="1" t="n">
        <v>29</v>
      </c>
      <c r="C1966" s="1" t="n">
        <v>0</v>
      </c>
      <c r="D1966" s="1" t="n">
        <v>0</v>
      </c>
      <c r="E1966" s="1" t="n">
        <v>1</v>
      </c>
      <c r="F1966" s="1" t="n">
        <v>1961</v>
      </c>
      <c r="H1966" s="1" t="s">
        <v>2314</v>
      </c>
      <c r="I1966" s="3" t="e">
        <f aca="false">--#NAME?</f>
        <v>#NAME?</v>
      </c>
      <c r="J1966" s="3" t="s">
        <v>256</v>
      </c>
      <c r="K1966" s="1" t="n">
        <v>0</v>
      </c>
      <c r="L1966" s="1" t="n">
        <v>0</v>
      </c>
      <c r="M1966" s="1" t="n">
        <v>19620</v>
      </c>
    </row>
    <row r="1967" customFormat="false" ht="14.9" hidden="false" customHeight="false" outlineLevel="0" collapsed="false">
      <c r="A1967" s="1" t="n">
        <v>1963</v>
      </c>
      <c r="B1967" s="1" t="n">
        <v>29</v>
      </c>
      <c r="C1967" s="1" t="n">
        <v>0</v>
      </c>
      <c r="D1967" s="1" t="n">
        <v>0</v>
      </c>
      <c r="E1967" s="1" t="n">
        <v>1</v>
      </c>
      <c r="F1967" s="1" t="n">
        <v>1961</v>
      </c>
      <c r="H1967" s="1" t="s">
        <v>2315</v>
      </c>
      <c r="I1967" s="3" t="e">
        <f aca="false">--#NAME?</f>
        <v>#NAME?</v>
      </c>
      <c r="J1967" s="3" t="s">
        <v>256</v>
      </c>
      <c r="K1967" s="1" t="n">
        <v>0</v>
      </c>
      <c r="L1967" s="1" t="n">
        <v>0</v>
      </c>
      <c r="M1967" s="1" t="n">
        <v>19630</v>
      </c>
    </row>
    <row r="1968" customFormat="false" ht="337.3" hidden="false" customHeight="false" outlineLevel="0" collapsed="false">
      <c r="A1968" s="1" t="n">
        <v>1964</v>
      </c>
      <c r="B1968" s="1" t="n">
        <v>29</v>
      </c>
      <c r="C1968" s="1" t="n">
        <v>0</v>
      </c>
      <c r="D1968" s="1" t="n">
        <v>0</v>
      </c>
      <c r="E1968" s="1" t="n">
        <v>0</v>
      </c>
      <c r="F1968" s="1" t="n">
        <v>1956</v>
      </c>
      <c r="I1968" s="3" t="s">
        <v>2316</v>
      </c>
      <c r="L1968" s="1" t="n">
        <v>0</v>
      </c>
      <c r="M1968" s="1" t="n">
        <v>19640</v>
      </c>
    </row>
    <row r="1969" customFormat="false" ht="95.5" hidden="false" customHeight="false" outlineLevel="0" collapsed="false">
      <c r="A1969" s="1" t="n">
        <v>1965</v>
      </c>
      <c r="B1969" s="1" t="n">
        <v>29</v>
      </c>
      <c r="C1969" s="1" t="n">
        <v>0</v>
      </c>
      <c r="D1969" s="1" t="n">
        <v>0</v>
      </c>
      <c r="E1969" s="1" t="n">
        <v>1</v>
      </c>
      <c r="F1969" s="1" t="n">
        <v>1964</v>
      </c>
      <c r="H1969" s="1" t="s">
        <v>2317</v>
      </c>
      <c r="I1969" s="3" t="s">
        <v>2318</v>
      </c>
      <c r="J1969" s="3" t="s">
        <v>256</v>
      </c>
      <c r="K1969" s="1" t="n">
        <v>0</v>
      </c>
      <c r="L1969" s="1" t="n">
        <v>0</v>
      </c>
      <c r="M1969" s="1" t="n">
        <v>19650</v>
      </c>
    </row>
    <row r="1970" customFormat="false" ht="95.5" hidden="false" customHeight="false" outlineLevel="0" collapsed="false">
      <c r="A1970" s="1" t="n">
        <v>1966</v>
      </c>
      <c r="B1970" s="1" t="n">
        <v>29</v>
      </c>
      <c r="C1970" s="1" t="n">
        <v>0</v>
      </c>
      <c r="D1970" s="1" t="n">
        <v>0</v>
      </c>
      <c r="E1970" s="1" t="n">
        <v>1</v>
      </c>
      <c r="F1970" s="1" t="n">
        <v>1964</v>
      </c>
      <c r="H1970" s="1" t="s">
        <v>2319</v>
      </c>
      <c r="I1970" s="3" t="s">
        <v>2320</v>
      </c>
      <c r="J1970" s="3" t="s">
        <v>256</v>
      </c>
      <c r="K1970" s="1" t="n">
        <v>0</v>
      </c>
      <c r="L1970" s="1" t="n">
        <v>0</v>
      </c>
      <c r="M1970" s="1" t="n">
        <v>19660</v>
      </c>
    </row>
    <row r="1971" customFormat="false" ht="14.9" hidden="false" customHeight="false" outlineLevel="0" collapsed="false">
      <c r="A1971" s="1" t="n">
        <v>1967</v>
      </c>
      <c r="B1971" s="1" t="n">
        <v>29</v>
      </c>
      <c r="C1971" s="1" t="n">
        <v>0</v>
      </c>
      <c r="D1971" s="1" t="n">
        <v>0</v>
      </c>
      <c r="E1971" s="1" t="n">
        <v>1</v>
      </c>
      <c r="F1971" s="1" t="n">
        <v>1964</v>
      </c>
      <c r="H1971" s="1" t="s">
        <v>2321</v>
      </c>
      <c r="I1971" s="3" t="e">
        <f aca="false">--#NAME?</f>
        <v>#NAME?</v>
      </c>
      <c r="J1971" s="3" t="s">
        <v>256</v>
      </c>
      <c r="K1971" s="1" t="n">
        <v>0</v>
      </c>
      <c r="L1971" s="1" t="n">
        <v>0</v>
      </c>
      <c r="M1971" s="1" t="n">
        <v>19670</v>
      </c>
    </row>
    <row r="1972" customFormat="false" ht="14.9" hidden="false" customHeight="false" outlineLevel="0" collapsed="false">
      <c r="A1972" s="1" t="n">
        <v>1968</v>
      </c>
      <c r="B1972" s="1" t="n">
        <v>29</v>
      </c>
      <c r="C1972" s="1" t="n">
        <v>0</v>
      </c>
      <c r="D1972" s="1" t="n">
        <v>0</v>
      </c>
      <c r="E1972" s="1" t="n">
        <v>1</v>
      </c>
      <c r="F1972" s="1" t="n">
        <v>1956</v>
      </c>
      <c r="H1972" s="1" t="s">
        <v>2322</v>
      </c>
      <c r="I1972" s="3" t="e">
        <f aca="false">-#NAME? #NAME? #NAME? #NAME?</f>
        <v>#VALUE!</v>
      </c>
      <c r="J1972" s="3" t="s">
        <v>256</v>
      </c>
      <c r="K1972" s="1" t="n">
        <v>0</v>
      </c>
      <c r="L1972" s="1" t="n">
        <v>0</v>
      </c>
      <c r="M1972" s="1" t="n">
        <v>19680</v>
      </c>
    </row>
    <row r="1973" customFormat="false" ht="14.9" hidden="false" customHeight="false" outlineLevel="0" collapsed="false">
      <c r="A1973" s="1" t="n">
        <v>1969</v>
      </c>
      <c r="B1973" s="1" t="n">
        <v>29</v>
      </c>
      <c r="C1973" s="1" t="n">
        <v>0</v>
      </c>
      <c r="D1973" s="1" t="n">
        <v>0</v>
      </c>
      <c r="E1973" s="1" t="n">
        <v>1</v>
      </c>
      <c r="F1973" s="1" t="n">
        <v>1956</v>
      </c>
      <c r="H1973" s="1" t="s">
        <v>2323</v>
      </c>
      <c r="I1973" s="3" t="e">
        <f aca="false">-#NAME?</f>
        <v>#NAME?</v>
      </c>
      <c r="J1973" s="3" t="s">
        <v>256</v>
      </c>
      <c r="K1973" s="1" t="n">
        <v>0</v>
      </c>
      <c r="L1973" s="1" t="n">
        <v>0</v>
      </c>
      <c r="M1973" s="1" t="n">
        <v>19690</v>
      </c>
    </row>
    <row r="1974" customFormat="false" ht="176.1" hidden="false" customHeight="false" outlineLevel="0" collapsed="false">
      <c r="A1974" s="1" t="n">
        <v>1970</v>
      </c>
      <c r="B1974" s="1" t="n">
        <v>29</v>
      </c>
      <c r="C1974" s="1" t="n">
        <v>0</v>
      </c>
      <c r="D1974" s="1" t="n">
        <v>1</v>
      </c>
      <c r="E1974" s="1" t="n">
        <v>1</v>
      </c>
      <c r="G1974" s="1" t="n">
        <v>29.13</v>
      </c>
      <c r="H1974" s="1" t="s">
        <v>2324</v>
      </c>
      <c r="I1974" s="3" t="s">
        <v>2325</v>
      </c>
      <c r="J1974" s="3" t="s">
        <v>256</v>
      </c>
      <c r="K1974" s="1" t="n">
        <v>0</v>
      </c>
      <c r="L1974" s="1" t="n">
        <v>0</v>
      </c>
      <c r="M1974" s="1" t="n">
        <v>19700</v>
      </c>
    </row>
    <row r="1975" customFormat="false" ht="122.35" hidden="false" customHeight="false" outlineLevel="0" collapsed="false">
      <c r="A1975" s="1" t="n">
        <v>1971</v>
      </c>
      <c r="B1975" s="1" t="n">
        <v>29</v>
      </c>
      <c r="C1975" s="1" t="n">
        <v>1</v>
      </c>
      <c r="D1975" s="1" t="n">
        <v>0</v>
      </c>
      <c r="E1975" s="1" t="n">
        <v>0</v>
      </c>
      <c r="I1975" s="3" t="s">
        <v>2326</v>
      </c>
      <c r="L1975" s="1" t="n">
        <v>0</v>
      </c>
      <c r="M1975" s="1" t="n">
        <v>19710</v>
      </c>
    </row>
    <row r="1976" customFormat="false" ht="243.25" hidden="false" customHeight="false" outlineLevel="0" collapsed="false">
      <c r="A1976" s="1" t="n">
        <v>1972</v>
      </c>
      <c r="B1976" s="1" t="n">
        <v>29</v>
      </c>
      <c r="C1976" s="1" t="n">
        <v>0</v>
      </c>
      <c r="D1976" s="1" t="n">
        <v>1</v>
      </c>
      <c r="E1976" s="1" t="n">
        <v>0</v>
      </c>
      <c r="G1976" s="1" t="n">
        <v>29.14</v>
      </c>
      <c r="I1976" s="3" t="s">
        <v>2327</v>
      </c>
      <c r="L1976" s="1" t="n">
        <v>0</v>
      </c>
      <c r="M1976" s="1" t="n">
        <v>19720</v>
      </c>
    </row>
    <row r="1977" customFormat="false" ht="82.05" hidden="false" customHeight="false" outlineLevel="0" collapsed="false">
      <c r="A1977" s="1" t="n">
        <v>1973</v>
      </c>
      <c r="B1977" s="1" t="n">
        <v>29</v>
      </c>
      <c r="C1977" s="1" t="n">
        <v>0</v>
      </c>
      <c r="D1977" s="1" t="n">
        <v>0</v>
      </c>
      <c r="E1977" s="1" t="n">
        <v>0</v>
      </c>
      <c r="F1977" s="1" t="n">
        <v>1972</v>
      </c>
      <c r="I1977" s="3" t="s">
        <v>2328</v>
      </c>
      <c r="L1977" s="1" t="n">
        <v>0</v>
      </c>
      <c r="M1977" s="1" t="n">
        <v>19730</v>
      </c>
    </row>
    <row r="1978" customFormat="false" ht="14.9" hidden="false" customHeight="false" outlineLevel="0" collapsed="false">
      <c r="A1978" s="1" t="n">
        <v>1974</v>
      </c>
      <c r="B1978" s="1" t="n">
        <v>29</v>
      </c>
      <c r="C1978" s="1" t="n">
        <v>0</v>
      </c>
      <c r="D1978" s="1" t="n">
        <v>0</v>
      </c>
      <c r="E1978" s="1" t="n">
        <v>1</v>
      </c>
      <c r="F1978" s="1" t="n">
        <v>1973</v>
      </c>
      <c r="H1978" s="1" t="s">
        <v>2329</v>
      </c>
      <c r="I1978" s="3" t="e">
        <f aca="false">--#NAME?</f>
        <v>#NAME?</v>
      </c>
      <c r="J1978" s="3" t="s">
        <v>256</v>
      </c>
      <c r="K1978" s="1" t="n">
        <v>0</v>
      </c>
      <c r="L1978" s="1" t="n">
        <v>0</v>
      </c>
      <c r="M1978" s="1" t="n">
        <v>19740</v>
      </c>
    </row>
    <row r="1979" customFormat="false" ht="14.9" hidden="false" customHeight="false" outlineLevel="0" collapsed="false">
      <c r="A1979" s="1" t="n">
        <v>1975</v>
      </c>
      <c r="B1979" s="1" t="n">
        <v>29</v>
      </c>
      <c r="C1979" s="1" t="n">
        <v>0</v>
      </c>
      <c r="D1979" s="1" t="n">
        <v>0</v>
      </c>
      <c r="E1979" s="1" t="n">
        <v>1</v>
      </c>
      <c r="F1979" s="1" t="n">
        <v>1973</v>
      </c>
      <c r="H1979" s="1" t="s">
        <v>2330</v>
      </c>
      <c r="I1979" s="3" t="e">
        <f aca="false">--#NAME? (#NAME? #NAME? #NAME?)</f>
        <v>#VALUE!</v>
      </c>
      <c r="J1979" s="3" t="s">
        <v>256</v>
      </c>
      <c r="K1979" s="1" t="n">
        <v>0</v>
      </c>
      <c r="L1979" s="1" t="n">
        <v>0</v>
      </c>
      <c r="M1979" s="1" t="n">
        <v>19750</v>
      </c>
    </row>
    <row r="1980" customFormat="false" ht="14.9" hidden="false" customHeight="false" outlineLevel="0" collapsed="false">
      <c r="A1980" s="1" t="n">
        <v>1976</v>
      </c>
      <c r="B1980" s="1" t="n">
        <v>29</v>
      </c>
      <c r="C1980" s="1" t="n">
        <v>0</v>
      </c>
      <c r="D1980" s="1" t="n">
        <v>0</v>
      </c>
      <c r="E1980" s="1" t="n">
        <v>1</v>
      </c>
      <c r="F1980" s="1" t="n">
        <v>1973</v>
      </c>
      <c r="H1980" s="1" t="s">
        <v>2331</v>
      </c>
      <c r="I1980" s="3" t="e">
        <f aca="false">--4-#NAME?-2-#NAME? (#NAME? #NAME? #NAME?)</f>
        <v>#VALUE!</v>
      </c>
      <c r="J1980" s="3" t="s">
        <v>256</v>
      </c>
      <c r="K1980" s="1" t="n">
        <v>0</v>
      </c>
      <c r="L1980" s="1" t="n">
        <v>0</v>
      </c>
      <c r="M1980" s="1" t="n">
        <v>19760</v>
      </c>
    </row>
    <row r="1981" customFormat="false" ht="14.9" hidden="false" customHeight="false" outlineLevel="0" collapsed="false">
      <c r="A1981" s="1" t="n">
        <v>1977</v>
      </c>
      <c r="B1981" s="1" t="n">
        <v>29</v>
      </c>
      <c r="C1981" s="1" t="n">
        <v>0</v>
      </c>
      <c r="D1981" s="1" t="n">
        <v>0</v>
      </c>
      <c r="E1981" s="1" t="n">
        <v>1</v>
      </c>
      <c r="F1981" s="1" t="n">
        <v>1973</v>
      </c>
      <c r="H1981" s="1" t="s">
        <v>2332</v>
      </c>
      <c r="I1981" s="3" t="e">
        <f aca="false">--#NAME?</f>
        <v>#NAME?</v>
      </c>
      <c r="J1981" s="3" t="s">
        <v>256</v>
      </c>
      <c r="K1981" s="1" t="n">
        <v>0</v>
      </c>
      <c r="L1981" s="1" t="n">
        <v>0</v>
      </c>
      <c r="M1981" s="1" t="n">
        <v>19770</v>
      </c>
    </row>
    <row r="1982" customFormat="false" ht="135.8" hidden="false" customHeight="false" outlineLevel="0" collapsed="false">
      <c r="A1982" s="1" t="n">
        <v>1978</v>
      </c>
      <c r="B1982" s="1" t="n">
        <v>29</v>
      </c>
      <c r="C1982" s="1" t="n">
        <v>0</v>
      </c>
      <c r="D1982" s="1" t="n">
        <v>0</v>
      </c>
      <c r="E1982" s="1" t="n">
        <v>0</v>
      </c>
      <c r="F1982" s="1" t="n">
        <v>1972</v>
      </c>
      <c r="I1982" s="3" t="s">
        <v>2333</v>
      </c>
      <c r="L1982" s="1" t="n">
        <v>0</v>
      </c>
      <c r="M1982" s="1" t="n">
        <v>19780</v>
      </c>
    </row>
    <row r="1983" customFormat="false" ht="14.9" hidden="false" customHeight="false" outlineLevel="0" collapsed="false">
      <c r="A1983" s="1" t="n">
        <v>1979</v>
      </c>
      <c r="B1983" s="1" t="n">
        <v>29</v>
      </c>
      <c r="C1983" s="1" t="n">
        <v>0</v>
      </c>
      <c r="D1983" s="1" t="n">
        <v>0</v>
      </c>
      <c r="E1983" s="1" t="n">
        <v>1</v>
      </c>
      <c r="F1983" s="1" t="n">
        <v>1978</v>
      </c>
      <c r="H1983" s="1" t="s">
        <v>2334</v>
      </c>
      <c r="I1983" s="3" t="e">
        <f aca="false">--#NAME? #NAME? #NAME?</f>
        <v>#VALUE!</v>
      </c>
      <c r="J1983" s="3" t="s">
        <v>256</v>
      </c>
      <c r="K1983" s="1" t="n">
        <v>0</v>
      </c>
      <c r="L1983" s="1" t="n">
        <v>0</v>
      </c>
      <c r="M1983" s="1" t="n">
        <v>19790</v>
      </c>
    </row>
    <row r="1984" customFormat="false" ht="14.9" hidden="false" customHeight="false" outlineLevel="0" collapsed="false">
      <c r="A1984" s="1" t="n">
        <v>1980</v>
      </c>
      <c r="B1984" s="1" t="n">
        <v>29</v>
      </c>
      <c r="C1984" s="1" t="n">
        <v>0</v>
      </c>
      <c r="D1984" s="1" t="n">
        <v>0</v>
      </c>
      <c r="E1984" s="1" t="n">
        <v>1</v>
      </c>
      <c r="F1984" s="1" t="n">
        <v>1978</v>
      </c>
      <c r="H1984" s="1" t="s">
        <v>2335</v>
      </c>
      <c r="I1984" s="3" t="e">
        <f aca="false">--#NAME? #NAME? #NAME?</f>
        <v>#VALUE!</v>
      </c>
      <c r="J1984" s="3" t="s">
        <v>256</v>
      </c>
      <c r="K1984" s="1" t="n">
        <v>0</v>
      </c>
      <c r="L1984" s="1" t="n">
        <v>0</v>
      </c>
      <c r="M1984" s="1" t="n">
        <v>19800</v>
      </c>
    </row>
    <row r="1985" customFormat="false" ht="14.9" hidden="false" customHeight="false" outlineLevel="0" collapsed="false">
      <c r="A1985" s="1" t="n">
        <v>1981</v>
      </c>
      <c r="B1985" s="1" t="n">
        <v>29</v>
      </c>
      <c r="C1985" s="1" t="n">
        <v>0</v>
      </c>
      <c r="D1985" s="1" t="n">
        <v>0</v>
      </c>
      <c r="E1985" s="1" t="n">
        <v>1</v>
      </c>
      <c r="F1985" s="1" t="n">
        <v>1978</v>
      </c>
      <c r="H1985" s="1" t="s">
        <v>2336</v>
      </c>
      <c r="I1985" s="3" t="e">
        <f aca="false">--#NAME?</f>
        <v>#NAME?</v>
      </c>
      <c r="J1985" s="3" t="s">
        <v>256</v>
      </c>
      <c r="K1985" s="1" t="n">
        <v>0</v>
      </c>
      <c r="L1985" s="1" t="n">
        <v>0</v>
      </c>
      <c r="M1985" s="1" t="n">
        <v>19810</v>
      </c>
    </row>
    <row r="1986" customFormat="false" ht="82.05" hidden="false" customHeight="false" outlineLevel="0" collapsed="false">
      <c r="A1986" s="1" t="n">
        <v>1982</v>
      </c>
      <c r="B1986" s="1" t="n">
        <v>29</v>
      </c>
      <c r="C1986" s="1" t="n">
        <v>0</v>
      </c>
      <c r="D1986" s="1" t="n">
        <v>0</v>
      </c>
      <c r="E1986" s="1" t="n">
        <v>0</v>
      </c>
      <c r="F1986" s="1" t="n">
        <v>1972</v>
      </c>
      <c r="I1986" s="3" t="s">
        <v>2337</v>
      </c>
      <c r="L1986" s="1" t="n">
        <v>0</v>
      </c>
      <c r="M1986" s="1" t="n">
        <v>19820</v>
      </c>
    </row>
    <row r="1987" customFormat="false" ht="82.05" hidden="false" customHeight="false" outlineLevel="0" collapsed="false">
      <c r="A1987" s="1" t="n">
        <v>1983</v>
      </c>
      <c r="B1987" s="1" t="n">
        <v>29</v>
      </c>
      <c r="C1987" s="1" t="n">
        <v>0</v>
      </c>
      <c r="D1987" s="1" t="n">
        <v>0</v>
      </c>
      <c r="E1987" s="1" t="n">
        <v>1</v>
      </c>
      <c r="F1987" s="1" t="n">
        <v>1982</v>
      </c>
      <c r="H1987" s="1" t="s">
        <v>2338</v>
      </c>
      <c r="I1987" s="3" t="s">
        <v>2339</v>
      </c>
      <c r="J1987" s="3" t="s">
        <v>256</v>
      </c>
      <c r="K1987" s="1" t="n">
        <v>0</v>
      </c>
      <c r="L1987" s="1" t="n">
        <v>0</v>
      </c>
      <c r="M1987" s="1" t="n">
        <v>19830</v>
      </c>
    </row>
    <row r="1988" customFormat="false" ht="14.9" hidden="false" customHeight="false" outlineLevel="0" collapsed="false">
      <c r="A1988" s="1" t="n">
        <v>1984</v>
      </c>
      <c r="B1988" s="1" t="n">
        <v>29</v>
      </c>
      <c r="C1988" s="1" t="n">
        <v>0</v>
      </c>
      <c r="D1988" s="1" t="n">
        <v>0</v>
      </c>
      <c r="E1988" s="1" t="n">
        <v>1</v>
      </c>
      <c r="F1988" s="1" t="n">
        <v>1982</v>
      </c>
      <c r="H1988" s="1" t="s">
        <v>2340</v>
      </c>
      <c r="I1988" s="3" t="e">
        <f aca="false">--#NAME?</f>
        <v>#NAME?</v>
      </c>
      <c r="J1988" s="3" t="s">
        <v>256</v>
      </c>
      <c r="K1988" s="1" t="n">
        <v>0</v>
      </c>
      <c r="L1988" s="1" t="n">
        <v>0</v>
      </c>
      <c r="M1988" s="1" t="n">
        <v>19840</v>
      </c>
    </row>
    <row r="1989" customFormat="false" ht="14.9" hidden="false" customHeight="false" outlineLevel="0" collapsed="false">
      <c r="A1989" s="1" t="n">
        <v>1985</v>
      </c>
      <c r="B1989" s="1" t="n">
        <v>29</v>
      </c>
      <c r="C1989" s="1" t="n">
        <v>0</v>
      </c>
      <c r="D1989" s="1" t="n">
        <v>0</v>
      </c>
      <c r="E1989" s="1" t="n">
        <v>1</v>
      </c>
      <c r="F1989" s="1" t="n">
        <v>1972</v>
      </c>
      <c r="H1989" s="1" t="s">
        <v>2341</v>
      </c>
      <c r="I1989" s="3" t="e">
        <f aca="false">-#NAME?-#NAME? #NAME? #NAME?-#NAME?</f>
        <v>#VALUE!</v>
      </c>
      <c r="J1989" s="3" t="s">
        <v>256</v>
      </c>
      <c r="K1989" s="1" t="n">
        <v>0</v>
      </c>
      <c r="L1989" s="1" t="n">
        <v>0</v>
      </c>
      <c r="M1989" s="1" t="n">
        <v>19850</v>
      </c>
    </row>
    <row r="1990" customFormat="false" ht="14.9" hidden="false" customHeight="false" outlineLevel="0" collapsed="false">
      <c r="A1990" s="1" t="n">
        <v>1986</v>
      </c>
      <c r="B1990" s="1" t="n">
        <v>29</v>
      </c>
      <c r="C1990" s="1" t="n">
        <v>0</v>
      </c>
      <c r="D1990" s="1" t="n">
        <v>0</v>
      </c>
      <c r="E1990" s="1" t="n">
        <v>1</v>
      </c>
      <c r="F1990" s="1" t="n">
        <v>1972</v>
      </c>
      <c r="H1990" s="1" t="s">
        <v>2342</v>
      </c>
      <c r="I1990" s="3" t="e">
        <f aca="false">-#NAME?-#NAME? #NAME? #NAME? #NAME? #NAME? #NAME? #NAME?</f>
        <v>#VALUE!</v>
      </c>
      <c r="J1990" s="3" t="s">
        <v>256</v>
      </c>
      <c r="K1990" s="1" t="n">
        <v>0</v>
      </c>
      <c r="L1990" s="1" t="n">
        <v>0</v>
      </c>
      <c r="M1990" s="1" t="n">
        <v>19860</v>
      </c>
    </row>
    <row r="1991" customFormat="false" ht="28.35" hidden="false" customHeight="false" outlineLevel="0" collapsed="false">
      <c r="A1991" s="1" t="n">
        <v>1987</v>
      </c>
      <c r="B1991" s="1" t="n">
        <v>29</v>
      </c>
      <c r="C1991" s="1" t="n">
        <v>0</v>
      </c>
      <c r="D1991" s="1" t="n">
        <v>0</v>
      </c>
      <c r="E1991" s="1" t="n">
        <v>0</v>
      </c>
      <c r="F1991" s="1" t="n">
        <v>1972</v>
      </c>
      <c r="I1991" s="3" t="s">
        <v>2343</v>
      </c>
      <c r="L1991" s="1" t="n">
        <v>0</v>
      </c>
      <c r="M1991" s="1" t="n">
        <v>19870</v>
      </c>
    </row>
    <row r="1992" customFormat="false" ht="14.9" hidden="false" customHeight="false" outlineLevel="0" collapsed="false">
      <c r="A1992" s="1" t="n">
        <v>1988</v>
      </c>
      <c r="B1992" s="1" t="n">
        <v>29</v>
      </c>
      <c r="C1992" s="1" t="n">
        <v>0</v>
      </c>
      <c r="D1992" s="1" t="n">
        <v>0</v>
      </c>
      <c r="E1992" s="1" t="n">
        <v>1</v>
      </c>
      <c r="F1992" s="1" t="n">
        <v>1987</v>
      </c>
      <c r="H1992" s="1" t="s">
        <v>2344</v>
      </c>
      <c r="I1992" s="3" t="e">
        <f aca="false">--#NAME?</f>
        <v>#NAME?</v>
      </c>
      <c r="J1992" s="3" t="s">
        <v>256</v>
      </c>
      <c r="K1992" s="1" t="n">
        <v>0</v>
      </c>
      <c r="L1992" s="1" t="n">
        <v>0</v>
      </c>
      <c r="M1992" s="1" t="n">
        <v>19880</v>
      </c>
    </row>
    <row r="1993" customFormat="false" ht="14.9" hidden="false" customHeight="false" outlineLevel="0" collapsed="false">
      <c r="A1993" s="1" t="n">
        <v>1989</v>
      </c>
      <c r="B1993" s="1" t="n">
        <v>29</v>
      </c>
      <c r="C1993" s="1" t="n">
        <v>0</v>
      </c>
      <c r="D1993" s="1" t="n">
        <v>0</v>
      </c>
      <c r="E1993" s="1" t="n">
        <v>1</v>
      </c>
      <c r="F1993" s="1" t="n">
        <v>1987</v>
      </c>
      <c r="H1993" s="1" t="s">
        <v>2345</v>
      </c>
      <c r="I1993" s="3" t="e">
        <f aca="false">--#NAME? Q10 (#NAME? (#NAME?))</f>
        <v>#VALUE!</v>
      </c>
      <c r="J1993" s="3" t="s">
        <v>256</v>
      </c>
      <c r="K1993" s="1" t="n">
        <v>0</v>
      </c>
      <c r="L1993" s="1" t="n">
        <v>0</v>
      </c>
      <c r="M1993" s="1" t="n">
        <v>19890</v>
      </c>
    </row>
    <row r="1994" customFormat="false" ht="14.9" hidden="false" customHeight="false" outlineLevel="0" collapsed="false">
      <c r="A1994" s="1" t="n">
        <v>1990</v>
      </c>
      <c r="B1994" s="1" t="n">
        <v>29</v>
      </c>
      <c r="C1994" s="1" t="n">
        <v>0</v>
      </c>
      <c r="D1994" s="1" t="n">
        <v>0</v>
      </c>
      <c r="E1994" s="1" t="n">
        <v>1</v>
      </c>
      <c r="F1994" s="1" t="n">
        <v>1987</v>
      </c>
      <c r="H1994" s="1" t="s">
        <v>2346</v>
      </c>
      <c r="I1994" s="3" t="e">
        <f aca="false">--#NAME?</f>
        <v>#NAME?</v>
      </c>
      <c r="J1994" s="3" t="s">
        <v>256</v>
      </c>
      <c r="K1994" s="1" t="n">
        <v>0</v>
      </c>
      <c r="L1994" s="1" t="n">
        <v>0</v>
      </c>
      <c r="M1994" s="1" t="n">
        <v>19900</v>
      </c>
    </row>
    <row r="1995" customFormat="false" ht="135.8" hidden="false" customHeight="false" outlineLevel="0" collapsed="false">
      <c r="A1995" s="1" t="n">
        <v>1991</v>
      </c>
      <c r="B1995" s="1" t="n">
        <v>29</v>
      </c>
      <c r="C1995" s="1" t="n">
        <v>0</v>
      </c>
      <c r="D1995" s="1" t="n">
        <v>0</v>
      </c>
      <c r="E1995" s="1" t="n">
        <v>0</v>
      </c>
      <c r="F1995" s="1" t="n">
        <v>1972</v>
      </c>
      <c r="I1995" s="3" t="s">
        <v>2347</v>
      </c>
      <c r="L1995" s="1" t="n">
        <v>0</v>
      </c>
      <c r="M1995" s="1" t="n">
        <v>19910</v>
      </c>
    </row>
    <row r="1996" customFormat="false" ht="14.9" hidden="false" customHeight="false" outlineLevel="0" collapsed="false">
      <c r="A1996" s="1" t="n">
        <v>1992</v>
      </c>
      <c r="B1996" s="1" t="n">
        <v>29</v>
      </c>
      <c r="C1996" s="1" t="n">
        <v>0</v>
      </c>
      <c r="D1996" s="1" t="n">
        <v>0</v>
      </c>
      <c r="E1996" s="1" t="n">
        <v>1</v>
      </c>
      <c r="F1996" s="1" t="n">
        <v>1991</v>
      </c>
      <c r="H1996" s="1" t="s">
        <v>2348</v>
      </c>
      <c r="I1996" s="3" t="e">
        <f aca="false">--#NAME? (#NAME?)</f>
        <v>#VALUE!</v>
      </c>
      <c r="L1996" s="1" t="n">
        <v>0</v>
      </c>
      <c r="M1996" s="1" t="n">
        <v>19920</v>
      </c>
    </row>
    <row r="1997" customFormat="false" ht="14.9" hidden="false" customHeight="false" outlineLevel="0" collapsed="false">
      <c r="A1997" s="1" t="n">
        <v>1993</v>
      </c>
      <c r="B1997" s="1" t="n">
        <v>29</v>
      </c>
      <c r="C1997" s="1" t="n">
        <v>0</v>
      </c>
      <c r="D1997" s="1" t="n">
        <v>0</v>
      </c>
      <c r="E1997" s="1" t="n">
        <v>1</v>
      </c>
      <c r="F1997" s="1" t="n">
        <v>1991</v>
      </c>
      <c r="H1997" s="1" t="s">
        <v>2349</v>
      </c>
      <c r="I1997" s="3" t="e">
        <f aca="false">--#NAME?</f>
        <v>#NAME?</v>
      </c>
      <c r="L1997" s="1" t="n">
        <v>0</v>
      </c>
      <c r="M1997" s="1" t="n">
        <v>19930</v>
      </c>
    </row>
    <row r="1998" customFormat="false" ht="310.4" hidden="false" customHeight="false" outlineLevel="0" collapsed="false">
      <c r="A1998" s="1" t="n">
        <v>1994</v>
      </c>
      <c r="B1998" s="1" t="n">
        <v>29</v>
      </c>
      <c r="C1998" s="1" t="n">
        <v>1</v>
      </c>
      <c r="D1998" s="1" t="n">
        <v>0</v>
      </c>
      <c r="E1998" s="1" t="n">
        <v>0</v>
      </c>
      <c r="I1998" s="3" t="s">
        <v>2350</v>
      </c>
      <c r="L1998" s="1" t="n">
        <v>0</v>
      </c>
      <c r="M1998" s="1" t="n">
        <v>19940</v>
      </c>
    </row>
    <row r="1999" customFormat="false" ht="283.55" hidden="false" customHeight="false" outlineLevel="0" collapsed="false">
      <c r="A1999" s="1" t="n">
        <v>1995</v>
      </c>
      <c r="B1999" s="1" t="n">
        <v>29</v>
      </c>
      <c r="C1999" s="1" t="n">
        <v>0</v>
      </c>
      <c r="D1999" s="1" t="n">
        <v>1</v>
      </c>
      <c r="E1999" s="1" t="n">
        <v>0</v>
      </c>
      <c r="G1999" s="1" t="n">
        <v>29.15</v>
      </c>
      <c r="I1999" s="3" t="s">
        <v>2351</v>
      </c>
      <c r="L1999" s="1" t="n">
        <v>0</v>
      </c>
      <c r="M1999" s="1" t="n">
        <v>19950</v>
      </c>
    </row>
    <row r="2000" customFormat="false" ht="55.2" hidden="false" customHeight="false" outlineLevel="0" collapsed="false">
      <c r="A2000" s="1" t="n">
        <v>1996</v>
      </c>
      <c r="B2000" s="1" t="n">
        <v>29</v>
      </c>
      <c r="C2000" s="1" t="n">
        <v>0</v>
      </c>
      <c r="D2000" s="1" t="n">
        <v>0</v>
      </c>
      <c r="E2000" s="1" t="n">
        <v>0</v>
      </c>
      <c r="F2000" s="1" t="n">
        <v>1995</v>
      </c>
      <c r="I2000" s="3" t="s">
        <v>2352</v>
      </c>
      <c r="L2000" s="1" t="n">
        <v>0</v>
      </c>
      <c r="M2000" s="1" t="n">
        <v>19960</v>
      </c>
    </row>
    <row r="2001" customFormat="false" ht="14.9" hidden="false" customHeight="false" outlineLevel="0" collapsed="false">
      <c r="A2001" s="1" t="n">
        <v>1997</v>
      </c>
      <c r="B2001" s="1" t="n">
        <v>29</v>
      </c>
      <c r="C2001" s="1" t="n">
        <v>0</v>
      </c>
      <c r="D2001" s="1" t="n">
        <v>0</v>
      </c>
      <c r="E2001" s="1" t="n">
        <v>1</v>
      </c>
      <c r="F2001" s="1" t="n">
        <v>1996</v>
      </c>
      <c r="H2001" s="1" t="s">
        <v>2353</v>
      </c>
      <c r="I2001" s="3" t="e">
        <f aca="false">--#NAME? #NAME?</f>
        <v>#VALUE!</v>
      </c>
      <c r="J2001" s="3" t="s">
        <v>256</v>
      </c>
      <c r="K2001" s="1" t="n">
        <v>0</v>
      </c>
      <c r="L2001" s="1" t="n">
        <v>0</v>
      </c>
      <c r="M2001" s="1" t="n">
        <v>19970</v>
      </c>
    </row>
    <row r="2002" customFormat="false" ht="14.9" hidden="false" customHeight="false" outlineLevel="0" collapsed="false">
      <c r="A2002" s="1" t="n">
        <v>1998</v>
      </c>
      <c r="B2002" s="1" t="n">
        <v>29</v>
      </c>
      <c r="C2002" s="1" t="n">
        <v>0</v>
      </c>
      <c r="D2002" s="1" t="n">
        <v>0</v>
      </c>
      <c r="E2002" s="1" t="n">
        <v>1</v>
      </c>
      <c r="F2002" s="1" t="n">
        <v>1996</v>
      </c>
      <c r="H2002" s="1" t="s">
        <v>2354</v>
      </c>
      <c r="I2002" s="3" t="e">
        <f aca="false">--#NAME? #NAME? #NAME? #NAME?</f>
        <v>#VALUE!</v>
      </c>
      <c r="J2002" s="3" t="s">
        <v>256</v>
      </c>
      <c r="K2002" s="1" t="n">
        <v>0</v>
      </c>
      <c r="L2002" s="1" t="n">
        <v>0</v>
      </c>
      <c r="M2002" s="1" t="n">
        <v>19980</v>
      </c>
    </row>
    <row r="2003" customFormat="false" ht="14.9" hidden="false" customHeight="false" outlineLevel="0" collapsed="false">
      <c r="A2003" s="1" t="n">
        <v>1999</v>
      </c>
      <c r="B2003" s="1" t="n">
        <v>29</v>
      </c>
      <c r="C2003" s="1" t="n">
        <v>0</v>
      </c>
      <c r="D2003" s="1" t="n">
        <v>0</v>
      </c>
      <c r="E2003" s="1" t="n">
        <v>1</v>
      </c>
      <c r="F2003" s="1" t="n">
        <v>1996</v>
      </c>
      <c r="H2003" s="1" t="s">
        <v>2355</v>
      </c>
      <c r="I2003" s="3" t="e">
        <f aca="false">--#NAME? #NAME? #NAME? #NAME?</f>
        <v>#VALUE!</v>
      </c>
      <c r="J2003" s="3" t="s">
        <v>256</v>
      </c>
      <c r="K2003" s="1" t="n">
        <v>0</v>
      </c>
      <c r="L2003" s="1" t="n">
        <v>0</v>
      </c>
      <c r="M2003" s="1" t="n">
        <v>19990</v>
      </c>
    </row>
    <row r="2004" customFormat="false" ht="14.9" hidden="false" customHeight="false" outlineLevel="0" collapsed="false">
      <c r="A2004" s="1" t="n">
        <v>2000</v>
      </c>
      <c r="B2004" s="1" t="n">
        <v>29</v>
      </c>
      <c r="C2004" s="1" t="n">
        <v>0</v>
      </c>
      <c r="D2004" s="1" t="n">
        <v>0</v>
      </c>
      <c r="E2004" s="1" t="n">
        <v>0</v>
      </c>
      <c r="F2004" s="1" t="n">
        <v>1995</v>
      </c>
      <c r="I2004" s="3" t="e">
        <f aca="false">-#NAME? #NAME? #NAME? #NAME? #NAME?</f>
        <v>#VALUE!</v>
      </c>
      <c r="J2004" s="3" t="s">
        <v>2356</v>
      </c>
      <c r="L2004" s="0" t="s">
        <v>644</v>
      </c>
      <c r="M2004" s="1" t="n">
        <v>0</v>
      </c>
      <c r="N2004" s="1" t="n">
        <v>20000</v>
      </c>
    </row>
    <row r="2005" customFormat="false" ht="14.9" hidden="false" customHeight="false" outlineLevel="0" collapsed="false">
      <c r="A2005" s="1" t="n">
        <v>2001</v>
      </c>
      <c r="B2005" s="1" t="n">
        <v>29</v>
      </c>
      <c r="C2005" s="1" t="n">
        <v>0</v>
      </c>
      <c r="D2005" s="1" t="n">
        <v>0</v>
      </c>
      <c r="E2005" s="1" t="n">
        <v>1</v>
      </c>
      <c r="F2005" s="1" t="n">
        <v>2000</v>
      </c>
      <c r="H2005" s="1" t="s">
        <v>2357</v>
      </c>
      <c r="I2005" s="3" t="e">
        <f aca="false">--#NAME? #NAME?</f>
        <v>#VALUE!</v>
      </c>
      <c r="J2005" s="3" t="s">
        <v>256</v>
      </c>
      <c r="K2005" s="1" t="n">
        <v>0</v>
      </c>
      <c r="L2005" s="1" t="n">
        <v>0</v>
      </c>
      <c r="M2005" s="1" t="n">
        <v>20010</v>
      </c>
    </row>
    <row r="2006" customFormat="false" ht="14.9" hidden="false" customHeight="false" outlineLevel="0" collapsed="false">
      <c r="A2006" s="1" t="n">
        <v>2002</v>
      </c>
      <c r="B2006" s="1" t="n">
        <v>29</v>
      </c>
      <c r="C2006" s="1" t="n">
        <v>0</v>
      </c>
      <c r="D2006" s="1" t="n">
        <v>0</v>
      </c>
      <c r="E2006" s="1" t="n">
        <v>1</v>
      </c>
      <c r="F2006" s="1" t="n">
        <v>2000</v>
      </c>
      <c r="H2006" s="1" t="s">
        <v>2358</v>
      </c>
      <c r="I2006" s="3" t="e">
        <f aca="false">--#NAME? #NAME?</f>
        <v>#VALUE!</v>
      </c>
      <c r="J2006" s="3" t="s">
        <v>256</v>
      </c>
      <c r="K2006" s="1" t="n">
        <v>0</v>
      </c>
      <c r="L2006" s="1" t="n">
        <v>0</v>
      </c>
      <c r="M2006" s="1" t="n">
        <v>20020</v>
      </c>
    </row>
    <row r="2007" customFormat="false" ht="14.9" hidden="false" customHeight="false" outlineLevel="0" collapsed="false">
      <c r="A2007" s="1" t="n">
        <v>2003</v>
      </c>
      <c r="B2007" s="1" t="n">
        <v>29</v>
      </c>
      <c r="C2007" s="1" t="n">
        <v>0</v>
      </c>
      <c r="D2007" s="1" t="n">
        <v>0</v>
      </c>
      <c r="E2007" s="1" t="n">
        <v>1</v>
      </c>
      <c r="F2007" s="1" t="n">
        <v>2000</v>
      </c>
      <c r="H2007" s="1" t="s">
        <v>2359</v>
      </c>
      <c r="I2007" s="3" t="e">
        <f aca="false">--#NAME?</f>
        <v>#NAME?</v>
      </c>
      <c r="J2007" s="3" t="s">
        <v>256</v>
      </c>
      <c r="K2007" s="1" t="n">
        <v>0</v>
      </c>
      <c r="L2007" s="1" t="n">
        <v>0</v>
      </c>
      <c r="M2007" s="1" t="n">
        <v>20030</v>
      </c>
    </row>
    <row r="2008" customFormat="false" ht="41.75" hidden="false" customHeight="false" outlineLevel="0" collapsed="false">
      <c r="A2008" s="1" t="n">
        <v>2004</v>
      </c>
      <c r="B2008" s="1" t="n">
        <v>29</v>
      </c>
      <c r="C2008" s="1" t="n">
        <v>0</v>
      </c>
      <c r="D2008" s="1" t="n">
        <v>0</v>
      </c>
      <c r="E2008" s="1" t="n">
        <v>0</v>
      </c>
      <c r="F2008" s="1" t="n">
        <v>1995</v>
      </c>
      <c r="I2008" s="3" t="s">
        <v>2360</v>
      </c>
      <c r="L2008" s="1" t="n">
        <v>0</v>
      </c>
      <c r="M2008" s="1" t="n">
        <v>20040</v>
      </c>
    </row>
    <row r="2009" customFormat="false" ht="14.9" hidden="false" customHeight="false" outlineLevel="0" collapsed="false">
      <c r="A2009" s="1" t="n">
        <v>2005</v>
      </c>
      <c r="B2009" s="1" t="n">
        <v>29</v>
      </c>
      <c r="C2009" s="1" t="n">
        <v>0</v>
      </c>
      <c r="D2009" s="1" t="n">
        <v>0</v>
      </c>
      <c r="E2009" s="1" t="n">
        <v>1</v>
      </c>
      <c r="F2009" s="1" t="n">
        <v>2004</v>
      </c>
      <c r="H2009" s="1" t="s">
        <v>2361</v>
      </c>
      <c r="I2009" s="3" t="e">
        <f aca="false">--#NAME? #NAME?</f>
        <v>#VALUE!</v>
      </c>
      <c r="J2009" s="3" t="s">
        <v>256</v>
      </c>
      <c r="K2009" s="1" t="n">
        <v>0</v>
      </c>
      <c r="L2009" s="1" t="n">
        <v>0</v>
      </c>
      <c r="M2009" s="1" t="n">
        <v>20050</v>
      </c>
    </row>
    <row r="2010" customFormat="false" ht="14.9" hidden="false" customHeight="false" outlineLevel="0" collapsed="false">
      <c r="A2010" s="1" t="n">
        <v>2006</v>
      </c>
      <c r="B2010" s="1" t="n">
        <v>29</v>
      </c>
      <c r="C2010" s="1" t="n">
        <v>0</v>
      </c>
      <c r="D2010" s="1" t="n">
        <v>0</v>
      </c>
      <c r="E2010" s="1" t="n">
        <v>1</v>
      </c>
      <c r="F2010" s="1" t="n">
        <v>2004</v>
      </c>
      <c r="H2010" s="1" t="s">
        <v>2362</v>
      </c>
      <c r="I2010" s="3" t="e">
        <f aca="false">--#NAME? #NAME?</f>
        <v>#VALUE!</v>
      </c>
      <c r="J2010" s="3" t="s">
        <v>256</v>
      </c>
      <c r="K2010" s="1" t="n">
        <v>0</v>
      </c>
      <c r="L2010" s="1" t="n">
        <v>0</v>
      </c>
      <c r="M2010" s="1" t="n">
        <v>20060</v>
      </c>
    </row>
    <row r="2011" customFormat="false" ht="14.9" hidden="false" customHeight="false" outlineLevel="0" collapsed="false">
      <c r="A2011" s="1" t="n">
        <v>2007</v>
      </c>
      <c r="B2011" s="1" t="n">
        <v>29</v>
      </c>
      <c r="C2011" s="1" t="n">
        <v>0</v>
      </c>
      <c r="D2011" s="1" t="n">
        <v>0</v>
      </c>
      <c r="E2011" s="1" t="n">
        <v>1</v>
      </c>
      <c r="F2011" s="1" t="n">
        <v>2004</v>
      </c>
      <c r="H2011" s="1" t="s">
        <v>2363</v>
      </c>
      <c r="I2011" s="3" t="e">
        <f aca="false">--#NAME?-#NAME? #NAME?</f>
        <v>#VALUE!</v>
      </c>
      <c r="J2011" s="3" t="s">
        <v>256</v>
      </c>
      <c r="K2011" s="1" t="n">
        <v>0</v>
      </c>
      <c r="L2011" s="1" t="n">
        <v>0</v>
      </c>
      <c r="M2011" s="1" t="n">
        <v>20070</v>
      </c>
    </row>
    <row r="2012" customFormat="false" ht="14.9" hidden="false" customHeight="false" outlineLevel="0" collapsed="false">
      <c r="A2012" s="1" t="n">
        <v>2008</v>
      </c>
      <c r="B2012" s="1" t="n">
        <v>29</v>
      </c>
      <c r="C2012" s="1" t="n">
        <v>0</v>
      </c>
      <c r="D2012" s="1" t="n">
        <v>0</v>
      </c>
      <c r="E2012" s="1" t="n">
        <v>1</v>
      </c>
      <c r="F2012" s="1" t="n">
        <v>2004</v>
      </c>
      <c r="H2012" s="1" t="s">
        <v>2364</v>
      </c>
      <c r="I2012" s="3" t="e">
        <f aca="false">--#NAME? (#NAME?) #NAME?</f>
        <v>#VALUE!</v>
      </c>
      <c r="J2012" s="3" t="s">
        <v>256</v>
      </c>
      <c r="K2012" s="1" t="n">
        <v>0</v>
      </c>
      <c r="L2012" s="1" t="n">
        <v>0</v>
      </c>
      <c r="M2012" s="1" t="n">
        <v>20080</v>
      </c>
    </row>
    <row r="2013" customFormat="false" ht="14.9" hidden="false" customHeight="false" outlineLevel="0" collapsed="false">
      <c r="A2013" s="1" t="n">
        <v>2009</v>
      </c>
      <c r="B2013" s="1" t="n">
        <v>29</v>
      </c>
      <c r="C2013" s="1" t="n">
        <v>0</v>
      </c>
      <c r="D2013" s="1" t="n">
        <v>0</v>
      </c>
      <c r="E2013" s="1" t="n">
        <v>1</v>
      </c>
      <c r="F2013" s="1" t="n">
        <v>2004</v>
      </c>
      <c r="H2013" s="1" t="s">
        <v>2365</v>
      </c>
      <c r="I2013" s="3" t="e">
        <f aca="false">--#NAME?</f>
        <v>#NAME?</v>
      </c>
      <c r="J2013" s="3" t="s">
        <v>256</v>
      </c>
      <c r="K2013" s="1" t="n">
        <v>0</v>
      </c>
      <c r="L2013" s="1" t="n">
        <v>0</v>
      </c>
      <c r="M2013" s="1" t="n">
        <v>20090</v>
      </c>
    </row>
    <row r="2014" customFormat="false" ht="108.95" hidden="false" customHeight="false" outlineLevel="0" collapsed="false">
      <c r="A2014" s="1" t="n">
        <v>2010</v>
      </c>
      <c r="B2014" s="1" t="n">
        <v>29</v>
      </c>
      <c r="C2014" s="1" t="n">
        <v>0</v>
      </c>
      <c r="D2014" s="1" t="n">
        <v>0</v>
      </c>
      <c r="E2014" s="1" t="n">
        <v>1</v>
      </c>
      <c r="F2014" s="1" t="n">
        <v>1995</v>
      </c>
      <c r="H2014" s="1" t="s">
        <v>2366</v>
      </c>
      <c r="I2014" s="3" t="s">
        <v>2367</v>
      </c>
      <c r="J2014" s="3" t="s">
        <v>256</v>
      </c>
      <c r="K2014" s="1" t="n">
        <v>0</v>
      </c>
      <c r="L2014" s="1" t="n">
        <v>0</v>
      </c>
      <c r="M2014" s="1" t="n">
        <v>20100</v>
      </c>
    </row>
    <row r="2015" customFormat="false" ht="14.9" hidden="false" customHeight="false" outlineLevel="0" collapsed="false">
      <c r="A2015" s="1" t="n">
        <v>2011</v>
      </c>
      <c r="B2015" s="1" t="n">
        <v>29</v>
      </c>
      <c r="C2015" s="1" t="n">
        <v>0</v>
      </c>
      <c r="D2015" s="1" t="n">
        <v>0</v>
      </c>
      <c r="E2015" s="1" t="n">
        <v>1</v>
      </c>
      <c r="F2015" s="1" t="n">
        <v>1995</v>
      </c>
      <c r="H2015" s="1" t="s">
        <v>2368</v>
      </c>
      <c r="I2015" s="3" t="e">
        <f aca="false">-#NAME? #NAME?,#NAME? #NAME? #NAME? #NAME?</f>
        <v>#VALUE!</v>
      </c>
      <c r="J2015" s="3" t="s">
        <v>256</v>
      </c>
      <c r="K2015" s="1" t="n">
        <v>0</v>
      </c>
      <c r="L2015" s="1" t="n">
        <v>0</v>
      </c>
      <c r="M2015" s="1" t="n">
        <v>20110</v>
      </c>
    </row>
    <row r="2016" customFormat="false" ht="14.9" hidden="false" customHeight="false" outlineLevel="0" collapsed="false">
      <c r="A2016" s="1" t="n">
        <v>2012</v>
      </c>
      <c r="B2016" s="1" t="n">
        <v>29</v>
      </c>
      <c r="C2016" s="1" t="n">
        <v>0</v>
      </c>
      <c r="D2016" s="1" t="n">
        <v>0</v>
      </c>
      <c r="E2016" s="1" t="n">
        <v>1</v>
      </c>
      <c r="F2016" s="1" t="n">
        <v>1995</v>
      </c>
      <c r="H2016" s="1" t="s">
        <v>2369</v>
      </c>
      <c r="I2016" s="3" t="e">
        <f aca="false">-#NAME? #NAME?,#NAME? #NAME?,#NAME? #NAME? #NAME? #NAME?</f>
        <v>#VALUE!</v>
      </c>
      <c r="J2016" s="3" t="s">
        <v>256</v>
      </c>
      <c r="K2016" s="1" t="n">
        <v>0</v>
      </c>
      <c r="L2016" s="1" t="n">
        <v>0</v>
      </c>
      <c r="M2016" s="1" t="n">
        <v>20120</v>
      </c>
    </row>
    <row r="2017" customFormat="false" ht="14.9" hidden="false" customHeight="false" outlineLevel="0" collapsed="false">
      <c r="A2017" s="1" t="n">
        <v>2013</v>
      </c>
      <c r="B2017" s="1" t="n">
        <v>29</v>
      </c>
      <c r="C2017" s="1" t="n">
        <v>0</v>
      </c>
      <c r="D2017" s="1" t="n">
        <v>0</v>
      </c>
      <c r="E2017" s="1" t="n">
        <v>1</v>
      </c>
      <c r="F2017" s="1" t="n">
        <v>1995</v>
      </c>
      <c r="H2017" s="1" t="s">
        <v>2370</v>
      </c>
      <c r="I2017" s="3" t="e">
        <f aca="false">-#NAME? #NAME?,#NAME? #NAME?,#NAME? #NAME? #NAME? #NAME?</f>
        <v>#VALUE!</v>
      </c>
      <c r="J2017" s="3" t="s">
        <v>256</v>
      </c>
      <c r="K2017" s="1" t="n">
        <v>0</v>
      </c>
      <c r="L2017" s="1" t="n">
        <v>0</v>
      </c>
      <c r="M2017" s="1" t="n">
        <v>20130</v>
      </c>
    </row>
    <row r="2018" customFormat="false" ht="14.9" hidden="false" customHeight="false" outlineLevel="0" collapsed="false">
      <c r="A2018" s="1" t="n">
        <v>2014</v>
      </c>
      <c r="B2018" s="1" t="n">
        <v>29</v>
      </c>
      <c r="C2018" s="1" t="n">
        <v>0</v>
      </c>
      <c r="D2018" s="1" t="n">
        <v>0</v>
      </c>
      <c r="E2018" s="1" t="n">
        <v>1</v>
      </c>
      <c r="F2018" s="1" t="n">
        <v>1995</v>
      </c>
      <c r="H2018" s="1" t="s">
        <v>2371</v>
      </c>
      <c r="I2018" s="3" t="e">
        <f aca="false">-#NAME?</f>
        <v>#NAME?</v>
      </c>
      <c r="J2018" s="3" t="s">
        <v>256</v>
      </c>
      <c r="K2018" s="1" t="n">
        <v>0</v>
      </c>
      <c r="L2018" s="1" t="n">
        <v>0</v>
      </c>
      <c r="M2018" s="1" t="n">
        <v>20140</v>
      </c>
    </row>
    <row r="2019" customFormat="false" ht="337.3" hidden="false" customHeight="false" outlineLevel="0" collapsed="false">
      <c r="A2019" s="1" t="n">
        <v>2015</v>
      </c>
      <c r="B2019" s="1" t="n">
        <v>29</v>
      </c>
      <c r="C2019" s="1" t="n">
        <v>0</v>
      </c>
      <c r="D2019" s="1" t="n">
        <v>1</v>
      </c>
      <c r="E2019" s="1" t="n">
        <v>0</v>
      </c>
      <c r="G2019" s="1" t="n">
        <v>29.16</v>
      </c>
      <c r="I2019" s="3" t="s">
        <v>2372</v>
      </c>
      <c r="L2019" s="1" t="n">
        <v>0</v>
      </c>
      <c r="M2019" s="1" t="n">
        <v>20150</v>
      </c>
    </row>
    <row r="2020" customFormat="false" ht="216.4" hidden="false" customHeight="false" outlineLevel="0" collapsed="false">
      <c r="A2020" s="1" t="n">
        <v>2016</v>
      </c>
      <c r="B2020" s="1" t="n">
        <v>29</v>
      </c>
      <c r="C2020" s="1" t="n">
        <v>0</v>
      </c>
      <c r="D2020" s="1" t="n">
        <v>0</v>
      </c>
      <c r="E2020" s="1" t="n">
        <v>0</v>
      </c>
      <c r="F2020" s="1" t="n">
        <v>2015</v>
      </c>
      <c r="I2020" s="3" t="s">
        <v>2373</v>
      </c>
      <c r="L2020" s="1" t="n">
        <v>0</v>
      </c>
      <c r="M2020" s="1" t="n">
        <v>20160</v>
      </c>
    </row>
    <row r="2021" customFormat="false" ht="14.9" hidden="false" customHeight="false" outlineLevel="0" collapsed="false">
      <c r="A2021" s="1" t="n">
        <v>2017</v>
      </c>
      <c r="B2021" s="1" t="n">
        <v>29</v>
      </c>
      <c r="C2021" s="1" t="n">
        <v>0</v>
      </c>
      <c r="D2021" s="1" t="n">
        <v>0</v>
      </c>
      <c r="E2021" s="1" t="n">
        <v>1</v>
      </c>
      <c r="F2021" s="1" t="n">
        <v>2016</v>
      </c>
      <c r="H2021" s="1" t="s">
        <v>2374</v>
      </c>
      <c r="I2021" s="3" t="e">
        <f aca="false">--#NAME? #NAME? #NAME? #NAME? #NAME?</f>
        <v>#VALUE!</v>
      </c>
      <c r="J2021" s="3" t="s">
        <v>256</v>
      </c>
      <c r="K2021" s="1" t="n">
        <v>0</v>
      </c>
      <c r="L2021" s="1" t="n">
        <v>0</v>
      </c>
      <c r="M2021" s="1" t="n">
        <v>20170</v>
      </c>
    </row>
    <row r="2022" customFormat="false" ht="14.9" hidden="false" customHeight="false" outlineLevel="0" collapsed="false">
      <c r="A2022" s="1" t="n">
        <v>2018</v>
      </c>
      <c r="B2022" s="1" t="n">
        <v>29</v>
      </c>
      <c r="C2022" s="1" t="n">
        <v>0</v>
      </c>
      <c r="D2022" s="1" t="n">
        <v>0</v>
      </c>
      <c r="E2022" s="1" t="n">
        <v>1</v>
      </c>
      <c r="F2022" s="1" t="n">
        <v>2016</v>
      </c>
      <c r="H2022" s="1" t="s">
        <v>2375</v>
      </c>
      <c r="I2022" s="3" t="e">
        <f aca="false">--#NAME? #NAME? #NAME? #NAME?</f>
        <v>#VALUE!</v>
      </c>
      <c r="J2022" s="3" t="s">
        <v>256</v>
      </c>
      <c r="K2022" s="1" t="n">
        <v>0</v>
      </c>
      <c r="L2022" s="1" t="n">
        <v>0</v>
      </c>
      <c r="M2022" s="1" t="n">
        <v>20180</v>
      </c>
    </row>
    <row r="2023" customFormat="false" ht="14.9" hidden="false" customHeight="false" outlineLevel="0" collapsed="false">
      <c r="A2023" s="1" t="n">
        <v>2019</v>
      </c>
      <c r="B2023" s="1" t="n">
        <v>29</v>
      </c>
      <c r="C2023" s="1" t="n">
        <v>0</v>
      </c>
      <c r="D2023" s="1" t="n">
        <v>0</v>
      </c>
      <c r="E2023" s="1" t="n">
        <v>1</v>
      </c>
      <c r="F2023" s="1" t="n">
        <v>2016</v>
      </c>
      <c r="H2023" s="1" t="s">
        <v>2376</v>
      </c>
      <c r="I2023" s="3" t="e">
        <f aca="false">--#NAME? #NAME? #NAME? #NAME? #NAME?</f>
        <v>#VALUE!</v>
      </c>
      <c r="J2023" s="3" t="s">
        <v>256</v>
      </c>
      <c r="K2023" s="1" t="n">
        <v>0</v>
      </c>
      <c r="L2023" s="1" t="n">
        <v>0</v>
      </c>
      <c r="M2023" s="1" t="n">
        <v>20190</v>
      </c>
    </row>
    <row r="2024" customFormat="false" ht="14.9" hidden="false" customHeight="false" outlineLevel="0" collapsed="false">
      <c r="A2024" s="1" t="n">
        <v>2020</v>
      </c>
      <c r="B2024" s="1" t="n">
        <v>29</v>
      </c>
      <c r="C2024" s="1" t="n">
        <v>0</v>
      </c>
      <c r="D2024" s="1" t="n">
        <v>0</v>
      </c>
      <c r="E2024" s="1" t="n">
        <v>1</v>
      </c>
      <c r="F2024" s="1" t="n">
        <v>2016</v>
      </c>
      <c r="H2024" s="1" t="s">
        <v>2377</v>
      </c>
      <c r="I2024" s="3" t="e">
        <f aca="false">--#NAME? #NAME? #NAME? #NAME?</f>
        <v>#VALUE!</v>
      </c>
      <c r="J2024" s="3" t="s">
        <v>256</v>
      </c>
      <c r="K2024" s="1" t="n">
        <v>0</v>
      </c>
      <c r="L2024" s="1" t="n">
        <v>0</v>
      </c>
      <c r="M2024" s="1" t="n">
        <v>20200</v>
      </c>
    </row>
    <row r="2025" customFormat="false" ht="14.9" hidden="false" customHeight="false" outlineLevel="0" collapsed="false">
      <c r="A2025" s="1" t="n">
        <v>2021</v>
      </c>
      <c r="B2025" s="1" t="n">
        <v>29</v>
      </c>
      <c r="C2025" s="1" t="n">
        <v>0</v>
      </c>
      <c r="D2025" s="1" t="n">
        <v>0</v>
      </c>
      <c r="E2025" s="1" t="n">
        <v>1</v>
      </c>
      <c r="F2025" s="1" t="n">
        <v>2016</v>
      </c>
      <c r="H2025" s="1" t="s">
        <v>2378</v>
      </c>
      <c r="I2025" s="3" t="e">
        <f aca="false">--#NAME?,#NAME? #NAME? #NAME? #NAME?,#NAME? #NAME? #NAME? #NAME?</f>
        <v>#VALUE!</v>
      </c>
      <c r="J2025" s="3" t="s">
        <v>256</v>
      </c>
      <c r="K2025" s="1" t="n">
        <v>0</v>
      </c>
      <c r="L2025" s="1" t="n">
        <v>0</v>
      </c>
      <c r="M2025" s="1" t="n">
        <v>20210</v>
      </c>
    </row>
    <row r="2026" customFormat="false" ht="14.9" hidden="false" customHeight="false" outlineLevel="0" collapsed="false">
      <c r="A2026" s="1" t="n">
        <v>2022</v>
      </c>
      <c r="B2026" s="1" t="n">
        <v>29</v>
      </c>
      <c r="C2026" s="1" t="n">
        <v>0</v>
      </c>
      <c r="D2026" s="1" t="n">
        <v>0</v>
      </c>
      <c r="E2026" s="1" t="n">
        <v>1</v>
      </c>
      <c r="F2026" s="1" t="n">
        <v>2016</v>
      </c>
      <c r="H2026" s="1" t="s">
        <v>2379</v>
      </c>
      <c r="I2026" s="3" t="e">
        <f aca="false">--#NAME? (#NAME?)</f>
        <v>#VALUE!</v>
      </c>
      <c r="J2026" s="3" t="s">
        <v>256</v>
      </c>
      <c r="K2026" s="1" t="n">
        <v>0</v>
      </c>
      <c r="L2026" s="1" t="n">
        <v>0</v>
      </c>
      <c r="M2026" s="1" t="n">
        <v>20220</v>
      </c>
    </row>
    <row r="2027" customFormat="false" ht="14.9" hidden="false" customHeight="false" outlineLevel="0" collapsed="false">
      <c r="A2027" s="1" t="n">
        <v>2023</v>
      </c>
      <c r="B2027" s="1" t="n">
        <v>29</v>
      </c>
      <c r="C2027" s="1" t="n">
        <v>0</v>
      </c>
      <c r="D2027" s="1" t="n">
        <v>0</v>
      </c>
      <c r="E2027" s="1" t="n">
        <v>1</v>
      </c>
      <c r="F2027" s="1" t="n">
        <v>2016</v>
      </c>
      <c r="H2027" s="1" t="s">
        <v>2380</v>
      </c>
      <c r="I2027" s="3" t="e">
        <f aca="false">--#NAME?</f>
        <v>#NAME?</v>
      </c>
      <c r="J2027" s="3" t="s">
        <v>256</v>
      </c>
      <c r="K2027" s="1" t="n">
        <v>0</v>
      </c>
      <c r="L2027" s="1" t="n">
        <v>0</v>
      </c>
      <c r="M2027" s="1" t="n">
        <v>20230</v>
      </c>
    </row>
    <row r="2028" customFormat="false" ht="14.9" hidden="false" customHeight="false" outlineLevel="0" collapsed="false">
      <c r="A2028" s="1" t="n">
        <v>2024</v>
      </c>
      <c r="B2028" s="1" t="n">
        <v>29</v>
      </c>
      <c r="C2028" s="1" t="n">
        <v>0</v>
      </c>
      <c r="D2028" s="1" t="n">
        <v>0</v>
      </c>
      <c r="E2028" s="1" t="n">
        <v>1</v>
      </c>
      <c r="F2028" s="1" t="n">
        <v>2015</v>
      </c>
      <c r="H2028" s="1" t="s">
        <v>2381</v>
      </c>
      <c r="I2028" s="3" t="e">
        <f aca="false">-#NAME?,#NAME? #NAME? #NAME? #NAME? #NAME?,#NAME? #NAME?,#NAME?,#NAME?,#NAME? #NAME? #NAME? #NAME?</f>
        <v>#VALUE!</v>
      </c>
      <c r="J2028" s="3" t="s">
        <v>256</v>
      </c>
      <c r="K2028" s="1" t="n">
        <v>0</v>
      </c>
      <c r="L2028" s="1" t="n">
        <v>0</v>
      </c>
      <c r="M2028" s="1" t="n">
        <v>20240</v>
      </c>
    </row>
    <row r="2029" customFormat="false" ht="189.55" hidden="false" customHeight="false" outlineLevel="0" collapsed="false">
      <c r="A2029" s="1" t="n">
        <v>2025</v>
      </c>
      <c r="B2029" s="1" t="n">
        <v>29</v>
      </c>
      <c r="C2029" s="1" t="n">
        <v>0</v>
      </c>
      <c r="D2029" s="1" t="n">
        <v>0</v>
      </c>
      <c r="E2029" s="1" t="n">
        <v>0</v>
      </c>
      <c r="F2029" s="1" t="n">
        <v>2015</v>
      </c>
      <c r="I2029" s="3" t="s">
        <v>2382</v>
      </c>
      <c r="L2029" s="1" t="n">
        <v>0</v>
      </c>
      <c r="M2029" s="1" t="n">
        <v>20250</v>
      </c>
    </row>
    <row r="2030" customFormat="false" ht="14.9" hidden="false" customHeight="false" outlineLevel="0" collapsed="false">
      <c r="A2030" s="1" t="n">
        <v>2026</v>
      </c>
      <c r="B2030" s="1" t="n">
        <v>29</v>
      </c>
      <c r="C2030" s="1" t="n">
        <v>0</v>
      </c>
      <c r="D2030" s="1" t="n">
        <v>0</v>
      </c>
      <c r="E2030" s="1" t="n">
        <v>1</v>
      </c>
      <c r="F2030" s="1" t="n">
        <v>2025</v>
      </c>
      <c r="H2030" s="1" t="s">
        <v>2383</v>
      </c>
      <c r="I2030" s="3" t="e">
        <f aca="false">--#NAME? #NAME?,#NAME? #NAME? #NAME? #NAME?</f>
        <v>#VALUE!</v>
      </c>
      <c r="J2030" s="3" t="s">
        <v>256</v>
      </c>
      <c r="K2030" s="1" t="n">
        <v>0</v>
      </c>
      <c r="L2030" s="1" t="n">
        <v>0</v>
      </c>
      <c r="M2030" s="1" t="n">
        <v>20260</v>
      </c>
    </row>
    <row r="2031" customFormat="false" ht="14.9" hidden="false" customHeight="false" outlineLevel="0" collapsed="false">
      <c r="A2031" s="1" t="n">
        <v>2027</v>
      </c>
      <c r="B2031" s="1" t="n">
        <v>29</v>
      </c>
      <c r="C2031" s="1" t="n">
        <v>0</v>
      </c>
      <c r="D2031" s="1" t="n">
        <v>0</v>
      </c>
      <c r="E2031" s="1" t="n">
        <v>1</v>
      </c>
      <c r="F2031" s="1" t="n">
        <v>2025</v>
      </c>
      <c r="H2031" s="1" t="s">
        <v>2384</v>
      </c>
      <c r="I2031" s="3" t="e">
        <f aca="false">--#NAME? #NAME? #NAME? #NAME? #NAME?</f>
        <v>#VALUE!</v>
      </c>
      <c r="J2031" s="3" t="s">
        <v>256</v>
      </c>
      <c r="K2031" s="1" t="n">
        <v>0</v>
      </c>
      <c r="L2031" s="1" t="n">
        <v>0</v>
      </c>
      <c r="M2031" s="1" t="n">
        <v>20270</v>
      </c>
    </row>
    <row r="2032" customFormat="false" ht="14.9" hidden="false" customHeight="false" outlineLevel="0" collapsed="false">
      <c r="A2032" s="1" t="n">
        <v>2028</v>
      </c>
      <c r="B2032" s="1" t="n">
        <v>29</v>
      </c>
      <c r="C2032" s="1" t="n">
        <v>0</v>
      </c>
      <c r="D2032" s="1" t="n">
        <v>0</v>
      </c>
      <c r="E2032" s="1" t="n">
        <v>1</v>
      </c>
      <c r="F2032" s="1" t="n">
        <v>2025</v>
      </c>
      <c r="H2032" s="1" t="s">
        <v>2385</v>
      </c>
      <c r="I2032" s="3" t="e">
        <f aca="false">--#NAME? #NAME? #NAME? #NAME? #NAME?</f>
        <v>#VALUE!</v>
      </c>
      <c r="J2032" s="3" t="s">
        <v>256</v>
      </c>
      <c r="K2032" s="1" t="n">
        <v>0</v>
      </c>
      <c r="L2032" s="1" t="n">
        <v>0</v>
      </c>
      <c r="M2032" s="1" t="n">
        <v>20280</v>
      </c>
    </row>
    <row r="2033" customFormat="false" ht="14.9" hidden="false" customHeight="false" outlineLevel="0" collapsed="false">
      <c r="A2033" s="1" t="n">
        <v>2029</v>
      </c>
      <c r="B2033" s="1" t="n">
        <v>29</v>
      </c>
      <c r="C2033" s="1" t="n">
        <v>0</v>
      </c>
      <c r="D2033" s="1" t="n">
        <v>0</v>
      </c>
      <c r="E2033" s="1" t="n">
        <v>1</v>
      </c>
      <c r="F2033" s="1" t="n">
        <v>2025</v>
      </c>
      <c r="H2033" s="1" t="s">
        <v>2386</v>
      </c>
      <c r="I2033" s="3" t="e">
        <f aca="false">--#NAME?</f>
        <v>#NAME?</v>
      </c>
      <c r="J2033" s="3" t="s">
        <v>256</v>
      </c>
      <c r="K2033" s="1" t="n">
        <v>0</v>
      </c>
      <c r="L2033" s="1" t="n">
        <v>0</v>
      </c>
      <c r="M2033" s="1" t="n">
        <v>20290</v>
      </c>
    </row>
    <row r="2034" customFormat="false" ht="256.7" hidden="false" customHeight="false" outlineLevel="0" collapsed="false">
      <c r="A2034" s="1" t="n">
        <v>2030</v>
      </c>
      <c r="B2034" s="1" t="n">
        <v>29</v>
      </c>
      <c r="C2034" s="1" t="n">
        <v>0</v>
      </c>
      <c r="D2034" s="1" t="n">
        <v>1</v>
      </c>
      <c r="E2034" s="1" t="n">
        <v>0</v>
      </c>
      <c r="G2034" s="1" t="n">
        <v>29.17</v>
      </c>
      <c r="I2034" s="3" t="s">
        <v>2387</v>
      </c>
      <c r="L2034" s="1" t="n">
        <v>0</v>
      </c>
      <c r="M2034" s="1" t="n">
        <v>20300</v>
      </c>
    </row>
    <row r="2035" customFormat="false" ht="189.55" hidden="false" customHeight="false" outlineLevel="0" collapsed="false">
      <c r="A2035" s="1" t="n">
        <v>2031</v>
      </c>
      <c r="B2035" s="1" t="n">
        <v>29</v>
      </c>
      <c r="C2035" s="1" t="n">
        <v>0</v>
      </c>
      <c r="D2035" s="1" t="n">
        <v>0</v>
      </c>
      <c r="E2035" s="1" t="n">
        <v>0</v>
      </c>
      <c r="F2035" s="1" t="n">
        <v>2030</v>
      </c>
      <c r="I2035" s="3" t="s">
        <v>2388</v>
      </c>
      <c r="L2035" s="1" t="n">
        <v>0</v>
      </c>
      <c r="M2035" s="1" t="n">
        <v>20310</v>
      </c>
    </row>
    <row r="2036" customFormat="false" ht="14.9" hidden="false" customHeight="false" outlineLevel="0" collapsed="false">
      <c r="A2036" s="1" t="n">
        <v>2032</v>
      </c>
      <c r="B2036" s="1" t="n">
        <v>29</v>
      </c>
      <c r="C2036" s="1" t="n">
        <v>0</v>
      </c>
      <c r="D2036" s="1" t="n">
        <v>0</v>
      </c>
      <c r="E2036" s="1" t="n">
        <v>1</v>
      </c>
      <c r="F2036" s="1" t="n">
        <v>2031</v>
      </c>
      <c r="H2036" s="1" t="s">
        <v>2389</v>
      </c>
      <c r="I2036" s="3" t="e">
        <f aca="false">--#NAME? #NAME?,#NAME? #NAME? #NAME? #NAME? #NAME?</f>
        <v>#VALUE!</v>
      </c>
      <c r="J2036" s="3" t="s">
        <v>256</v>
      </c>
      <c r="K2036" s="1" t="n">
        <v>0</v>
      </c>
      <c r="L2036" s="1" t="n">
        <v>0</v>
      </c>
      <c r="M2036" s="1" t="n">
        <v>20320</v>
      </c>
    </row>
    <row r="2037" customFormat="false" ht="14.9" hidden="false" customHeight="false" outlineLevel="0" collapsed="false">
      <c r="A2037" s="1" t="n">
        <v>2033</v>
      </c>
      <c r="B2037" s="1" t="n">
        <v>29</v>
      </c>
      <c r="C2037" s="1" t="n">
        <v>0</v>
      </c>
      <c r="D2037" s="1" t="n">
        <v>0</v>
      </c>
      <c r="E2037" s="1" t="n">
        <v>1</v>
      </c>
      <c r="F2037" s="1" t="n">
        <v>2031</v>
      </c>
      <c r="H2037" s="1" t="s">
        <v>2390</v>
      </c>
      <c r="I2037" s="3" t="e">
        <f aca="false">--#NAME? #NAME?,#NAME? #NAME? #NAME? #NAME?</f>
        <v>#VALUE!</v>
      </c>
      <c r="J2037" s="3" t="s">
        <v>256</v>
      </c>
      <c r="K2037" s="1" t="n">
        <v>0</v>
      </c>
      <c r="L2037" s="1" t="n">
        <v>0</v>
      </c>
      <c r="M2037" s="1" t="n">
        <v>20330</v>
      </c>
    </row>
    <row r="2038" customFormat="false" ht="14.9" hidden="false" customHeight="false" outlineLevel="0" collapsed="false">
      <c r="A2038" s="1" t="n">
        <v>2034</v>
      </c>
      <c r="B2038" s="1" t="n">
        <v>29</v>
      </c>
      <c r="C2038" s="1" t="n">
        <v>0</v>
      </c>
      <c r="D2038" s="1" t="n">
        <v>0</v>
      </c>
      <c r="E2038" s="1" t="n">
        <v>1</v>
      </c>
      <c r="F2038" s="1" t="n">
        <v>2031</v>
      </c>
      <c r="H2038" s="1" t="s">
        <v>2391</v>
      </c>
      <c r="I2038" s="3" t="e">
        <f aca="false">--#NAME? #NAME?,#NAME? #NAME?,#NAME? #NAME? #NAME? #NAME?</f>
        <v>#VALUE!</v>
      </c>
      <c r="J2038" s="3" t="s">
        <v>256</v>
      </c>
      <c r="K2038" s="1" t="n">
        <v>0</v>
      </c>
      <c r="L2038" s="1" t="n">
        <v>0</v>
      </c>
      <c r="M2038" s="1" t="n">
        <v>20340</v>
      </c>
    </row>
    <row r="2039" customFormat="false" ht="14.9" hidden="false" customHeight="false" outlineLevel="0" collapsed="false">
      <c r="A2039" s="1" t="n">
        <v>2035</v>
      </c>
      <c r="B2039" s="1" t="n">
        <v>29</v>
      </c>
      <c r="C2039" s="1" t="n">
        <v>0</v>
      </c>
      <c r="D2039" s="1" t="n">
        <v>0</v>
      </c>
      <c r="E2039" s="1" t="n">
        <v>1</v>
      </c>
      <c r="F2039" s="1" t="n">
        <v>2031</v>
      </c>
      <c r="H2039" s="1" t="s">
        <v>2392</v>
      </c>
      <c r="I2039" s="3" t="e">
        <f aca="false">--#NAME? #NAME?</f>
        <v>#VALUE!</v>
      </c>
      <c r="J2039" s="3" t="s">
        <v>256</v>
      </c>
      <c r="K2039" s="1" t="n">
        <v>0</v>
      </c>
      <c r="L2039" s="1" t="n">
        <v>0</v>
      </c>
      <c r="M2039" s="1" t="n">
        <v>20350</v>
      </c>
    </row>
    <row r="2040" customFormat="false" ht="14.9" hidden="false" customHeight="false" outlineLevel="0" collapsed="false">
      <c r="A2040" s="1" t="n">
        <v>2036</v>
      </c>
      <c r="B2040" s="1" t="n">
        <v>29</v>
      </c>
      <c r="C2040" s="1" t="n">
        <v>0</v>
      </c>
      <c r="D2040" s="1" t="n">
        <v>0</v>
      </c>
      <c r="E2040" s="1" t="n">
        <v>1</v>
      </c>
      <c r="F2040" s="1" t="n">
        <v>2031</v>
      </c>
      <c r="H2040" s="1" t="s">
        <v>2393</v>
      </c>
      <c r="I2040" s="3" t="e">
        <f aca="false">--#NAME?</f>
        <v>#NAME?</v>
      </c>
      <c r="J2040" s="3" t="s">
        <v>256</v>
      </c>
      <c r="K2040" s="1" t="n">
        <v>0</v>
      </c>
      <c r="L2040" s="1" t="n">
        <v>0</v>
      </c>
      <c r="M2040" s="1" t="n">
        <v>20360</v>
      </c>
    </row>
    <row r="2041" customFormat="false" ht="14.9" hidden="false" customHeight="false" outlineLevel="0" collapsed="false">
      <c r="A2041" s="1" t="n">
        <v>2037</v>
      </c>
      <c r="B2041" s="1" t="n">
        <v>29</v>
      </c>
      <c r="C2041" s="1" t="n">
        <v>0</v>
      </c>
      <c r="D2041" s="1" t="n">
        <v>0</v>
      </c>
      <c r="E2041" s="1" t="n">
        <v>1</v>
      </c>
      <c r="F2041" s="1" t="n">
        <v>2030</v>
      </c>
      <c r="H2041" s="1" t="s">
        <v>2394</v>
      </c>
      <c r="I2041" s="3" t="e">
        <f aca="false">-#NAME?,#NAME? #NAME? #NAME? #NAME? #NAME?,#NAME? #NAME?,#NAME?,#NAME?,#NAME? #NAME? #NAME? #NAME?</f>
        <v>#VALUE!</v>
      </c>
      <c r="J2041" s="3" t="s">
        <v>256</v>
      </c>
      <c r="K2041" s="1" t="n">
        <v>0</v>
      </c>
      <c r="L2041" s="1" t="n">
        <v>0</v>
      </c>
      <c r="M2041" s="1" t="n">
        <v>20370</v>
      </c>
    </row>
    <row r="2042" customFormat="false" ht="189.55" hidden="false" customHeight="false" outlineLevel="0" collapsed="false">
      <c r="A2042" s="1" t="n">
        <v>2038</v>
      </c>
      <c r="B2042" s="1" t="n">
        <v>29</v>
      </c>
      <c r="C2042" s="1" t="n">
        <v>0</v>
      </c>
      <c r="D2042" s="1" t="n">
        <v>0</v>
      </c>
      <c r="E2042" s="1" t="n">
        <v>0</v>
      </c>
      <c r="F2042" s="1" t="n">
        <v>2030</v>
      </c>
      <c r="I2042" s="3" t="s">
        <v>2395</v>
      </c>
      <c r="L2042" s="1" t="n">
        <v>0</v>
      </c>
      <c r="M2042" s="1" t="n">
        <v>20380</v>
      </c>
    </row>
    <row r="2043" customFormat="false" ht="14.9" hidden="false" customHeight="false" outlineLevel="0" collapsed="false">
      <c r="A2043" s="1" t="n">
        <v>2039</v>
      </c>
      <c r="B2043" s="1" t="n">
        <v>29</v>
      </c>
      <c r="C2043" s="1" t="n">
        <v>0</v>
      </c>
      <c r="D2043" s="1" t="n">
        <v>0</v>
      </c>
      <c r="E2043" s="1" t="n">
        <v>1</v>
      </c>
      <c r="F2043" s="1" t="n">
        <v>2038</v>
      </c>
      <c r="H2043" s="1" t="s">
        <v>2396</v>
      </c>
      <c r="I2043" s="3" t="e">
        <f aca="false">--#NAME? #NAME?</f>
        <v>#VALUE!</v>
      </c>
      <c r="J2043" s="3" t="s">
        <v>256</v>
      </c>
      <c r="K2043" s="1" t="n">
        <v>0</v>
      </c>
      <c r="L2043" s="1" t="n">
        <v>0</v>
      </c>
      <c r="M2043" s="1" t="n">
        <v>20390</v>
      </c>
    </row>
    <row r="2044" customFormat="false" ht="14.9" hidden="false" customHeight="false" outlineLevel="0" collapsed="false">
      <c r="A2044" s="1" t="n">
        <v>2040</v>
      </c>
      <c r="B2044" s="1" t="n">
        <v>29</v>
      </c>
      <c r="C2044" s="1" t="n">
        <v>0</v>
      </c>
      <c r="D2044" s="1" t="n">
        <v>0</v>
      </c>
      <c r="E2044" s="1" t="n">
        <v>1</v>
      </c>
      <c r="F2044" s="1" t="n">
        <v>2038</v>
      </c>
      <c r="H2044" s="1" t="s">
        <v>2397</v>
      </c>
      <c r="I2044" s="3" t="e">
        <f aca="false">--#NAME? #NAME? #NAME? #NAME?</f>
        <v>#VALUE!</v>
      </c>
      <c r="J2044" s="3" t="s">
        <v>256</v>
      </c>
      <c r="K2044" s="1" t="n">
        <v>0</v>
      </c>
      <c r="L2044" s="1" t="n">
        <v>0</v>
      </c>
      <c r="M2044" s="1" t="n">
        <v>20400</v>
      </c>
    </row>
    <row r="2045" customFormat="false" ht="14.9" hidden="false" customHeight="false" outlineLevel="0" collapsed="false">
      <c r="A2045" s="1" t="n">
        <v>2041</v>
      </c>
      <c r="B2045" s="1" t="n">
        <v>29</v>
      </c>
      <c r="C2045" s="1" t="n">
        <v>0</v>
      </c>
      <c r="D2045" s="1" t="n">
        <v>0</v>
      </c>
      <c r="E2045" s="1" t="n">
        <v>1</v>
      </c>
      <c r="F2045" s="1" t="n">
        <v>2038</v>
      </c>
      <c r="H2045" s="1" t="s">
        <v>2398</v>
      </c>
      <c r="I2045" s="3" t="e">
        <f aca="false">--#NAME? #NAME? #NAME? #NAME? #NAME?</f>
        <v>#VALUE!</v>
      </c>
      <c r="J2045" s="3" t="s">
        <v>256</v>
      </c>
      <c r="K2045" s="1" t="n">
        <v>0</v>
      </c>
      <c r="L2045" s="1" t="n">
        <v>0</v>
      </c>
      <c r="M2045" s="1" t="n">
        <v>20410</v>
      </c>
    </row>
    <row r="2046" customFormat="false" ht="14.9" hidden="false" customHeight="false" outlineLevel="0" collapsed="false">
      <c r="A2046" s="1" t="n">
        <v>2042</v>
      </c>
      <c r="B2046" s="1" t="n">
        <v>29</v>
      </c>
      <c r="C2046" s="1" t="n">
        <v>0</v>
      </c>
      <c r="D2046" s="1" t="n">
        <v>0</v>
      </c>
      <c r="E2046" s="1" t="n">
        <v>1</v>
      </c>
      <c r="F2046" s="1" t="n">
        <v>2038</v>
      </c>
      <c r="H2046" s="1" t="s">
        <v>2399</v>
      </c>
      <c r="I2046" s="3" t="e">
        <f aca="false">--#NAME? #NAME?</f>
        <v>#VALUE!</v>
      </c>
      <c r="J2046" s="3" t="s">
        <v>256</v>
      </c>
      <c r="K2046" s="1" t="n">
        <v>0</v>
      </c>
      <c r="L2046" s="1" t="n">
        <v>0</v>
      </c>
      <c r="M2046" s="1" t="n">
        <v>20420</v>
      </c>
    </row>
    <row r="2047" customFormat="false" ht="14.9" hidden="false" customHeight="false" outlineLevel="0" collapsed="false">
      <c r="A2047" s="1" t="n">
        <v>2043</v>
      </c>
      <c r="B2047" s="1" t="n">
        <v>29</v>
      </c>
      <c r="C2047" s="1" t="n">
        <v>0</v>
      </c>
      <c r="D2047" s="1" t="n">
        <v>0</v>
      </c>
      <c r="E2047" s="1" t="n">
        <v>1</v>
      </c>
      <c r="F2047" s="1" t="n">
        <v>2038</v>
      </c>
      <c r="H2047" s="1" t="s">
        <v>2400</v>
      </c>
      <c r="I2047" s="3" t="e">
        <f aca="false">--#NAME? #NAME? #NAME? #NAME? #NAME?</f>
        <v>#VALUE!</v>
      </c>
      <c r="J2047" s="3" t="s">
        <v>256</v>
      </c>
      <c r="K2047" s="1" t="n">
        <v>0</v>
      </c>
      <c r="L2047" s="1" t="n">
        <v>0</v>
      </c>
      <c r="M2047" s="1" t="n">
        <v>20430</v>
      </c>
    </row>
    <row r="2048" customFormat="false" ht="14.9" hidden="false" customHeight="false" outlineLevel="0" collapsed="false">
      <c r="A2048" s="1" t="n">
        <v>2044</v>
      </c>
      <c r="B2048" s="1" t="n">
        <v>29</v>
      </c>
      <c r="C2048" s="1" t="n">
        <v>0</v>
      </c>
      <c r="D2048" s="1" t="n">
        <v>0</v>
      </c>
      <c r="E2048" s="1" t="n">
        <v>1</v>
      </c>
      <c r="F2048" s="1" t="n">
        <v>2038</v>
      </c>
      <c r="H2048" s="1" t="s">
        <v>2401</v>
      </c>
      <c r="I2048" s="3" t="e">
        <f aca="false">--#NAME? #NAME?</f>
        <v>#VALUE!</v>
      </c>
      <c r="J2048" s="3" t="s">
        <v>256</v>
      </c>
      <c r="K2048" s="1" t="n">
        <v>0</v>
      </c>
      <c r="L2048" s="1" t="n">
        <v>0</v>
      </c>
      <c r="M2048" s="1" t="n">
        <v>20440</v>
      </c>
    </row>
    <row r="2049" customFormat="false" ht="14.9" hidden="false" customHeight="false" outlineLevel="0" collapsed="false">
      <c r="A2049" s="1" t="n">
        <v>2045</v>
      </c>
      <c r="B2049" s="1" t="n">
        <v>29</v>
      </c>
      <c r="C2049" s="1" t="n">
        <v>0</v>
      </c>
      <c r="D2049" s="1" t="n">
        <v>0</v>
      </c>
      <c r="E2049" s="1" t="n">
        <v>1</v>
      </c>
      <c r="F2049" s="1" t="n">
        <v>2038</v>
      </c>
      <c r="H2049" s="1" t="s">
        <v>2402</v>
      </c>
      <c r="I2049" s="3" t="e">
        <f aca="false">--#NAME?</f>
        <v>#NAME?</v>
      </c>
      <c r="J2049" s="3" t="s">
        <v>256</v>
      </c>
      <c r="K2049" s="1" t="n">
        <v>0</v>
      </c>
      <c r="L2049" s="1" t="n">
        <v>0</v>
      </c>
      <c r="M2049" s="1" t="n">
        <v>20450</v>
      </c>
    </row>
    <row r="2050" customFormat="false" ht="297" hidden="false" customHeight="false" outlineLevel="0" collapsed="false">
      <c r="A2050" s="1" t="n">
        <v>2046</v>
      </c>
      <c r="B2050" s="1" t="n">
        <v>29</v>
      </c>
      <c r="C2050" s="1" t="n">
        <v>0</v>
      </c>
      <c r="D2050" s="1" t="n">
        <v>1</v>
      </c>
      <c r="E2050" s="1" t="n">
        <v>0</v>
      </c>
      <c r="G2050" s="1" t="n">
        <v>29.18</v>
      </c>
      <c r="I2050" s="3" t="s">
        <v>2403</v>
      </c>
      <c r="L2050" s="1" t="n">
        <v>0</v>
      </c>
      <c r="M2050" s="1" t="n">
        <v>20460</v>
      </c>
    </row>
    <row r="2051" customFormat="false" ht="283.55" hidden="false" customHeight="false" outlineLevel="0" collapsed="false">
      <c r="A2051" s="1" t="n">
        <v>2047</v>
      </c>
      <c r="B2051" s="1" t="n">
        <v>29</v>
      </c>
      <c r="C2051" s="1" t="n">
        <v>0</v>
      </c>
      <c r="D2051" s="1" t="n">
        <v>0</v>
      </c>
      <c r="E2051" s="1" t="n">
        <v>0</v>
      </c>
      <c r="F2051" s="1" t="n">
        <v>2046</v>
      </c>
      <c r="I2051" s="3" t="s">
        <v>2404</v>
      </c>
      <c r="L2051" s="1" t="n">
        <v>0</v>
      </c>
      <c r="M2051" s="1" t="n">
        <v>20470</v>
      </c>
    </row>
    <row r="2052" customFormat="false" ht="14.9" hidden="false" customHeight="false" outlineLevel="0" collapsed="false">
      <c r="A2052" s="1" t="n">
        <v>2048</v>
      </c>
      <c r="B2052" s="1" t="n">
        <v>29</v>
      </c>
      <c r="C2052" s="1" t="n">
        <v>0</v>
      </c>
      <c r="D2052" s="1" t="n">
        <v>0</v>
      </c>
      <c r="E2052" s="1" t="n">
        <v>1</v>
      </c>
      <c r="F2052" s="1" t="n">
        <v>2047</v>
      </c>
      <c r="H2052" s="1" t="s">
        <v>2405</v>
      </c>
      <c r="I2052" s="3" t="e">
        <f aca="false">--#NAME? #NAME?,#NAME? #NAME? #NAME? #NAME?</f>
        <v>#VALUE!</v>
      </c>
      <c r="J2052" s="3" t="s">
        <v>256</v>
      </c>
      <c r="K2052" s="1" t="n">
        <v>0</v>
      </c>
      <c r="L2052" s="1" t="n">
        <v>0</v>
      </c>
      <c r="M2052" s="1" t="n">
        <v>20480</v>
      </c>
    </row>
    <row r="2053" customFormat="false" ht="14.9" hidden="false" customHeight="false" outlineLevel="0" collapsed="false">
      <c r="A2053" s="1" t="n">
        <v>2049</v>
      </c>
      <c r="B2053" s="1" t="n">
        <v>29</v>
      </c>
      <c r="C2053" s="1" t="n">
        <v>0</v>
      </c>
      <c r="D2053" s="1" t="n">
        <v>0</v>
      </c>
      <c r="E2053" s="1" t="n">
        <v>1</v>
      </c>
      <c r="F2053" s="1" t="n">
        <v>2047</v>
      </c>
      <c r="H2053" s="1" t="s">
        <v>2406</v>
      </c>
      <c r="I2053" s="3" t="e">
        <f aca="false">--#NAME? #NAME?</f>
        <v>#VALUE!</v>
      </c>
      <c r="J2053" s="3" t="s">
        <v>256</v>
      </c>
      <c r="K2053" s="1" t="n">
        <v>0</v>
      </c>
      <c r="L2053" s="1" t="n">
        <v>0</v>
      </c>
      <c r="M2053" s="1" t="n">
        <v>20490</v>
      </c>
    </row>
    <row r="2054" customFormat="false" ht="14.9" hidden="false" customHeight="false" outlineLevel="0" collapsed="false">
      <c r="A2054" s="1" t="n">
        <v>2050</v>
      </c>
      <c r="B2054" s="1" t="n">
        <v>29</v>
      </c>
      <c r="C2054" s="1" t="n">
        <v>0</v>
      </c>
      <c r="D2054" s="1" t="n">
        <v>0</v>
      </c>
      <c r="E2054" s="1" t="n">
        <v>1</v>
      </c>
      <c r="F2054" s="1" t="n">
        <v>2047</v>
      </c>
      <c r="H2054" s="1" t="s">
        <v>2407</v>
      </c>
      <c r="I2054" s="3" t="e">
        <f aca="false">--#NAME? #NAME? #NAME? #NAME? #NAME? #NAME?</f>
        <v>#VALUE!</v>
      </c>
      <c r="J2054" s="3" t="s">
        <v>256</v>
      </c>
      <c r="K2054" s="1" t="n">
        <v>0</v>
      </c>
      <c r="L2054" s="1" t="n">
        <v>0</v>
      </c>
      <c r="M2054" s="1" t="n">
        <v>20500</v>
      </c>
    </row>
    <row r="2055" customFormat="false" ht="14.9" hidden="false" customHeight="false" outlineLevel="0" collapsed="false">
      <c r="A2055" s="1" t="n">
        <v>2051</v>
      </c>
      <c r="B2055" s="1" t="n">
        <v>29</v>
      </c>
      <c r="C2055" s="1" t="n">
        <v>0</v>
      </c>
      <c r="D2055" s="1" t="n">
        <v>0</v>
      </c>
      <c r="E2055" s="1" t="n">
        <v>1</v>
      </c>
      <c r="F2055" s="1" t="n">
        <v>2047</v>
      </c>
      <c r="H2055" s="1" t="s">
        <v>2408</v>
      </c>
      <c r="I2055" s="3" t="e">
        <f aca="false">--#NAME? #NAME?</f>
        <v>#VALUE!</v>
      </c>
      <c r="J2055" s="3" t="s">
        <v>256</v>
      </c>
      <c r="K2055" s="1" t="n">
        <v>0</v>
      </c>
      <c r="L2055" s="1" t="n">
        <v>0</v>
      </c>
      <c r="M2055" s="1" t="n">
        <v>20510</v>
      </c>
    </row>
    <row r="2056" customFormat="false" ht="14.9" hidden="false" customHeight="false" outlineLevel="0" collapsed="false">
      <c r="A2056" s="1" t="n">
        <v>2052</v>
      </c>
      <c r="B2056" s="1" t="n">
        <v>29</v>
      </c>
      <c r="C2056" s="1" t="n">
        <v>0</v>
      </c>
      <c r="D2056" s="1" t="n">
        <v>0</v>
      </c>
      <c r="E2056" s="1" t="n">
        <v>1</v>
      </c>
      <c r="F2056" s="1" t="n">
        <v>2047</v>
      </c>
      <c r="H2056" s="1" t="s">
        <v>2409</v>
      </c>
      <c r="I2056" s="3" t="e">
        <f aca="false">--#NAME? #NAME? #NAME? #NAME? #NAME? #NAME?</f>
        <v>#VALUE!</v>
      </c>
      <c r="J2056" s="3" t="s">
        <v>256</v>
      </c>
      <c r="K2056" s="1" t="n">
        <v>0</v>
      </c>
      <c r="L2056" s="1" t="n">
        <v>0</v>
      </c>
      <c r="M2056" s="1" t="n">
        <v>20520</v>
      </c>
    </row>
    <row r="2057" customFormat="false" ht="14.9" hidden="false" customHeight="false" outlineLevel="0" collapsed="false">
      <c r="A2057" s="1" t="n">
        <v>2053</v>
      </c>
      <c r="B2057" s="1" t="n">
        <v>29</v>
      </c>
      <c r="C2057" s="1" t="n">
        <v>0</v>
      </c>
      <c r="D2057" s="1" t="n">
        <v>0</v>
      </c>
      <c r="E2057" s="1" t="n">
        <v>1</v>
      </c>
      <c r="F2057" s="1" t="n">
        <v>2047</v>
      </c>
      <c r="H2057" s="1" t="s">
        <v>2410</v>
      </c>
      <c r="I2057" s="3" t="e">
        <f aca="false">--#NAME? #NAME?,#NAME? #NAME? #NAME? #NAME?</f>
        <v>#VALUE!</v>
      </c>
      <c r="J2057" s="3" t="s">
        <v>256</v>
      </c>
      <c r="K2057" s="1" t="n">
        <v>0</v>
      </c>
      <c r="L2057" s="1" t="n">
        <v>0</v>
      </c>
      <c r="M2057" s="1" t="n">
        <v>20530</v>
      </c>
    </row>
    <row r="2058" customFormat="false" ht="95.5" hidden="false" customHeight="false" outlineLevel="0" collapsed="false">
      <c r="A2058" s="1" t="n">
        <v>2054</v>
      </c>
      <c r="B2058" s="1" t="n">
        <v>29</v>
      </c>
      <c r="C2058" s="1" t="n">
        <v>0</v>
      </c>
      <c r="D2058" s="1" t="n">
        <v>0</v>
      </c>
      <c r="E2058" s="1" t="n">
        <v>1</v>
      </c>
      <c r="F2058" s="1" t="n">
        <v>2047</v>
      </c>
      <c r="H2058" s="1" t="s">
        <v>2411</v>
      </c>
      <c r="I2058" s="3" t="s">
        <v>2412</v>
      </c>
      <c r="J2058" s="3" t="s">
        <v>256</v>
      </c>
      <c r="K2058" s="1" t="n">
        <v>0</v>
      </c>
      <c r="L2058" s="1" t="n">
        <v>0</v>
      </c>
      <c r="M2058" s="1" t="n">
        <v>20540</v>
      </c>
    </row>
    <row r="2059" customFormat="false" ht="14.9" hidden="false" customHeight="false" outlineLevel="0" collapsed="false">
      <c r="A2059" s="1" t="n">
        <v>2055</v>
      </c>
      <c r="B2059" s="1" t="n">
        <v>29</v>
      </c>
      <c r="C2059" s="1" t="n">
        <v>0</v>
      </c>
      <c r="D2059" s="1" t="n">
        <v>0</v>
      </c>
      <c r="E2059" s="1" t="n">
        <v>1</v>
      </c>
      <c r="F2059" s="1" t="n">
        <v>2047</v>
      </c>
      <c r="H2059" s="1" t="s">
        <v>2413</v>
      </c>
      <c r="I2059" s="3" t="e">
        <f aca="false">--#NAME? (#NAME?)</f>
        <v>#VALUE!</v>
      </c>
      <c r="J2059" s="3" t="s">
        <v>256</v>
      </c>
      <c r="K2059" s="1" t="n">
        <v>0</v>
      </c>
      <c r="L2059" s="1" t="n">
        <v>0</v>
      </c>
      <c r="M2059" s="1" t="n">
        <v>20550</v>
      </c>
    </row>
    <row r="2060" customFormat="false" ht="14.9" hidden="false" customHeight="false" outlineLevel="0" collapsed="false">
      <c r="A2060" s="1" t="n">
        <v>2056</v>
      </c>
      <c r="B2060" s="1" t="n">
        <v>29</v>
      </c>
      <c r="C2060" s="1" t="n">
        <v>0</v>
      </c>
      <c r="D2060" s="1" t="n">
        <v>0</v>
      </c>
      <c r="E2060" s="1" t="n">
        <v>1</v>
      </c>
      <c r="F2060" s="1" t="n">
        <v>2047</v>
      </c>
      <c r="H2060" s="1" t="s">
        <v>2414</v>
      </c>
      <c r="I2060" s="3" t="e">
        <f aca="false">--#NAME?</f>
        <v>#NAME?</v>
      </c>
      <c r="J2060" s="3" t="s">
        <v>256</v>
      </c>
      <c r="K2060" s="1" t="n">
        <v>0</v>
      </c>
      <c r="L2060" s="1" t="n">
        <v>0</v>
      </c>
      <c r="M2060" s="1" t="n">
        <v>20560</v>
      </c>
    </row>
    <row r="2061" customFormat="false" ht="283.55" hidden="false" customHeight="false" outlineLevel="0" collapsed="false">
      <c r="A2061" s="1" t="n">
        <v>2057</v>
      </c>
      <c r="B2061" s="1" t="n">
        <v>29</v>
      </c>
      <c r="C2061" s="1" t="n">
        <v>0</v>
      </c>
      <c r="D2061" s="1" t="n">
        <v>0</v>
      </c>
      <c r="E2061" s="1" t="n">
        <v>0</v>
      </c>
      <c r="F2061" s="1" t="n">
        <v>2046</v>
      </c>
      <c r="I2061" s="3" t="s">
        <v>2415</v>
      </c>
      <c r="L2061" s="1" t="n">
        <v>0</v>
      </c>
      <c r="M2061" s="1" t="n">
        <v>20570</v>
      </c>
    </row>
    <row r="2062" customFormat="false" ht="14.9" hidden="false" customHeight="false" outlineLevel="0" collapsed="false">
      <c r="A2062" s="1" t="n">
        <v>2058</v>
      </c>
      <c r="B2062" s="1" t="n">
        <v>29</v>
      </c>
      <c r="C2062" s="1" t="n">
        <v>0</v>
      </c>
      <c r="D2062" s="1" t="n">
        <v>0</v>
      </c>
      <c r="E2062" s="1" t="n">
        <v>1</v>
      </c>
      <c r="F2062" s="1" t="n">
        <v>2057</v>
      </c>
      <c r="H2062" s="1" t="s">
        <v>2416</v>
      </c>
      <c r="I2062" s="3" t="e">
        <f aca="false">--#NAME? #NAME? #NAME? #NAME? #NAME?</f>
        <v>#VALUE!</v>
      </c>
      <c r="J2062" s="3" t="s">
        <v>256</v>
      </c>
      <c r="K2062" s="1" t="n">
        <v>0</v>
      </c>
      <c r="L2062" s="1" t="n">
        <v>0</v>
      </c>
      <c r="M2062" s="1" t="n">
        <v>20580</v>
      </c>
    </row>
    <row r="2063" customFormat="false" ht="14.9" hidden="false" customHeight="false" outlineLevel="0" collapsed="false">
      <c r="A2063" s="1" t="n">
        <v>2059</v>
      </c>
      <c r="B2063" s="1" t="n">
        <v>29</v>
      </c>
      <c r="C2063" s="1" t="n">
        <v>0</v>
      </c>
      <c r="D2063" s="1" t="n">
        <v>0</v>
      </c>
      <c r="E2063" s="1" t="n">
        <v>1</v>
      </c>
      <c r="F2063" s="1" t="n">
        <v>2057</v>
      </c>
      <c r="H2063" s="1" t="s">
        <v>2417</v>
      </c>
      <c r="I2063" s="3" t="e">
        <f aca="false">--#NAME?-#NAME? #NAME?,#NAME? #NAME? #NAME? #NAME?</f>
        <v>#VALUE!</v>
      </c>
      <c r="J2063" s="3" t="s">
        <v>256</v>
      </c>
      <c r="K2063" s="1" t="n">
        <v>0</v>
      </c>
      <c r="L2063" s="1" t="n">
        <v>0</v>
      </c>
      <c r="M2063" s="1" t="n">
        <v>20590</v>
      </c>
    </row>
    <row r="2064" customFormat="false" ht="14.9" hidden="false" customHeight="false" outlineLevel="0" collapsed="false">
      <c r="A2064" s="1" t="n">
        <v>2060</v>
      </c>
      <c r="B2064" s="1" t="n">
        <v>29</v>
      </c>
      <c r="C2064" s="1" t="n">
        <v>0</v>
      </c>
      <c r="D2064" s="1" t="n">
        <v>0</v>
      </c>
      <c r="E2064" s="1" t="n">
        <v>1</v>
      </c>
      <c r="F2064" s="1" t="n">
        <v>2057</v>
      </c>
      <c r="H2064" s="1" t="s">
        <v>2418</v>
      </c>
      <c r="I2064" s="3" t="e">
        <f aca="false">--#NAME? #NAME? #NAME? #NAME? #NAME? #NAME? #NAME? #NAME?</f>
        <v>#VALUE!</v>
      </c>
      <c r="J2064" s="3" t="s">
        <v>256</v>
      </c>
      <c r="K2064" s="1" t="n">
        <v>0</v>
      </c>
      <c r="L2064" s="1" t="n">
        <v>0</v>
      </c>
      <c r="M2064" s="1" t="n">
        <v>20600</v>
      </c>
    </row>
    <row r="2065" customFormat="false" ht="14.9" hidden="false" customHeight="false" outlineLevel="0" collapsed="false">
      <c r="A2065" s="1" t="n">
        <v>2061</v>
      </c>
      <c r="B2065" s="1" t="n">
        <v>29</v>
      </c>
      <c r="C2065" s="1" t="n">
        <v>0</v>
      </c>
      <c r="D2065" s="1" t="n">
        <v>0</v>
      </c>
      <c r="E2065" s="1" t="n">
        <v>1</v>
      </c>
      <c r="F2065" s="1" t="n">
        <v>2057</v>
      </c>
      <c r="H2065" s="1" t="s">
        <v>2419</v>
      </c>
      <c r="I2065" s="3" t="e">
        <f aca="false">--#NAME?</f>
        <v>#NAME?</v>
      </c>
      <c r="J2065" s="3" t="s">
        <v>256</v>
      </c>
      <c r="K2065" s="1" t="n">
        <v>0</v>
      </c>
      <c r="L2065" s="1" t="n">
        <v>0</v>
      </c>
      <c r="M2065" s="1" t="n">
        <v>20610</v>
      </c>
    </row>
    <row r="2066" customFormat="false" ht="14.9" hidden="false" customHeight="false" outlineLevel="0" collapsed="false">
      <c r="A2066" s="1" t="n">
        <v>2062</v>
      </c>
      <c r="B2066" s="1" t="n">
        <v>29</v>
      </c>
      <c r="C2066" s="1" t="n">
        <v>0</v>
      </c>
      <c r="D2066" s="1" t="n">
        <v>0</v>
      </c>
      <c r="E2066" s="1" t="n">
        <v>1</v>
      </c>
      <c r="F2066" s="1" t="n">
        <v>2046</v>
      </c>
      <c r="H2066" s="1" t="s">
        <v>2420</v>
      </c>
      <c r="I2066" s="3" t="e">
        <f aca="false">-#NAME? #NAME? #NAME? #NAME? #NAME? #NAME? #NAME? #NAME? #NAME? #NAME? #NAME? #NAME?,#NAME? #NAME?,#NAME?,#NAME?,#NAME? #NAME? #NAME? #NAME?</f>
        <v>#VALUE!</v>
      </c>
      <c r="J2066" s="3" t="s">
        <v>256</v>
      </c>
      <c r="K2066" s="1" t="n">
        <v>0</v>
      </c>
      <c r="L2066" s="1" t="n">
        <v>0</v>
      </c>
      <c r="M2066" s="1" t="n">
        <v>20620</v>
      </c>
    </row>
    <row r="2067" customFormat="false" ht="14.9" hidden="false" customHeight="false" outlineLevel="0" collapsed="false">
      <c r="A2067" s="1" t="n">
        <v>2063</v>
      </c>
      <c r="B2067" s="1" t="n">
        <v>29</v>
      </c>
      <c r="C2067" s="1" t="n">
        <v>0</v>
      </c>
      <c r="D2067" s="1" t="n">
        <v>0</v>
      </c>
      <c r="E2067" s="1" t="n">
        <v>0</v>
      </c>
      <c r="F2067" s="1" t="n">
        <v>2046</v>
      </c>
      <c r="I2067" s="3" t="s">
        <v>199</v>
      </c>
      <c r="J2067" s="3" t="s">
        <v>256</v>
      </c>
      <c r="K2067" s="1" t="n">
        <v>0</v>
      </c>
      <c r="L2067" s="1" t="n">
        <v>0</v>
      </c>
      <c r="M2067" s="1" t="n">
        <v>20630</v>
      </c>
    </row>
    <row r="2068" customFormat="false" ht="122.35" hidden="false" customHeight="false" outlineLevel="0" collapsed="false">
      <c r="A2068" s="1" t="n">
        <v>2064</v>
      </c>
      <c r="B2068" s="1" t="n">
        <v>29</v>
      </c>
      <c r="C2068" s="1" t="n">
        <v>0</v>
      </c>
      <c r="D2068" s="1" t="n">
        <v>0</v>
      </c>
      <c r="E2068" s="1" t="n">
        <v>1</v>
      </c>
      <c r="F2068" s="1" t="n">
        <v>2063</v>
      </c>
      <c r="H2068" s="1" t="s">
        <v>2421</v>
      </c>
      <c r="I2068" s="3" t="s">
        <v>2422</v>
      </c>
      <c r="J2068" s="3" t="s">
        <v>256</v>
      </c>
      <c r="K2068" s="1" t="n">
        <v>0</v>
      </c>
      <c r="L2068" s="1" t="n">
        <v>0</v>
      </c>
      <c r="M2068" s="1" t="n">
        <v>20640</v>
      </c>
    </row>
    <row r="2069" customFormat="false" ht="14.9" hidden="false" customHeight="false" outlineLevel="0" collapsed="false">
      <c r="A2069" s="1" t="n">
        <v>2065</v>
      </c>
      <c r="B2069" s="1" t="n">
        <v>29</v>
      </c>
      <c r="C2069" s="1" t="n">
        <v>0</v>
      </c>
      <c r="D2069" s="1" t="n">
        <v>0</v>
      </c>
      <c r="E2069" s="1" t="n">
        <v>1</v>
      </c>
      <c r="F2069" s="1" t="n">
        <v>2063</v>
      </c>
      <c r="H2069" s="1" t="s">
        <v>2423</v>
      </c>
      <c r="I2069" s="3" t="e">
        <f aca="false">--#NAME?</f>
        <v>#NAME?</v>
      </c>
      <c r="J2069" s="3" t="s">
        <v>256</v>
      </c>
      <c r="K2069" s="1" t="n">
        <v>0</v>
      </c>
      <c r="L2069" s="1" t="n">
        <v>0</v>
      </c>
      <c r="M2069" s="1" t="n">
        <v>20650</v>
      </c>
    </row>
    <row r="2070" customFormat="false" ht="297" hidden="false" customHeight="false" outlineLevel="0" collapsed="false">
      <c r="A2070" s="1" t="n">
        <v>2066</v>
      </c>
      <c r="B2070" s="1" t="n">
        <v>29</v>
      </c>
      <c r="C2070" s="1" t="n">
        <v>1</v>
      </c>
      <c r="D2070" s="1" t="n">
        <v>0</v>
      </c>
      <c r="E2070" s="1" t="n">
        <v>0</v>
      </c>
      <c r="I2070" s="3" t="s">
        <v>2424</v>
      </c>
      <c r="L2070" s="1" t="n">
        <v>0</v>
      </c>
      <c r="M2070" s="1" t="n">
        <v>20660</v>
      </c>
    </row>
    <row r="2071" customFormat="false" ht="229.85" hidden="false" customHeight="false" outlineLevel="0" collapsed="false">
      <c r="A2071" s="1" t="n">
        <v>2067</v>
      </c>
      <c r="B2071" s="1" t="n">
        <v>29</v>
      </c>
      <c r="C2071" s="1" t="n">
        <v>0</v>
      </c>
      <c r="D2071" s="1" t="n">
        <v>1</v>
      </c>
      <c r="E2071" s="1" t="n">
        <v>0</v>
      </c>
      <c r="G2071" s="1" t="n">
        <v>29.19</v>
      </c>
      <c r="I2071" s="3" t="s">
        <v>2425</v>
      </c>
      <c r="L2071" s="1" t="n">
        <v>0</v>
      </c>
      <c r="M2071" s="1" t="n">
        <v>20670</v>
      </c>
    </row>
    <row r="2072" customFormat="false" ht="82.05" hidden="false" customHeight="false" outlineLevel="0" collapsed="false">
      <c r="A2072" s="1" t="n">
        <v>2068</v>
      </c>
      <c r="B2072" s="1" t="n">
        <v>29</v>
      </c>
      <c r="C2072" s="1" t="n">
        <v>0</v>
      </c>
      <c r="D2072" s="1" t="n">
        <v>0</v>
      </c>
      <c r="E2072" s="1" t="n">
        <v>1</v>
      </c>
      <c r="F2072" s="1" t="n">
        <v>2067</v>
      </c>
      <c r="H2072" s="1" t="s">
        <v>2426</v>
      </c>
      <c r="I2072" s="3" t="s">
        <v>2427</v>
      </c>
      <c r="J2072" s="3" t="s">
        <v>256</v>
      </c>
      <c r="K2072" s="1" t="n">
        <v>0</v>
      </c>
      <c r="L2072" s="1" t="n">
        <v>0</v>
      </c>
      <c r="M2072" s="1" t="n">
        <v>20680</v>
      </c>
    </row>
    <row r="2073" customFormat="false" ht="14.9" hidden="false" customHeight="false" outlineLevel="0" collapsed="false">
      <c r="A2073" s="1" t="n">
        <v>2069</v>
      </c>
      <c r="B2073" s="1" t="n">
        <v>29</v>
      </c>
      <c r="C2073" s="1" t="n">
        <v>0</v>
      </c>
      <c r="D2073" s="1" t="n">
        <v>0</v>
      </c>
      <c r="E2073" s="1" t="n">
        <v>1</v>
      </c>
      <c r="F2073" s="1" t="n">
        <v>2067</v>
      </c>
      <c r="H2073" s="1" t="s">
        <v>2428</v>
      </c>
      <c r="I2073" s="3" t="e">
        <f aca="false">-#NAME?</f>
        <v>#NAME?</v>
      </c>
      <c r="J2073" s="3" t="s">
        <v>256</v>
      </c>
      <c r="K2073" s="1" t="n">
        <v>0</v>
      </c>
      <c r="L2073" s="1" t="n">
        <v>0</v>
      </c>
      <c r="M2073" s="1" t="n">
        <v>20690</v>
      </c>
    </row>
    <row r="2074" customFormat="false" ht="310.4" hidden="false" customHeight="false" outlineLevel="0" collapsed="false">
      <c r="A2074" s="1" t="n">
        <v>2070</v>
      </c>
      <c r="B2074" s="1" t="n">
        <v>29</v>
      </c>
      <c r="C2074" s="1" t="n">
        <v>0</v>
      </c>
      <c r="D2074" s="1" t="n">
        <v>1</v>
      </c>
      <c r="E2074" s="1" t="n">
        <v>0</v>
      </c>
      <c r="G2074" s="1" t="n">
        <v>29.2</v>
      </c>
      <c r="I2074" s="3" t="s">
        <v>2429</v>
      </c>
      <c r="L2074" s="1" t="n">
        <v>0</v>
      </c>
      <c r="M2074" s="1" t="n">
        <v>20700</v>
      </c>
    </row>
    <row r="2075" customFormat="false" ht="256.7" hidden="false" customHeight="false" outlineLevel="0" collapsed="false">
      <c r="A2075" s="1" t="n">
        <v>2071</v>
      </c>
      <c r="B2075" s="1" t="n">
        <v>29</v>
      </c>
      <c r="C2075" s="1" t="n">
        <v>0</v>
      </c>
      <c r="D2075" s="1" t="n">
        <v>0</v>
      </c>
      <c r="E2075" s="1" t="n">
        <v>0</v>
      </c>
      <c r="F2075" s="1" t="n">
        <v>2070</v>
      </c>
      <c r="I2075" s="3" t="s">
        <v>2430</v>
      </c>
      <c r="L2075" s="1" t="n">
        <v>0</v>
      </c>
      <c r="M2075" s="1" t="n">
        <v>20710</v>
      </c>
    </row>
    <row r="2076" customFormat="false" ht="122.35" hidden="false" customHeight="false" outlineLevel="0" collapsed="false">
      <c r="A2076" s="1" t="n">
        <v>2072</v>
      </c>
      <c r="B2076" s="1" t="n">
        <v>29</v>
      </c>
      <c r="C2076" s="1" t="n">
        <v>0</v>
      </c>
      <c r="D2076" s="1" t="n">
        <v>0</v>
      </c>
      <c r="E2076" s="1" t="n">
        <v>1</v>
      </c>
      <c r="F2076" s="1" t="n">
        <v>2071</v>
      </c>
      <c r="H2076" s="1" t="s">
        <v>2431</v>
      </c>
      <c r="I2076" s="3" t="s">
        <v>2432</v>
      </c>
      <c r="J2076" s="3" t="s">
        <v>256</v>
      </c>
      <c r="K2076" s="1" t="n">
        <v>0</v>
      </c>
      <c r="L2076" s="1" t="n">
        <v>0</v>
      </c>
      <c r="M2076" s="1" t="n">
        <v>20720</v>
      </c>
    </row>
    <row r="2077" customFormat="false" ht="14.9" hidden="false" customHeight="false" outlineLevel="0" collapsed="false">
      <c r="A2077" s="1" t="n">
        <v>2073</v>
      </c>
      <c r="B2077" s="1" t="n">
        <v>29</v>
      </c>
      <c r="C2077" s="1" t="n">
        <v>0</v>
      </c>
      <c r="D2077" s="1" t="n">
        <v>0</v>
      </c>
      <c r="E2077" s="1" t="n">
        <v>1</v>
      </c>
      <c r="F2077" s="1" t="n">
        <v>2071</v>
      </c>
      <c r="H2077" s="1" t="s">
        <v>2433</v>
      </c>
      <c r="I2077" s="3" t="e">
        <f aca="false">--#NAME?</f>
        <v>#NAME?</v>
      </c>
      <c r="J2077" s="3" t="s">
        <v>256</v>
      </c>
      <c r="K2077" s="1" t="n">
        <v>0</v>
      </c>
      <c r="L2077" s="1" t="n">
        <v>0</v>
      </c>
      <c r="M2077" s="1" t="n">
        <v>20730</v>
      </c>
    </row>
    <row r="2078" customFormat="false" ht="202.95" hidden="false" customHeight="false" outlineLevel="0" collapsed="false">
      <c r="A2078" s="1" t="n">
        <v>2074</v>
      </c>
      <c r="B2078" s="1" t="n">
        <v>29</v>
      </c>
      <c r="C2078" s="1" t="n">
        <v>0</v>
      </c>
      <c r="D2078" s="1" t="n">
        <v>0</v>
      </c>
      <c r="E2078" s="1" t="n">
        <v>0</v>
      </c>
      <c r="F2078" s="1" t="n">
        <v>2070</v>
      </c>
      <c r="I2078" s="3" t="s">
        <v>2434</v>
      </c>
      <c r="L2078" s="1" t="n">
        <v>0</v>
      </c>
      <c r="M2078" s="1" t="n">
        <v>20740</v>
      </c>
    </row>
    <row r="2079" customFormat="false" ht="14.9" hidden="false" customHeight="false" outlineLevel="0" collapsed="false">
      <c r="A2079" s="1" t="n">
        <v>2075</v>
      </c>
      <c r="B2079" s="1" t="n">
        <v>29</v>
      </c>
      <c r="C2079" s="1" t="n">
        <v>0</v>
      </c>
      <c r="D2079" s="1" t="n">
        <v>0</v>
      </c>
      <c r="E2079" s="1" t="n">
        <v>1</v>
      </c>
      <c r="F2079" s="1" t="n">
        <v>2074</v>
      </c>
      <c r="H2079" s="1" t="s">
        <v>2435</v>
      </c>
      <c r="I2079" s="3" t="e">
        <f aca="false">--#NAME? #NAME?</f>
        <v>#VALUE!</v>
      </c>
      <c r="J2079" s="3" t="s">
        <v>256</v>
      </c>
      <c r="K2079" s="1" t="n">
        <v>0</v>
      </c>
      <c r="L2079" s="1" t="n">
        <v>0</v>
      </c>
      <c r="M2079" s="1" t="n">
        <v>20750</v>
      </c>
    </row>
    <row r="2080" customFormat="false" ht="14.9" hidden="false" customHeight="false" outlineLevel="0" collapsed="false">
      <c r="A2080" s="1" t="n">
        <v>2076</v>
      </c>
      <c r="B2080" s="1" t="n">
        <v>29</v>
      </c>
      <c r="C2080" s="1" t="n">
        <v>0</v>
      </c>
      <c r="D2080" s="1" t="n">
        <v>0</v>
      </c>
      <c r="E2080" s="1" t="n">
        <v>1</v>
      </c>
      <c r="F2080" s="1" t="n">
        <v>2074</v>
      </c>
      <c r="H2080" s="1" t="s">
        <v>2436</v>
      </c>
      <c r="I2080" s="3" t="e">
        <f aca="false">--#NAME? #NAME?</f>
        <v>#VALUE!</v>
      </c>
      <c r="J2080" s="3" t="s">
        <v>256</v>
      </c>
      <c r="K2080" s="1" t="n">
        <v>0</v>
      </c>
      <c r="L2080" s="1" t="n">
        <v>0</v>
      </c>
      <c r="M2080" s="1" t="n">
        <v>20760</v>
      </c>
    </row>
    <row r="2081" customFormat="false" ht="14.9" hidden="false" customHeight="false" outlineLevel="0" collapsed="false">
      <c r="A2081" s="1" t="n">
        <v>2077</v>
      </c>
      <c r="B2081" s="1" t="n">
        <v>29</v>
      </c>
      <c r="C2081" s="1" t="n">
        <v>0</v>
      </c>
      <c r="D2081" s="1" t="n">
        <v>0</v>
      </c>
      <c r="E2081" s="1" t="n">
        <v>1</v>
      </c>
      <c r="F2081" s="1" t="n">
        <v>2074</v>
      </c>
      <c r="H2081" s="1" t="s">
        <v>2437</v>
      </c>
      <c r="I2081" s="3" t="e">
        <f aca="false">--#NAME? #NAME?</f>
        <v>#VALUE!</v>
      </c>
      <c r="J2081" s="3" t="s">
        <v>256</v>
      </c>
      <c r="K2081" s="1" t="n">
        <v>0</v>
      </c>
      <c r="L2081" s="1" t="n">
        <v>0</v>
      </c>
      <c r="M2081" s="1" t="n">
        <v>20770</v>
      </c>
    </row>
    <row r="2082" customFormat="false" ht="14.9" hidden="false" customHeight="false" outlineLevel="0" collapsed="false">
      <c r="A2082" s="1" t="n">
        <v>2078</v>
      </c>
      <c r="B2082" s="1" t="n">
        <v>29</v>
      </c>
      <c r="C2082" s="1" t="n">
        <v>0</v>
      </c>
      <c r="D2082" s="1" t="n">
        <v>0</v>
      </c>
      <c r="E2082" s="1" t="n">
        <v>1</v>
      </c>
      <c r="F2082" s="1" t="n">
        <v>2074</v>
      </c>
      <c r="H2082" s="1" t="s">
        <v>2438</v>
      </c>
      <c r="I2082" s="3" t="e">
        <f aca="false">--#NAME? #NAME?</f>
        <v>#VALUE!</v>
      </c>
      <c r="J2082" s="3" t="s">
        <v>256</v>
      </c>
      <c r="K2082" s="1" t="n">
        <v>0</v>
      </c>
      <c r="L2082" s="1" t="n">
        <v>0</v>
      </c>
      <c r="M2082" s="1" t="n">
        <v>20780</v>
      </c>
    </row>
    <row r="2083" customFormat="false" ht="14.9" hidden="false" customHeight="false" outlineLevel="0" collapsed="false">
      <c r="A2083" s="1" t="n">
        <v>2079</v>
      </c>
      <c r="B2083" s="1" t="n">
        <v>29</v>
      </c>
      <c r="C2083" s="1" t="n">
        <v>0</v>
      </c>
      <c r="D2083" s="1" t="n">
        <v>0</v>
      </c>
      <c r="E2083" s="1" t="n">
        <v>1</v>
      </c>
      <c r="F2083" s="1" t="n">
        <v>2074</v>
      </c>
      <c r="H2083" s="1" t="s">
        <v>2439</v>
      </c>
      <c r="I2083" s="3" t="e">
        <f aca="false">--#NAME?</f>
        <v>#NAME?</v>
      </c>
      <c r="J2083" s="3" t="s">
        <v>256</v>
      </c>
      <c r="K2083" s="1" t="n">
        <v>0</v>
      </c>
      <c r="L2083" s="1" t="n">
        <v>0</v>
      </c>
      <c r="M2083" s="1" t="n">
        <v>20790</v>
      </c>
    </row>
    <row r="2084" customFormat="false" ht="14.9" hidden="false" customHeight="false" outlineLevel="0" collapsed="false">
      <c r="A2084" s="1" t="n">
        <v>2080</v>
      </c>
      <c r="B2084" s="1" t="n">
        <v>29</v>
      </c>
      <c r="C2084" s="1" t="n">
        <v>0</v>
      </c>
      <c r="D2084" s="1" t="n">
        <v>0</v>
      </c>
      <c r="E2084" s="1" t="n">
        <v>1</v>
      </c>
      <c r="F2084" s="1" t="n">
        <v>2070</v>
      </c>
      <c r="H2084" s="1" t="s">
        <v>2440</v>
      </c>
      <c r="I2084" s="3" t="e">
        <f aca="false">-#NAME? (#NAME?)</f>
        <v>#VALUE!</v>
      </c>
      <c r="J2084" s="3" t="s">
        <v>256</v>
      </c>
      <c r="K2084" s="1" t="n">
        <v>0</v>
      </c>
      <c r="L2084" s="1" t="n">
        <v>0</v>
      </c>
      <c r="M2084" s="1" t="n">
        <v>20800</v>
      </c>
    </row>
    <row r="2085" customFormat="false" ht="14.9" hidden="false" customHeight="false" outlineLevel="0" collapsed="false">
      <c r="A2085" s="1" t="n">
        <v>2081</v>
      </c>
      <c r="B2085" s="1" t="n">
        <v>29</v>
      </c>
      <c r="C2085" s="1" t="n">
        <v>0</v>
      </c>
      <c r="D2085" s="1" t="n">
        <v>0</v>
      </c>
      <c r="E2085" s="1" t="n">
        <v>1</v>
      </c>
      <c r="F2085" s="1" t="n">
        <v>2070</v>
      </c>
      <c r="H2085" s="1" t="s">
        <v>2441</v>
      </c>
      <c r="I2085" s="3" t="e">
        <f aca="false">-#NAME?</f>
        <v>#NAME?</v>
      </c>
      <c r="J2085" s="3" t="s">
        <v>256</v>
      </c>
      <c r="K2085" s="1" t="n">
        <v>0</v>
      </c>
      <c r="L2085" s="1" t="n">
        <v>0</v>
      </c>
      <c r="M2085" s="1" t="n">
        <v>20810</v>
      </c>
    </row>
    <row r="2086" customFormat="false" ht="82.05" hidden="false" customHeight="false" outlineLevel="0" collapsed="false">
      <c r="A2086" s="1" t="n">
        <v>2082</v>
      </c>
      <c r="B2086" s="1" t="n">
        <v>29</v>
      </c>
      <c r="C2086" s="1" t="n">
        <v>1</v>
      </c>
      <c r="D2086" s="1" t="n">
        <v>0</v>
      </c>
      <c r="E2086" s="1" t="n">
        <v>0</v>
      </c>
      <c r="I2086" s="3" t="s">
        <v>2442</v>
      </c>
      <c r="L2086" s="1" t="n">
        <v>0</v>
      </c>
      <c r="M2086" s="1" t="n">
        <v>20820</v>
      </c>
    </row>
    <row r="2087" customFormat="false" ht="55.2" hidden="false" customHeight="false" outlineLevel="0" collapsed="false">
      <c r="A2087" s="1" t="n">
        <v>2083</v>
      </c>
      <c r="B2087" s="1" t="n">
        <v>29</v>
      </c>
      <c r="C2087" s="1" t="n">
        <v>0</v>
      </c>
      <c r="D2087" s="1" t="n">
        <v>1</v>
      </c>
      <c r="E2087" s="1" t="n">
        <v>0</v>
      </c>
      <c r="G2087" s="1" t="n">
        <v>29.21</v>
      </c>
      <c r="I2087" s="3" t="s">
        <v>2443</v>
      </c>
      <c r="L2087" s="1" t="n">
        <v>0</v>
      </c>
      <c r="M2087" s="1" t="n">
        <v>20830</v>
      </c>
    </row>
    <row r="2088" customFormat="false" ht="14.9" hidden="false" customHeight="false" outlineLevel="0" collapsed="false">
      <c r="A2088" s="1" t="n">
        <v>2084</v>
      </c>
      <c r="B2088" s="1" t="n">
        <v>29</v>
      </c>
      <c r="C2088" s="1" t="n">
        <v>0</v>
      </c>
      <c r="D2088" s="1" t="n">
        <v>0</v>
      </c>
      <c r="E2088" s="1" t="n">
        <v>0</v>
      </c>
      <c r="F2088" s="1" t="n">
        <v>2083</v>
      </c>
      <c r="I2088" s="3" t="e">
        <f aca="false">-#NAME? #NAME? #NAME? #NAME? #NAME?</f>
        <v>#VALUE!</v>
      </c>
      <c r="J2088" s="3" t="s">
        <v>2444</v>
      </c>
      <c r="L2088" s="0" t="s">
        <v>644</v>
      </c>
      <c r="M2088" s="1" t="n">
        <v>0</v>
      </c>
      <c r="N2088" s="1" t="n">
        <v>20840</v>
      </c>
    </row>
    <row r="2089" customFormat="false" ht="14.9" hidden="false" customHeight="false" outlineLevel="0" collapsed="false">
      <c r="A2089" s="1" t="n">
        <v>2085</v>
      </c>
      <c r="B2089" s="1" t="n">
        <v>29</v>
      </c>
      <c r="C2089" s="1" t="n">
        <v>0</v>
      </c>
      <c r="D2089" s="1" t="n">
        <v>0</v>
      </c>
      <c r="E2089" s="1" t="n">
        <v>1</v>
      </c>
      <c r="F2089" s="1" t="n">
        <v>2084</v>
      </c>
      <c r="H2089" s="1" t="s">
        <v>2445</v>
      </c>
      <c r="I2089" s="3" t="e">
        <f aca="false">--#NAME?,#NAME?-#NAME? #NAME? #NAME? #NAME? #NAME?</f>
        <v>#VALUE!</v>
      </c>
      <c r="J2089" s="3" t="s">
        <v>256</v>
      </c>
      <c r="K2089" s="1" t="n">
        <v>0</v>
      </c>
      <c r="L2089" s="1" t="n">
        <v>0</v>
      </c>
      <c r="M2089" s="1" t="n">
        <v>20850</v>
      </c>
    </row>
    <row r="2090" customFormat="false" ht="95.5" hidden="false" customHeight="false" outlineLevel="0" collapsed="false">
      <c r="A2090" s="1" t="n">
        <v>2086</v>
      </c>
      <c r="B2090" s="1" t="n">
        <v>29</v>
      </c>
      <c r="C2090" s="1" t="n">
        <v>0</v>
      </c>
      <c r="D2090" s="1" t="n">
        <v>0</v>
      </c>
      <c r="E2090" s="1" t="n">
        <v>1</v>
      </c>
      <c r="F2090" s="1" t="n">
        <v>2084</v>
      </c>
      <c r="H2090" s="1" t="s">
        <v>2446</v>
      </c>
      <c r="I2090" s="3" t="s">
        <v>2447</v>
      </c>
      <c r="J2090" s="3" t="s">
        <v>256</v>
      </c>
      <c r="K2090" s="1" t="n">
        <v>0</v>
      </c>
      <c r="L2090" s="1" t="n">
        <v>0</v>
      </c>
      <c r="M2090" s="1" t="n">
        <v>20860</v>
      </c>
    </row>
    <row r="2091" customFormat="false" ht="82.05" hidden="false" customHeight="false" outlineLevel="0" collapsed="false">
      <c r="A2091" s="1" t="n">
        <v>2087</v>
      </c>
      <c r="B2091" s="1" t="n">
        <v>29</v>
      </c>
      <c r="C2091" s="1" t="n">
        <v>0</v>
      </c>
      <c r="D2091" s="1" t="n">
        <v>0</v>
      </c>
      <c r="E2091" s="1" t="n">
        <v>1</v>
      </c>
      <c r="F2091" s="1" t="n">
        <v>2084</v>
      </c>
      <c r="H2091" s="1" t="s">
        <v>2448</v>
      </c>
      <c r="I2091" s="3" t="s">
        <v>2449</v>
      </c>
      <c r="J2091" s="3" t="s">
        <v>256</v>
      </c>
      <c r="K2091" s="1" t="n">
        <v>0</v>
      </c>
      <c r="L2091" s="1" t="n">
        <v>0</v>
      </c>
      <c r="M2091" s="1" t="n">
        <v>20870</v>
      </c>
    </row>
    <row r="2092" customFormat="false" ht="95.5" hidden="false" customHeight="false" outlineLevel="0" collapsed="false">
      <c r="A2092" s="1" t="n">
        <v>2088</v>
      </c>
      <c r="B2092" s="1" t="n">
        <v>29</v>
      </c>
      <c r="C2092" s="1" t="n">
        <v>0</v>
      </c>
      <c r="D2092" s="1" t="n">
        <v>0</v>
      </c>
      <c r="E2092" s="1" t="n">
        <v>1</v>
      </c>
      <c r="F2092" s="1" t="n">
        <v>2084</v>
      </c>
      <c r="H2092" s="1" t="s">
        <v>2450</v>
      </c>
      <c r="I2092" s="3" t="s">
        <v>2451</v>
      </c>
      <c r="J2092" s="3" t="s">
        <v>256</v>
      </c>
      <c r="K2092" s="1" t="n">
        <v>0</v>
      </c>
      <c r="L2092" s="1" t="n">
        <v>0</v>
      </c>
      <c r="M2092" s="1" t="n">
        <v>20880</v>
      </c>
    </row>
    <row r="2093" customFormat="false" ht="14.9" hidden="false" customHeight="false" outlineLevel="0" collapsed="false">
      <c r="A2093" s="1" t="n">
        <v>2089</v>
      </c>
      <c r="B2093" s="1" t="n">
        <v>29</v>
      </c>
      <c r="C2093" s="1" t="n">
        <v>0</v>
      </c>
      <c r="D2093" s="1" t="n">
        <v>0</v>
      </c>
      <c r="E2093" s="1" t="n">
        <v>1</v>
      </c>
      <c r="F2093" s="1" t="n">
        <v>2084</v>
      </c>
      <c r="H2093" s="1" t="s">
        <v>2452</v>
      </c>
      <c r="I2093" s="3" t="e">
        <f aca="false">--#NAME?</f>
        <v>#NAME?</v>
      </c>
      <c r="J2093" s="3" t="s">
        <v>256</v>
      </c>
      <c r="K2093" s="1" t="n">
        <v>0</v>
      </c>
      <c r="L2093" s="1" t="n">
        <v>0</v>
      </c>
      <c r="M2093" s="1" t="n">
        <v>20890</v>
      </c>
    </row>
    <row r="2094" customFormat="false" ht="14.9" hidden="false" customHeight="false" outlineLevel="0" collapsed="false">
      <c r="A2094" s="1" t="n">
        <v>2090</v>
      </c>
      <c r="B2094" s="1" t="n">
        <v>29</v>
      </c>
      <c r="C2094" s="1" t="n">
        <v>0</v>
      </c>
      <c r="D2094" s="1" t="n">
        <v>0</v>
      </c>
      <c r="E2094" s="1" t="n">
        <v>0</v>
      </c>
      <c r="F2094" s="1" t="n">
        <v>2083</v>
      </c>
      <c r="I2094" s="3" t="e">
        <f aca="false">-#NAME? #NAME? #NAME? #NAME? #NAME?</f>
        <v>#VALUE!</v>
      </c>
      <c r="J2094" s="3" t="s">
        <v>2453</v>
      </c>
      <c r="L2094" s="0" t="s">
        <v>644</v>
      </c>
      <c r="M2094" s="1" t="n">
        <v>0</v>
      </c>
      <c r="N2094" s="1" t="n">
        <v>20900</v>
      </c>
    </row>
    <row r="2095" customFormat="false" ht="14.9" hidden="false" customHeight="false" outlineLevel="0" collapsed="false">
      <c r="A2095" s="1" t="n">
        <v>2091</v>
      </c>
      <c r="B2095" s="1" t="n">
        <v>29</v>
      </c>
      <c r="C2095" s="1" t="n">
        <v>0</v>
      </c>
      <c r="D2095" s="1" t="n">
        <v>0</v>
      </c>
      <c r="E2095" s="1" t="n">
        <v>1</v>
      </c>
      <c r="F2095" s="1" t="n">
        <v>2090</v>
      </c>
      <c r="H2095" s="1" t="s">
        <v>2454</v>
      </c>
      <c r="I2095" s="3" t="e">
        <f aca="false">--#NAME? #NAME? #NAME? #NAME?</f>
        <v>#VALUE!</v>
      </c>
      <c r="J2095" s="3" t="s">
        <v>256</v>
      </c>
      <c r="K2095" s="1" t="n">
        <v>0</v>
      </c>
      <c r="L2095" s="1" t="n">
        <v>0</v>
      </c>
      <c r="M2095" s="1" t="n">
        <v>20910</v>
      </c>
    </row>
    <row r="2096" customFormat="false" ht="14.9" hidden="false" customHeight="false" outlineLevel="0" collapsed="false">
      <c r="A2096" s="1" t="n">
        <v>2092</v>
      </c>
      <c r="B2096" s="1" t="n">
        <v>29</v>
      </c>
      <c r="C2096" s="1" t="n">
        <v>0</v>
      </c>
      <c r="D2096" s="1" t="n">
        <v>0</v>
      </c>
      <c r="E2096" s="1" t="n">
        <v>1</v>
      </c>
      <c r="F2096" s="1" t="n">
        <v>2090</v>
      </c>
      <c r="H2096" s="1" t="s">
        <v>2455</v>
      </c>
      <c r="I2096" s="3" t="e">
        <f aca="false">--#NAME? #NAME? #NAME? #NAME?</f>
        <v>#VALUE!</v>
      </c>
      <c r="J2096" s="3" t="s">
        <v>256</v>
      </c>
      <c r="K2096" s="1" t="n">
        <v>0</v>
      </c>
      <c r="L2096" s="1" t="n">
        <v>0</v>
      </c>
      <c r="M2096" s="1" t="n">
        <v>20920</v>
      </c>
    </row>
    <row r="2097" customFormat="false" ht="14.9" hidden="false" customHeight="false" outlineLevel="0" collapsed="false">
      <c r="A2097" s="1" t="n">
        <v>2093</v>
      </c>
      <c r="B2097" s="1" t="n">
        <v>29</v>
      </c>
      <c r="C2097" s="1" t="n">
        <v>0</v>
      </c>
      <c r="D2097" s="1" t="n">
        <v>0</v>
      </c>
      <c r="E2097" s="1" t="n">
        <v>1</v>
      </c>
      <c r="F2097" s="1" t="n">
        <v>2090</v>
      </c>
      <c r="H2097" s="1" t="s">
        <v>2456</v>
      </c>
      <c r="I2097" s="3" t="e">
        <f aca="false">--#NAME?</f>
        <v>#NAME?</v>
      </c>
      <c r="J2097" s="3" t="s">
        <v>256</v>
      </c>
      <c r="K2097" s="1" t="n">
        <v>0</v>
      </c>
      <c r="L2097" s="1" t="n">
        <v>0</v>
      </c>
      <c r="M2097" s="1" t="n">
        <v>20930</v>
      </c>
    </row>
    <row r="2098" customFormat="false" ht="162.65" hidden="false" customHeight="false" outlineLevel="0" collapsed="false">
      <c r="A2098" s="1" t="n">
        <v>2094</v>
      </c>
      <c r="B2098" s="1" t="n">
        <v>29</v>
      </c>
      <c r="C2098" s="1" t="n">
        <v>0</v>
      </c>
      <c r="D2098" s="1" t="n">
        <v>0</v>
      </c>
      <c r="E2098" s="1" t="n">
        <v>1</v>
      </c>
      <c r="F2098" s="1" t="n">
        <v>2083</v>
      </c>
      <c r="H2098" s="1" t="s">
        <v>2457</v>
      </c>
      <c r="I2098" s="3" t="s">
        <v>2458</v>
      </c>
      <c r="J2098" s="3" t="s">
        <v>256</v>
      </c>
      <c r="K2098" s="1" t="n">
        <v>0</v>
      </c>
      <c r="L2098" s="1" t="n">
        <v>0</v>
      </c>
      <c r="M2098" s="1" t="n">
        <v>20940</v>
      </c>
    </row>
    <row r="2099" customFormat="false" ht="14.9" hidden="false" customHeight="false" outlineLevel="0" collapsed="false">
      <c r="A2099" s="1" t="n">
        <v>2095</v>
      </c>
      <c r="B2099" s="1" t="n">
        <v>29</v>
      </c>
      <c r="C2099" s="1" t="n">
        <v>0</v>
      </c>
      <c r="D2099" s="1" t="n">
        <v>0</v>
      </c>
      <c r="E2099" s="1" t="n">
        <v>0</v>
      </c>
      <c r="F2099" s="1" t="n">
        <v>2083</v>
      </c>
      <c r="I2099" s="3" t="e">
        <f aca="false">-#NAME? #NAME? #NAME? #NAME? #NAME?</f>
        <v>#VALUE!</v>
      </c>
      <c r="J2099" s="3" t="s">
        <v>2453</v>
      </c>
      <c r="L2099" s="0" t="s">
        <v>644</v>
      </c>
      <c r="M2099" s="1" t="n">
        <v>0</v>
      </c>
      <c r="N2099" s="1" t="n">
        <v>20950</v>
      </c>
    </row>
    <row r="2100" customFormat="false" ht="14.9" hidden="false" customHeight="false" outlineLevel="0" collapsed="false">
      <c r="A2100" s="1" t="n">
        <v>2096</v>
      </c>
      <c r="B2100" s="1" t="n">
        <v>29</v>
      </c>
      <c r="C2100" s="1" t="n">
        <v>0</v>
      </c>
      <c r="D2100" s="1" t="n">
        <v>0</v>
      </c>
      <c r="E2100" s="1" t="n">
        <v>1</v>
      </c>
      <c r="F2100" s="1" t="n">
        <v>2095</v>
      </c>
      <c r="H2100" s="1" t="s">
        <v>2459</v>
      </c>
      <c r="I2100" s="3" t="e">
        <f aca="false">--#NAME? #NAME? #NAME? #NAME?</f>
        <v>#VALUE!</v>
      </c>
      <c r="J2100" s="3" t="s">
        <v>256</v>
      </c>
      <c r="K2100" s="1" t="n">
        <v>0</v>
      </c>
      <c r="L2100" s="1" t="n">
        <v>0</v>
      </c>
      <c r="M2100" s="1" t="n">
        <v>20960</v>
      </c>
    </row>
    <row r="2101" customFormat="false" ht="14.9" hidden="false" customHeight="false" outlineLevel="0" collapsed="false">
      <c r="A2101" s="1" t="n">
        <v>2097</v>
      </c>
      <c r="B2101" s="1" t="n">
        <v>29</v>
      </c>
      <c r="C2101" s="1" t="n">
        <v>0</v>
      </c>
      <c r="D2101" s="1" t="n">
        <v>0</v>
      </c>
      <c r="E2101" s="1" t="n">
        <v>1</v>
      </c>
      <c r="F2101" s="1" t="n">
        <v>2095</v>
      </c>
      <c r="H2101" s="1" t="s">
        <v>2460</v>
      </c>
      <c r="I2101" s="3" t="e">
        <f aca="false">--#NAME? #NAME? #NAME? #NAME? #NAME?</f>
        <v>#VALUE!</v>
      </c>
      <c r="J2101" s="3" t="s">
        <v>256</v>
      </c>
      <c r="K2101" s="1" t="n">
        <v>0</v>
      </c>
      <c r="L2101" s="1" t="n">
        <v>0</v>
      </c>
      <c r="M2101" s="1" t="n">
        <v>20970</v>
      </c>
    </row>
    <row r="2102" customFormat="false" ht="14.9" hidden="false" customHeight="false" outlineLevel="0" collapsed="false">
      <c r="A2102" s="1" t="n">
        <v>2098</v>
      </c>
      <c r="B2102" s="1" t="n">
        <v>29</v>
      </c>
      <c r="C2102" s="1" t="n">
        <v>0</v>
      </c>
      <c r="D2102" s="1" t="n">
        <v>0</v>
      </c>
      <c r="E2102" s="1" t="n">
        <v>1</v>
      </c>
      <c r="F2102" s="1" t="n">
        <v>2095</v>
      </c>
      <c r="H2102" s="1" t="s">
        <v>2461</v>
      </c>
      <c r="I2102" s="3" t="e">
        <f aca="false">--#NAME? #NAME? #NAME? #NAME?</f>
        <v>#VALUE!</v>
      </c>
      <c r="J2102" s="3" t="s">
        <v>2444</v>
      </c>
      <c r="K2102" s="1" t="n">
        <v>5</v>
      </c>
      <c r="L2102" s="1" t="n">
        <v>0</v>
      </c>
      <c r="M2102" s="1" t="n">
        <v>0</v>
      </c>
      <c r="N2102" s="1" t="n">
        <v>20980</v>
      </c>
    </row>
    <row r="2103" customFormat="false" ht="14.9" hidden="false" customHeight="false" outlineLevel="0" collapsed="false">
      <c r="A2103" s="1" t="n">
        <v>2099</v>
      </c>
      <c r="B2103" s="1" t="n">
        <v>29</v>
      </c>
      <c r="C2103" s="1" t="n">
        <v>0</v>
      </c>
      <c r="D2103" s="1" t="n">
        <v>0</v>
      </c>
      <c r="E2103" s="1" t="n">
        <v>1</v>
      </c>
      <c r="F2103" s="1" t="n">
        <v>2095</v>
      </c>
      <c r="H2103" s="1" t="s">
        <v>2462</v>
      </c>
      <c r="I2103" s="3" t="e">
        <f aca="false">--#NAME? #NAME? #NAME? #NAME?</f>
        <v>#VALUE!</v>
      </c>
      <c r="J2103" s="3" t="s">
        <v>2444</v>
      </c>
      <c r="K2103" s="1" t="n">
        <v>5</v>
      </c>
      <c r="L2103" s="1" t="n">
        <v>0</v>
      </c>
      <c r="M2103" s="1" t="n">
        <v>0</v>
      </c>
      <c r="N2103" s="1" t="n">
        <v>20990</v>
      </c>
    </row>
    <row r="2104" customFormat="false" ht="202.95" hidden="false" customHeight="false" outlineLevel="0" collapsed="false">
      <c r="A2104" s="1" t="n">
        <v>2100</v>
      </c>
      <c r="B2104" s="1" t="n">
        <v>29</v>
      </c>
      <c r="C2104" s="1" t="n">
        <v>0</v>
      </c>
      <c r="D2104" s="1" t="n">
        <v>0</v>
      </c>
      <c r="E2104" s="1" t="n">
        <v>1</v>
      </c>
      <c r="F2104" s="1" t="n">
        <v>2095</v>
      </c>
      <c r="H2104" s="1" t="s">
        <v>2463</v>
      </c>
      <c r="I2104" s="3" t="s">
        <v>2464</v>
      </c>
      <c r="J2104" s="3" t="s">
        <v>256</v>
      </c>
      <c r="K2104" s="1" t="n">
        <v>0</v>
      </c>
      <c r="L2104" s="1" t="n">
        <v>0</v>
      </c>
      <c r="M2104" s="1" t="n">
        <v>21000</v>
      </c>
    </row>
    <row r="2105" customFormat="false" ht="350.7" hidden="false" customHeight="false" outlineLevel="0" collapsed="false">
      <c r="A2105" s="1" t="n">
        <v>2101</v>
      </c>
      <c r="B2105" s="1" t="n">
        <v>29</v>
      </c>
      <c r="C2105" s="1" t="n">
        <v>0</v>
      </c>
      <c r="D2105" s="1" t="n">
        <v>0</v>
      </c>
      <c r="E2105" s="1" t="n">
        <v>1</v>
      </c>
      <c r="F2105" s="1" t="n">
        <v>2095</v>
      </c>
      <c r="H2105" s="1" t="s">
        <v>2465</v>
      </c>
      <c r="I2105" s="3" t="s">
        <v>2466</v>
      </c>
      <c r="J2105" s="3" t="s">
        <v>256</v>
      </c>
      <c r="K2105" s="1" t="n">
        <v>0</v>
      </c>
      <c r="L2105" s="1" t="n">
        <v>0</v>
      </c>
      <c r="M2105" s="1" t="n">
        <v>21010</v>
      </c>
    </row>
    <row r="2106" customFormat="false" ht="14.9" hidden="false" customHeight="false" outlineLevel="0" collapsed="false">
      <c r="A2106" s="1" t="n">
        <v>2102</v>
      </c>
      <c r="B2106" s="1" t="n">
        <v>29</v>
      </c>
      <c r="C2106" s="1" t="n">
        <v>0</v>
      </c>
      <c r="D2106" s="1" t="n">
        <v>0</v>
      </c>
      <c r="E2106" s="1" t="n">
        <v>1</v>
      </c>
      <c r="F2106" s="1" t="n">
        <v>2095</v>
      </c>
      <c r="H2106" s="1" t="s">
        <v>2467</v>
      </c>
      <c r="I2106" s="3" t="e">
        <f aca="false">--#NAME?</f>
        <v>#NAME?</v>
      </c>
      <c r="J2106" s="3" t="s">
        <v>256</v>
      </c>
      <c r="K2106" s="1" t="n">
        <v>0</v>
      </c>
      <c r="L2106" s="1" t="n">
        <v>0</v>
      </c>
      <c r="M2106" s="1" t="n">
        <v>21020</v>
      </c>
    </row>
    <row r="2107" customFormat="false" ht="14.9" hidden="false" customHeight="false" outlineLevel="0" collapsed="false">
      <c r="A2107" s="1" t="n">
        <v>2103</v>
      </c>
      <c r="B2107" s="1" t="n">
        <v>29</v>
      </c>
      <c r="C2107" s="1" t="n">
        <v>0</v>
      </c>
      <c r="D2107" s="1" t="n">
        <v>0</v>
      </c>
      <c r="E2107" s="1" t="n">
        <v>0</v>
      </c>
      <c r="F2107" s="1" t="n">
        <v>2083</v>
      </c>
      <c r="I2107" s="3" t="e">
        <f aca="false">-#NAME? #NAME? #NAME? #NAME? #NAME?</f>
        <v>#VALUE!</v>
      </c>
      <c r="J2107" s="3" t="s">
        <v>2453</v>
      </c>
      <c r="L2107" s="0" t="s">
        <v>644</v>
      </c>
      <c r="M2107" s="1" t="n">
        <v>0</v>
      </c>
      <c r="N2107" s="1" t="n">
        <v>21030</v>
      </c>
    </row>
    <row r="2108" customFormat="false" ht="135.8" hidden="false" customHeight="false" outlineLevel="0" collapsed="false">
      <c r="A2108" s="1" t="n">
        <v>2104</v>
      </c>
      <c r="B2108" s="1" t="n">
        <v>29</v>
      </c>
      <c r="C2108" s="1" t="n">
        <v>0</v>
      </c>
      <c r="D2108" s="1" t="n">
        <v>0</v>
      </c>
      <c r="E2108" s="1" t="n">
        <v>1</v>
      </c>
      <c r="F2108" s="1" t="n">
        <v>2103</v>
      </c>
      <c r="H2108" s="1" t="s">
        <v>2468</v>
      </c>
      <c r="I2108" s="3" t="s">
        <v>2469</v>
      </c>
      <c r="J2108" s="3" t="s">
        <v>256</v>
      </c>
      <c r="K2108" s="1" t="n">
        <v>0</v>
      </c>
      <c r="L2108" s="1" t="n">
        <v>0</v>
      </c>
      <c r="M2108" s="1" t="n">
        <v>21040</v>
      </c>
    </row>
    <row r="2109" customFormat="false" ht="14.9" hidden="false" customHeight="false" outlineLevel="0" collapsed="false">
      <c r="A2109" s="1" t="n">
        <v>2105</v>
      </c>
      <c r="B2109" s="1" t="n">
        <v>29</v>
      </c>
      <c r="C2109" s="1" t="n">
        <v>0</v>
      </c>
      <c r="D2109" s="1" t="n">
        <v>0</v>
      </c>
      <c r="E2109" s="1" t="n">
        <v>1</v>
      </c>
      <c r="F2109" s="1" t="n">
        <v>2103</v>
      </c>
      <c r="H2109" s="1" t="s">
        <v>2470</v>
      </c>
      <c r="I2109" s="3" t="e">
        <f aca="false">--#NAME?</f>
        <v>#NAME?</v>
      </c>
      <c r="J2109" s="3" t="s">
        <v>256</v>
      </c>
      <c r="K2109" s="1" t="n">
        <v>0</v>
      </c>
      <c r="L2109" s="1" t="n">
        <v>0</v>
      </c>
      <c r="M2109" s="1" t="n">
        <v>21050</v>
      </c>
    </row>
    <row r="2110" customFormat="false" ht="68.65" hidden="false" customHeight="false" outlineLevel="0" collapsed="false">
      <c r="A2110" s="1" t="n">
        <v>2106</v>
      </c>
      <c r="B2110" s="1" t="n">
        <v>29</v>
      </c>
      <c r="C2110" s="1" t="n">
        <v>0</v>
      </c>
      <c r="D2110" s="1" t="n">
        <v>1</v>
      </c>
      <c r="E2110" s="1" t="n">
        <v>0</v>
      </c>
      <c r="G2110" s="1" t="n">
        <v>29.22</v>
      </c>
      <c r="I2110" s="3" t="s">
        <v>2471</v>
      </c>
      <c r="L2110" s="1" t="n">
        <v>0</v>
      </c>
      <c r="M2110" s="1" t="n">
        <v>21060</v>
      </c>
    </row>
    <row r="2111" customFormat="false" ht="229.85" hidden="false" customHeight="false" outlineLevel="0" collapsed="false">
      <c r="A2111" s="1" t="n">
        <v>2107</v>
      </c>
      <c r="B2111" s="1" t="n">
        <v>29</v>
      </c>
      <c r="C2111" s="1" t="n">
        <v>0</v>
      </c>
      <c r="D2111" s="1" t="n">
        <v>0</v>
      </c>
      <c r="E2111" s="1" t="n">
        <v>0</v>
      </c>
      <c r="F2111" s="1" t="n">
        <v>2106</v>
      </c>
      <c r="I2111" s="3" t="s">
        <v>2472</v>
      </c>
      <c r="L2111" s="1" t="n">
        <v>0</v>
      </c>
      <c r="M2111" s="1" t="n">
        <v>21070</v>
      </c>
    </row>
    <row r="2112" customFormat="false" ht="14.9" hidden="false" customHeight="false" outlineLevel="0" collapsed="false">
      <c r="A2112" s="1" t="n">
        <v>2108</v>
      </c>
      <c r="B2112" s="1" t="n">
        <v>29</v>
      </c>
      <c r="C2112" s="1" t="n">
        <v>0</v>
      </c>
      <c r="D2112" s="1" t="n">
        <v>0</v>
      </c>
      <c r="E2112" s="1" t="n">
        <v>1</v>
      </c>
      <c r="F2112" s="1" t="n">
        <v>2107</v>
      </c>
      <c r="H2112" s="1" t="s">
        <v>2473</v>
      </c>
      <c r="I2112" s="3" t="e">
        <f aca="false">--#NAME? #NAME? #NAME? #NAME?</f>
        <v>#VALUE!</v>
      </c>
      <c r="J2112" s="3" t="s">
        <v>256</v>
      </c>
      <c r="K2112" s="1" t="n">
        <v>0</v>
      </c>
      <c r="L2112" s="1" t="n">
        <v>0</v>
      </c>
      <c r="M2112" s="1" t="n">
        <v>21080</v>
      </c>
    </row>
    <row r="2113" customFormat="false" ht="14.9" hidden="false" customHeight="false" outlineLevel="0" collapsed="false">
      <c r="A2113" s="1" t="n">
        <v>2109</v>
      </c>
      <c r="B2113" s="1" t="n">
        <v>29</v>
      </c>
      <c r="C2113" s="1" t="n">
        <v>0</v>
      </c>
      <c r="D2113" s="1" t="n">
        <v>0</v>
      </c>
      <c r="E2113" s="1" t="n">
        <v>1</v>
      </c>
      <c r="F2113" s="1" t="n">
        <v>2107</v>
      </c>
      <c r="H2113" s="1" t="s">
        <v>2474</v>
      </c>
      <c r="I2113" s="3" t="e">
        <f aca="false">--#NAME? #NAME? #NAME? #NAME?</f>
        <v>#VALUE!</v>
      </c>
      <c r="J2113" s="3" t="s">
        <v>256</v>
      </c>
      <c r="K2113" s="1" t="n">
        <v>0</v>
      </c>
      <c r="L2113" s="1" t="n">
        <v>0</v>
      </c>
      <c r="M2113" s="1" t="n">
        <v>21090</v>
      </c>
    </row>
    <row r="2114" customFormat="false" ht="14.9" hidden="false" customHeight="false" outlineLevel="0" collapsed="false">
      <c r="A2114" s="1" t="n">
        <v>2110</v>
      </c>
      <c r="B2114" s="1" t="n">
        <v>29</v>
      </c>
      <c r="C2114" s="1" t="n">
        <v>0</v>
      </c>
      <c r="D2114" s="1" t="n">
        <v>0</v>
      </c>
      <c r="E2114" s="1" t="n">
        <v>1</v>
      </c>
      <c r="F2114" s="1" t="n">
        <v>2107</v>
      </c>
      <c r="H2114" s="1" t="s">
        <v>2475</v>
      </c>
      <c r="I2114" s="3" t="e">
        <f aca="false">--#NAME? (#NAME?) #NAME? #NAME? #NAME?</f>
        <v>#VALUE!</v>
      </c>
      <c r="J2114" s="3" t="s">
        <v>256</v>
      </c>
      <c r="K2114" s="1" t="n">
        <v>0</v>
      </c>
      <c r="L2114" s="1" t="n">
        <v>0</v>
      </c>
      <c r="M2114" s="1" t="n">
        <v>21100</v>
      </c>
    </row>
    <row r="2115" customFormat="false" ht="14.9" hidden="false" customHeight="false" outlineLevel="0" collapsed="false">
      <c r="A2115" s="1" t="n">
        <v>2111</v>
      </c>
      <c r="B2115" s="1" t="n">
        <v>29</v>
      </c>
      <c r="C2115" s="1" t="n">
        <v>0</v>
      </c>
      <c r="D2115" s="1" t="n">
        <v>0</v>
      </c>
      <c r="E2115" s="1" t="n">
        <v>1</v>
      </c>
      <c r="F2115" s="1" t="n">
        <v>2107</v>
      </c>
      <c r="H2115" s="1" t="s">
        <v>2476</v>
      </c>
      <c r="I2115" s="3" t="e">
        <f aca="false">--#NAME? #NAME? #NAME? #NAME?</f>
        <v>#VALUE!</v>
      </c>
      <c r="J2115" s="3" t="s">
        <v>256</v>
      </c>
      <c r="K2115" s="1" t="n">
        <v>0</v>
      </c>
      <c r="L2115" s="1" t="n">
        <v>0</v>
      </c>
      <c r="M2115" s="1" t="n">
        <v>21110</v>
      </c>
    </row>
    <row r="2116" customFormat="false" ht="14.9" hidden="false" customHeight="false" outlineLevel="0" collapsed="false">
      <c r="A2116" s="1" t="n">
        <v>2112</v>
      </c>
      <c r="B2116" s="1" t="n">
        <v>29</v>
      </c>
      <c r="C2116" s="1" t="n">
        <v>0</v>
      </c>
      <c r="D2116" s="1" t="n">
        <v>0</v>
      </c>
      <c r="E2116" s="1" t="n">
        <v>1</v>
      </c>
      <c r="F2116" s="1" t="n">
        <v>2107</v>
      </c>
      <c r="H2116" s="1" t="s">
        <v>2477</v>
      </c>
      <c r="I2116" s="3" t="e">
        <f aca="false">--#NAME? (#NAME?) #NAME? #NAME? #NAME?</f>
        <v>#VALUE!</v>
      </c>
      <c r="J2116" s="3" t="s">
        <v>256</v>
      </c>
      <c r="K2116" s="1" t="n">
        <v>0</v>
      </c>
      <c r="L2116" s="1" t="n">
        <v>0</v>
      </c>
      <c r="M2116" s="1" t="n">
        <v>21120</v>
      </c>
    </row>
    <row r="2117" customFormat="false" ht="14.9" hidden="false" customHeight="false" outlineLevel="0" collapsed="false">
      <c r="A2117" s="1" t="n">
        <v>2113</v>
      </c>
      <c r="B2117" s="1" t="n">
        <v>29</v>
      </c>
      <c r="C2117" s="1" t="n">
        <v>0</v>
      </c>
      <c r="D2117" s="1" t="n">
        <v>0</v>
      </c>
      <c r="E2117" s="1" t="n">
        <v>1</v>
      </c>
      <c r="F2117" s="1" t="n">
        <v>2107</v>
      </c>
      <c r="H2117" s="1" t="s">
        <v>2478</v>
      </c>
      <c r="I2117" s="3" t="e">
        <f aca="false">--#NAME?</f>
        <v>#NAME?</v>
      </c>
      <c r="J2117" s="3" t="s">
        <v>256</v>
      </c>
      <c r="K2117" s="1" t="n">
        <v>0</v>
      </c>
      <c r="L2117" s="1" t="n">
        <v>0</v>
      </c>
      <c r="M2117" s="1" t="n">
        <v>21130</v>
      </c>
    </row>
    <row r="2118" customFormat="false" ht="14.9" hidden="false" customHeight="false" outlineLevel="0" collapsed="false">
      <c r="A2118" s="1" t="n">
        <v>2114</v>
      </c>
      <c r="B2118" s="1" t="n">
        <v>29</v>
      </c>
      <c r="C2118" s="1" t="n">
        <v>0</v>
      </c>
      <c r="D2118" s="1" t="n">
        <v>0</v>
      </c>
      <c r="E2118" s="1" t="n">
        <v>1</v>
      </c>
      <c r="F2118" s="1" t="n">
        <v>2107</v>
      </c>
      <c r="H2118" s="1" t="s">
        <v>2479</v>
      </c>
      <c r="I2118" s="3" t="e">
        <f aca="false">--#NAME? #NAME? #NAME?</f>
        <v>#VALUE!</v>
      </c>
      <c r="J2118" s="3" t="s">
        <v>256</v>
      </c>
      <c r="K2118" s="1" t="n">
        <v>0</v>
      </c>
      <c r="L2118" s="1" t="n">
        <v>0</v>
      </c>
      <c r="M2118" s="1" t="n">
        <v>21140</v>
      </c>
    </row>
    <row r="2119" customFormat="false" ht="14.9" hidden="false" customHeight="false" outlineLevel="0" collapsed="false">
      <c r="A2119" s="1" t="n">
        <v>2115</v>
      </c>
      <c r="B2119" s="1" t="n">
        <v>29</v>
      </c>
      <c r="C2119" s="1" t="n">
        <v>0</v>
      </c>
      <c r="D2119" s="1" t="n">
        <v>0</v>
      </c>
      <c r="E2119" s="1" t="n">
        <v>1</v>
      </c>
      <c r="F2119" s="1" t="n">
        <v>2107</v>
      </c>
      <c r="H2119" s="1" t="s">
        <v>2480</v>
      </c>
      <c r="I2119" s="3" t="e">
        <f aca="false">--#NAME? #NAME? #NAME?</f>
        <v>#VALUE!</v>
      </c>
      <c r="J2119" s="3" t="s">
        <v>256</v>
      </c>
      <c r="K2119" s="1" t="n">
        <v>0</v>
      </c>
      <c r="L2119" s="1" t="n">
        <v>0</v>
      </c>
      <c r="M2119" s="1" t="n">
        <v>21150</v>
      </c>
    </row>
    <row r="2120" customFormat="false" ht="55.2" hidden="false" customHeight="false" outlineLevel="0" collapsed="false">
      <c r="A2120" s="1" t="n">
        <v>2116</v>
      </c>
      <c r="B2120" s="1" t="n">
        <v>29</v>
      </c>
      <c r="C2120" s="1" t="n">
        <v>0</v>
      </c>
      <c r="D2120" s="1" t="n">
        <v>0</v>
      </c>
      <c r="E2120" s="1" t="n">
        <v>1</v>
      </c>
      <c r="F2120" s="1" t="n">
        <v>2107</v>
      </c>
      <c r="H2120" s="1" t="s">
        <v>2481</v>
      </c>
      <c r="I2120" s="3" t="s">
        <v>2482</v>
      </c>
      <c r="J2120" s="3" t="s">
        <v>256</v>
      </c>
      <c r="K2120" s="1" t="n">
        <v>0</v>
      </c>
      <c r="L2120" s="1" t="n">
        <v>0</v>
      </c>
      <c r="M2120" s="1" t="n">
        <v>21160</v>
      </c>
    </row>
    <row r="2121" customFormat="false" ht="14.9" hidden="false" customHeight="false" outlineLevel="0" collapsed="false">
      <c r="A2121" s="1" t="n">
        <v>2117</v>
      </c>
      <c r="B2121" s="1" t="n">
        <v>29</v>
      </c>
      <c r="C2121" s="1" t="n">
        <v>0</v>
      </c>
      <c r="D2121" s="1" t="n">
        <v>0</v>
      </c>
      <c r="E2121" s="1" t="n">
        <v>1</v>
      </c>
      <c r="F2121" s="1" t="n">
        <v>2107</v>
      </c>
      <c r="H2121" s="1" t="s">
        <v>2483</v>
      </c>
      <c r="I2121" s="3" t="e">
        <f aca="false">--#NAME?</f>
        <v>#NAME?</v>
      </c>
      <c r="L2121" s="1" t="n">
        <v>0</v>
      </c>
      <c r="M2121" s="1" t="n">
        <v>21170</v>
      </c>
    </row>
    <row r="2122" customFormat="false" ht="270.1" hidden="false" customHeight="false" outlineLevel="0" collapsed="false">
      <c r="A2122" s="1" t="n">
        <v>2118</v>
      </c>
      <c r="B2122" s="1" t="n">
        <v>29</v>
      </c>
      <c r="C2122" s="1" t="n">
        <v>0</v>
      </c>
      <c r="D2122" s="1" t="n">
        <v>0</v>
      </c>
      <c r="E2122" s="1" t="n">
        <v>0</v>
      </c>
      <c r="F2122" s="1" t="n">
        <v>2106</v>
      </c>
      <c r="I2122" s="3" t="s">
        <v>2484</v>
      </c>
      <c r="L2122" s="1" t="n">
        <v>0</v>
      </c>
      <c r="M2122" s="1" t="n">
        <v>21180</v>
      </c>
    </row>
    <row r="2123" customFormat="false" ht="14.9" hidden="false" customHeight="false" outlineLevel="0" collapsed="false">
      <c r="A2123" s="1" t="n">
        <v>2119</v>
      </c>
      <c r="B2123" s="1" t="n">
        <v>29</v>
      </c>
      <c r="C2123" s="1" t="n">
        <v>0</v>
      </c>
      <c r="D2123" s="1" t="n">
        <v>0</v>
      </c>
      <c r="E2123" s="1" t="n">
        <v>1</v>
      </c>
      <c r="F2123" s="1" t="n">
        <v>2118</v>
      </c>
      <c r="H2123" s="1" t="s">
        <v>2485</v>
      </c>
      <c r="I2123" s="3" t="e">
        <f aca="false">--#NAME?-#NAME? #NAME? #NAME? #NAME? #NAME?</f>
        <v>#VALUE!</v>
      </c>
      <c r="J2123" s="3" t="s">
        <v>256</v>
      </c>
      <c r="K2123" s="1" t="n">
        <v>0</v>
      </c>
      <c r="L2123" s="1" t="n">
        <v>0</v>
      </c>
      <c r="M2123" s="1" t="n">
        <v>21190</v>
      </c>
    </row>
    <row r="2124" customFormat="false" ht="14.9" hidden="false" customHeight="false" outlineLevel="0" collapsed="false">
      <c r="A2124" s="1" t="n">
        <v>2120</v>
      </c>
      <c r="B2124" s="1" t="n">
        <v>29</v>
      </c>
      <c r="C2124" s="1" t="n">
        <v>0</v>
      </c>
      <c r="D2124" s="1" t="n">
        <v>0</v>
      </c>
      <c r="E2124" s="1" t="n">
        <v>1</v>
      </c>
      <c r="F2124" s="1" t="n">
        <v>2118</v>
      </c>
      <c r="H2124" s="1" t="s">
        <v>2486</v>
      </c>
      <c r="I2124" s="3" t="e">
        <f aca="false">--#NAME?,#NAME?,#NAME?,#NAME? #NAME? #NAME?</f>
        <v>#VALUE!</v>
      </c>
      <c r="J2124" s="3" t="s">
        <v>256</v>
      </c>
      <c r="K2124" s="1" t="n">
        <v>0</v>
      </c>
      <c r="L2124" s="1" t="n">
        <v>0</v>
      </c>
      <c r="M2124" s="1" t="n">
        <v>21200</v>
      </c>
    </row>
    <row r="2125" customFormat="false" ht="14.9" hidden="false" customHeight="false" outlineLevel="0" collapsed="false">
      <c r="A2125" s="1" t="n">
        <v>2121</v>
      </c>
      <c r="B2125" s="1" t="n">
        <v>29</v>
      </c>
      <c r="C2125" s="1" t="n">
        <v>0</v>
      </c>
      <c r="D2125" s="1" t="n">
        <v>0</v>
      </c>
      <c r="E2125" s="1" t="n">
        <v>1</v>
      </c>
      <c r="F2125" s="1" t="n">
        <v>2118</v>
      </c>
      <c r="H2125" s="1" t="s">
        <v>2487</v>
      </c>
      <c r="I2125" s="3" t="e">
        <f aca="false">--#NAME?</f>
        <v>#NAME?</v>
      </c>
      <c r="J2125" s="3" t="s">
        <v>256</v>
      </c>
      <c r="K2125" s="1" t="n">
        <v>0</v>
      </c>
      <c r="L2125" s="1" t="n">
        <v>0</v>
      </c>
      <c r="M2125" s="1" t="n">
        <v>21210</v>
      </c>
    </row>
    <row r="2126" customFormat="false" ht="243.25" hidden="false" customHeight="false" outlineLevel="0" collapsed="false">
      <c r="A2126" s="1" t="n">
        <v>2122</v>
      </c>
      <c r="B2126" s="1" t="n">
        <v>29</v>
      </c>
      <c r="C2126" s="1" t="n">
        <v>0</v>
      </c>
      <c r="D2126" s="1" t="n">
        <v>0</v>
      </c>
      <c r="E2126" s="1" t="n">
        <v>0</v>
      </c>
      <c r="F2126" s="1" t="n">
        <v>2106</v>
      </c>
      <c r="I2126" s="3" t="s">
        <v>2488</v>
      </c>
      <c r="L2126" s="1" t="n">
        <v>0</v>
      </c>
      <c r="M2126" s="1" t="n">
        <v>21220</v>
      </c>
    </row>
    <row r="2127" customFormat="false" ht="162.65" hidden="false" customHeight="false" outlineLevel="0" collapsed="false">
      <c r="A2127" s="1" t="n">
        <v>2123</v>
      </c>
      <c r="B2127" s="1" t="n">
        <v>29</v>
      </c>
      <c r="C2127" s="1" t="n">
        <v>0</v>
      </c>
      <c r="D2127" s="1" t="n">
        <v>0</v>
      </c>
      <c r="E2127" s="1" t="n">
        <v>1</v>
      </c>
      <c r="F2127" s="1" t="n">
        <v>2122</v>
      </c>
      <c r="H2127" s="1" t="s">
        <v>2489</v>
      </c>
      <c r="I2127" s="3" t="s">
        <v>2490</v>
      </c>
      <c r="J2127" s="3" t="s">
        <v>256</v>
      </c>
      <c r="K2127" s="1" t="n">
        <v>0</v>
      </c>
      <c r="L2127" s="1" t="n">
        <v>0</v>
      </c>
      <c r="M2127" s="1" t="n">
        <v>21230</v>
      </c>
    </row>
    <row r="2128" customFormat="false" ht="14.9" hidden="false" customHeight="false" outlineLevel="0" collapsed="false">
      <c r="A2128" s="1" t="n">
        <v>2124</v>
      </c>
      <c r="B2128" s="1" t="n">
        <v>29</v>
      </c>
      <c r="C2128" s="1" t="n">
        <v>0</v>
      </c>
      <c r="D2128" s="1" t="n">
        <v>0</v>
      </c>
      <c r="E2128" s="1" t="n">
        <v>1</v>
      </c>
      <c r="F2128" s="1" t="n">
        <v>2122</v>
      </c>
      <c r="H2128" s="1" t="s">
        <v>2491</v>
      </c>
      <c r="I2128" s="3" t="e">
        <f aca="false">--#NAME?</f>
        <v>#NAME?</v>
      </c>
      <c r="J2128" s="3" t="s">
        <v>256</v>
      </c>
      <c r="K2128" s="1" t="n">
        <v>0</v>
      </c>
      <c r="L2128" s="1" t="n">
        <v>0</v>
      </c>
      <c r="M2128" s="1" t="n">
        <v>21240</v>
      </c>
    </row>
    <row r="2129" customFormat="false" ht="202.95" hidden="false" customHeight="false" outlineLevel="0" collapsed="false">
      <c r="A2129" s="1" t="n">
        <v>2125</v>
      </c>
      <c r="B2129" s="1" t="n">
        <v>29</v>
      </c>
      <c r="C2129" s="1" t="n">
        <v>0</v>
      </c>
      <c r="D2129" s="1" t="n">
        <v>0</v>
      </c>
      <c r="E2129" s="1" t="n">
        <v>0</v>
      </c>
      <c r="F2129" s="1" t="n">
        <v>2106</v>
      </c>
      <c r="I2129" s="3" t="s">
        <v>2492</v>
      </c>
      <c r="L2129" s="1" t="n">
        <v>0</v>
      </c>
      <c r="M2129" s="1" t="n">
        <v>21250</v>
      </c>
    </row>
    <row r="2130" customFormat="false" ht="14.9" hidden="false" customHeight="false" outlineLevel="0" collapsed="false">
      <c r="A2130" s="1" t="n">
        <v>2126</v>
      </c>
      <c r="B2130" s="1" t="n">
        <v>29</v>
      </c>
      <c r="C2130" s="1" t="n">
        <v>0</v>
      </c>
      <c r="D2130" s="1" t="n">
        <v>0</v>
      </c>
      <c r="E2130" s="1" t="n">
        <v>1</v>
      </c>
      <c r="F2130" s="1" t="n">
        <v>2125</v>
      </c>
      <c r="H2130" s="1" t="s">
        <v>2493</v>
      </c>
      <c r="I2130" s="3" t="e">
        <f aca="false">--#NAME? #NAME? #NAME? #NAME?</f>
        <v>#VALUE!</v>
      </c>
      <c r="J2130" s="3" t="s">
        <v>2494</v>
      </c>
      <c r="K2130" s="1" t="n">
        <v>5</v>
      </c>
      <c r="L2130" s="1" t="n">
        <v>0</v>
      </c>
      <c r="M2130" s="1" t="n">
        <v>0</v>
      </c>
      <c r="N2130" s="1" t="n">
        <v>21260</v>
      </c>
    </row>
    <row r="2131" customFormat="false" ht="14.9" hidden="false" customHeight="false" outlineLevel="0" collapsed="false">
      <c r="A2131" s="1" t="n">
        <v>2127</v>
      </c>
      <c r="B2131" s="1" t="n">
        <v>29</v>
      </c>
      <c r="C2131" s="1" t="n">
        <v>0</v>
      </c>
      <c r="D2131" s="1" t="n">
        <v>0</v>
      </c>
      <c r="E2131" s="1" t="n">
        <v>1</v>
      </c>
      <c r="F2131" s="1" t="n">
        <v>2125</v>
      </c>
      <c r="H2131" s="1" t="s">
        <v>2495</v>
      </c>
      <c r="I2131" s="3" t="e">
        <f aca="false">--#NAME? #NAME? #NAME? #NAME? #NAME?</f>
        <v>#VALUE!</v>
      </c>
      <c r="J2131" s="3" t="s">
        <v>256</v>
      </c>
      <c r="K2131" s="1" t="n">
        <v>0</v>
      </c>
      <c r="L2131" s="1" t="n">
        <v>0</v>
      </c>
      <c r="M2131" s="1" t="n">
        <v>21270</v>
      </c>
    </row>
    <row r="2132" customFormat="false" ht="14.9" hidden="false" customHeight="false" outlineLevel="0" collapsed="false">
      <c r="A2132" s="1" t="n">
        <v>2128</v>
      </c>
      <c r="B2132" s="1" t="n">
        <v>29</v>
      </c>
      <c r="C2132" s="1" t="n">
        <v>0</v>
      </c>
      <c r="D2132" s="1" t="n">
        <v>0</v>
      </c>
      <c r="E2132" s="1" t="n">
        <v>1</v>
      </c>
      <c r="F2132" s="1" t="n">
        <v>2125</v>
      </c>
      <c r="H2132" s="1" t="s">
        <v>2496</v>
      </c>
      <c r="I2132" s="3" t="e">
        <f aca="false">--#NAME? #NAME? #NAME? #NAME? #NAME?</f>
        <v>#VALUE!</v>
      </c>
      <c r="J2132" s="3" t="s">
        <v>256</v>
      </c>
      <c r="K2132" s="1" t="n">
        <v>0</v>
      </c>
      <c r="L2132" s="1" t="n">
        <v>0</v>
      </c>
      <c r="M2132" s="1" t="n">
        <v>21280</v>
      </c>
    </row>
    <row r="2133" customFormat="false" ht="14.9" hidden="false" customHeight="false" outlineLevel="0" collapsed="false">
      <c r="A2133" s="1" t="n">
        <v>2129</v>
      </c>
      <c r="B2133" s="1" t="n">
        <v>29</v>
      </c>
      <c r="C2133" s="1" t="n">
        <v>0</v>
      </c>
      <c r="D2133" s="1" t="n">
        <v>0</v>
      </c>
      <c r="E2133" s="1" t="n">
        <v>1</v>
      </c>
      <c r="F2133" s="1" t="n">
        <v>2125</v>
      </c>
      <c r="H2133" s="1" t="s">
        <v>2497</v>
      </c>
      <c r="I2133" s="3" t="e">
        <f aca="false">--#NAME? (#NAME?) #NAME? #NAME? #NAME?</f>
        <v>#VALUE!</v>
      </c>
      <c r="J2133" s="3" t="s">
        <v>256</v>
      </c>
      <c r="K2133" s="1" t="n">
        <v>0</v>
      </c>
      <c r="L2133" s="1" t="n">
        <v>0</v>
      </c>
      <c r="M2133" s="1" t="n">
        <v>21290</v>
      </c>
    </row>
    <row r="2134" customFormat="false" ht="14.9" hidden="false" customHeight="false" outlineLevel="0" collapsed="false">
      <c r="A2134" s="1" t="n">
        <v>2130</v>
      </c>
      <c r="B2134" s="1" t="n">
        <v>29</v>
      </c>
      <c r="C2134" s="1" t="n">
        <v>0</v>
      </c>
      <c r="D2134" s="1" t="n">
        <v>0</v>
      </c>
      <c r="E2134" s="1" t="n">
        <v>1</v>
      </c>
      <c r="F2134" s="1" t="n">
        <v>2125</v>
      </c>
      <c r="H2134" s="1" t="s">
        <v>2498</v>
      </c>
      <c r="I2134" s="3" t="e">
        <f aca="false">--#NAME?</f>
        <v>#NAME?</v>
      </c>
      <c r="J2134" s="3" t="s">
        <v>256</v>
      </c>
      <c r="K2134" s="1" t="n">
        <v>0</v>
      </c>
      <c r="L2134" s="1" t="n">
        <v>0</v>
      </c>
      <c r="M2134" s="1" t="n">
        <v>21300</v>
      </c>
    </row>
    <row r="2135" customFormat="false" ht="14.9" hidden="false" customHeight="false" outlineLevel="0" collapsed="false">
      <c r="A2135" s="1" t="n">
        <v>2131</v>
      </c>
      <c r="B2135" s="1" t="n">
        <v>29</v>
      </c>
      <c r="C2135" s="1" t="n">
        <v>0</v>
      </c>
      <c r="D2135" s="1" t="n">
        <v>0</v>
      </c>
      <c r="E2135" s="1" t="n">
        <v>1</v>
      </c>
      <c r="F2135" s="1" t="n">
        <v>2106</v>
      </c>
      <c r="H2135" s="1" t="s">
        <v>2499</v>
      </c>
      <c r="I2135" s="3" t="e">
        <f aca="false">-#NAME?-#NAME?-#NAME?,#NAME?-#NAME?-#NAME? #NAME? #NAME? #NAME? #NAME? #NAME? #NAME?</f>
        <v>#VALUE!</v>
      </c>
      <c r="J2135" s="3" t="s">
        <v>256</v>
      </c>
      <c r="K2135" s="1" t="n">
        <v>0</v>
      </c>
      <c r="L2135" s="1" t="n">
        <v>0</v>
      </c>
      <c r="M2135" s="1" t="n">
        <v>21310</v>
      </c>
    </row>
    <row r="2136" customFormat="false" ht="216.4" hidden="false" customHeight="false" outlineLevel="0" collapsed="false">
      <c r="A2136" s="1" t="n">
        <v>2132</v>
      </c>
      <c r="B2136" s="1" t="n">
        <v>29</v>
      </c>
      <c r="C2136" s="1" t="n">
        <v>0</v>
      </c>
      <c r="D2136" s="1" t="n">
        <v>1</v>
      </c>
      <c r="E2136" s="1" t="n">
        <v>0</v>
      </c>
      <c r="G2136" s="1" t="n">
        <v>29.23</v>
      </c>
      <c r="I2136" s="3" t="s">
        <v>2500</v>
      </c>
      <c r="L2136" s="1" t="n">
        <v>0</v>
      </c>
      <c r="M2136" s="1" t="n">
        <v>21320</v>
      </c>
    </row>
    <row r="2137" customFormat="false" ht="14.9" hidden="false" customHeight="false" outlineLevel="0" collapsed="false">
      <c r="A2137" s="1" t="n">
        <v>2133</v>
      </c>
      <c r="B2137" s="1" t="n">
        <v>29</v>
      </c>
      <c r="C2137" s="1" t="n">
        <v>0</v>
      </c>
      <c r="D2137" s="1" t="n">
        <v>0</v>
      </c>
      <c r="E2137" s="1" t="n">
        <v>1</v>
      </c>
      <c r="F2137" s="1" t="n">
        <v>2132</v>
      </c>
      <c r="H2137" s="1" t="s">
        <v>2501</v>
      </c>
      <c r="I2137" s="3" t="e">
        <f aca="false">-#NAME? #NAME? #NAME? #NAME?</f>
        <v>#VALUE!</v>
      </c>
      <c r="J2137" s="3" t="s">
        <v>256</v>
      </c>
      <c r="K2137" s="1" t="n">
        <v>0</v>
      </c>
      <c r="L2137" s="1" t="n">
        <v>0</v>
      </c>
      <c r="M2137" s="1" t="n">
        <v>21330</v>
      </c>
    </row>
    <row r="2138" customFormat="false" ht="14.9" hidden="false" customHeight="false" outlineLevel="0" collapsed="false">
      <c r="A2138" s="1" t="n">
        <v>2134</v>
      </c>
      <c r="B2138" s="1" t="n">
        <v>29</v>
      </c>
      <c r="C2138" s="1" t="n">
        <v>0</v>
      </c>
      <c r="D2138" s="1" t="n">
        <v>0</v>
      </c>
      <c r="E2138" s="1" t="n">
        <v>1</v>
      </c>
      <c r="F2138" s="1" t="n">
        <v>2132</v>
      </c>
      <c r="H2138" s="1" t="s">
        <v>2502</v>
      </c>
      <c r="I2138" s="3" t="e">
        <f aca="false">-#NAME? #NAME? #NAME? #NAME?</f>
        <v>#VALUE!</v>
      </c>
      <c r="J2138" s="3" t="s">
        <v>256</v>
      </c>
      <c r="K2138" s="1" t="n">
        <v>0</v>
      </c>
      <c r="L2138" s="1" t="n">
        <v>0</v>
      </c>
      <c r="M2138" s="1" t="n">
        <v>21340</v>
      </c>
    </row>
    <row r="2139" customFormat="false" ht="14.9" hidden="false" customHeight="false" outlineLevel="0" collapsed="false">
      <c r="A2139" s="1" t="n">
        <v>2135</v>
      </c>
      <c r="B2139" s="1" t="n">
        <v>29</v>
      </c>
      <c r="C2139" s="1" t="n">
        <v>0</v>
      </c>
      <c r="D2139" s="1" t="n">
        <v>0</v>
      </c>
      <c r="E2139" s="1" t="n">
        <v>1</v>
      </c>
      <c r="F2139" s="1" t="n">
        <v>2132</v>
      </c>
      <c r="H2139" s="1" t="s">
        <v>2503</v>
      </c>
      <c r="I2139" s="3" t="e">
        <f aca="false">-#NAME? #NAME? #NAME?</f>
        <v>#VALUE!</v>
      </c>
      <c r="J2139" s="3" t="s">
        <v>256</v>
      </c>
      <c r="K2139" s="1" t="n">
        <v>0</v>
      </c>
      <c r="L2139" s="1" t="n">
        <v>0</v>
      </c>
      <c r="M2139" s="1" t="n">
        <v>21350</v>
      </c>
    </row>
    <row r="2140" customFormat="false" ht="14.9" hidden="false" customHeight="false" outlineLevel="0" collapsed="false">
      <c r="A2140" s="1" t="n">
        <v>2136</v>
      </c>
      <c r="B2140" s="1" t="n">
        <v>29</v>
      </c>
      <c r="C2140" s="1" t="n">
        <v>0</v>
      </c>
      <c r="D2140" s="1" t="n">
        <v>0</v>
      </c>
      <c r="E2140" s="1" t="n">
        <v>1</v>
      </c>
      <c r="F2140" s="1" t="n">
        <v>2132</v>
      </c>
      <c r="H2140" s="1" t="s">
        <v>2504</v>
      </c>
      <c r="I2140" s="3" t="e">
        <f aca="false">-#NAME? #NAME? #NAME?</f>
        <v>#VALUE!</v>
      </c>
      <c r="J2140" s="3" t="s">
        <v>256</v>
      </c>
      <c r="K2140" s="1" t="n">
        <v>0</v>
      </c>
      <c r="L2140" s="1" t="n">
        <v>0</v>
      </c>
      <c r="M2140" s="1" t="n">
        <v>21360</v>
      </c>
    </row>
    <row r="2141" customFormat="false" ht="14.9" hidden="false" customHeight="false" outlineLevel="0" collapsed="false">
      <c r="A2141" s="1" t="n">
        <v>2137</v>
      </c>
      <c r="B2141" s="1" t="n">
        <v>29</v>
      </c>
      <c r="C2141" s="1" t="n">
        <v>0</v>
      </c>
      <c r="D2141" s="1" t="n">
        <v>0</v>
      </c>
      <c r="E2141" s="1" t="n">
        <v>1</v>
      </c>
      <c r="F2141" s="1" t="n">
        <v>2132</v>
      </c>
      <c r="H2141" s="1" t="s">
        <v>2505</v>
      </c>
      <c r="I2141" s="3" t="e">
        <f aca="false">-#NAME?</f>
        <v>#NAME?</v>
      </c>
      <c r="J2141" s="3" t="s">
        <v>256</v>
      </c>
      <c r="K2141" s="1" t="n">
        <v>0</v>
      </c>
      <c r="L2141" s="1" t="n">
        <v>0</v>
      </c>
      <c r="M2141" s="1" t="n">
        <v>21370</v>
      </c>
    </row>
    <row r="2142" customFormat="false" ht="68.65" hidden="false" customHeight="false" outlineLevel="0" collapsed="false">
      <c r="A2142" s="1" t="n">
        <v>2138</v>
      </c>
      <c r="B2142" s="1" t="n">
        <v>29</v>
      </c>
      <c r="C2142" s="1" t="n">
        <v>0</v>
      </c>
      <c r="D2142" s="1" t="n">
        <v>1</v>
      </c>
      <c r="E2142" s="1" t="n">
        <v>0</v>
      </c>
      <c r="G2142" s="1" t="n">
        <v>29.24</v>
      </c>
      <c r="I2142" s="3" t="s">
        <v>2506</v>
      </c>
      <c r="J2142" s="3" t="s">
        <v>2507</v>
      </c>
      <c r="L2142" s="0" t="s">
        <v>644</v>
      </c>
      <c r="M2142" s="1" t="n">
        <v>0</v>
      </c>
      <c r="N2142" s="1" t="n">
        <v>21380</v>
      </c>
    </row>
    <row r="2143" customFormat="false" ht="14.9" hidden="false" customHeight="false" outlineLevel="0" collapsed="false">
      <c r="A2143" s="1" t="n">
        <v>2139</v>
      </c>
      <c r="B2143" s="1" t="n">
        <v>29</v>
      </c>
      <c r="C2143" s="1" t="n">
        <v>0</v>
      </c>
      <c r="D2143" s="1" t="n">
        <v>0</v>
      </c>
      <c r="E2143" s="1" t="n">
        <v>0</v>
      </c>
      <c r="F2143" s="1" t="n">
        <v>2138</v>
      </c>
      <c r="I2143" s="3" t="e">
        <f aca="false">-#NAME? #NAME? (#NAME? #NAME? #NAME?) #NAME? #NAME? #NAME?</f>
        <v>#VALUE!</v>
      </c>
      <c r="J2143" s="3" t="s">
        <v>2453</v>
      </c>
      <c r="L2143" s="0" t="s">
        <v>644</v>
      </c>
      <c r="M2143" s="1" t="n">
        <v>0</v>
      </c>
      <c r="N2143" s="1" t="n">
        <v>21390</v>
      </c>
    </row>
    <row r="2144" customFormat="false" ht="14.9" hidden="false" customHeight="false" outlineLevel="0" collapsed="false">
      <c r="A2144" s="1" t="n">
        <v>2140</v>
      </c>
      <c r="B2144" s="1" t="n">
        <v>29</v>
      </c>
      <c r="C2144" s="1" t="n">
        <v>0</v>
      </c>
      <c r="D2144" s="1" t="n">
        <v>0</v>
      </c>
      <c r="E2144" s="1" t="n">
        <v>1</v>
      </c>
      <c r="F2144" s="1" t="n">
        <v>2139</v>
      </c>
      <c r="H2144" s="1" t="s">
        <v>2508</v>
      </c>
      <c r="I2144" s="3" t="e">
        <f aca="false">--#NAME? (#NAME?)</f>
        <v>#VALUE!</v>
      </c>
      <c r="J2144" s="3" t="s">
        <v>256</v>
      </c>
      <c r="K2144" s="1" t="n">
        <v>0</v>
      </c>
      <c r="L2144" s="1" t="n">
        <v>0</v>
      </c>
      <c r="M2144" s="1" t="n">
        <v>21400</v>
      </c>
    </row>
    <row r="2145" customFormat="false" ht="14.9" hidden="false" customHeight="false" outlineLevel="0" collapsed="false">
      <c r="A2145" s="1" t="n">
        <v>2141</v>
      </c>
      <c r="B2145" s="1" t="n">
        <v>29</v>
      </c>
      <c r="C2145" s="1" t="n">
        <v>0</v>
      </c>
      <c r="D2145" s="1" t="n">
        <v>0</v>
      </c>
      <c r="E2145" s="1" t="n">
        <v>1</v>
      </c>
      <c r="F2145" s="1" t="n">
        <v>2139</v>
      </c>
      <c r="H2145" s="1" t="s">
        <v>2509</v>
      </c>
      <c r="I2145" s="3" t="e">
        <f aca="false">--#NAME? (#NAME?),#NAME? (#NAME?) #NAME? #NAME?</f>
        <v>#VALUE!</v>
      </c>
      <c r="J2145" s="3" t="s">
        <v>256</v>
      </c>
      <c r="K2145" s="1" t="n">
        <v>0</v>
      </c>
      <c r="L2145" s="1" t="n">
        <v>0</v>
      </c>
      <c r="M2145" s="1" t="n">
        <v>21410</v>
      </c>
    </row>
    <row r="2146" customFormat="false" ht="14.9" hidden="false" customHeight="false" outlineLevel="0" collapsed="false">
      <c r="A2146" s="1" t="n">
        <v>2142</v>
      </c>
      <c r="B2146" s="1" t="n">
        <v>29</v>
      </c>
      <c r="C2146" s="1" t="n">
        <v>0</v>
      </c>
      <c r="D2146" s="1" t="n">
        <v>0</v>
      </c>
      <c r="E2146" s="1" t="n">
        <v>1</v>
      </c>
      <c r="F2146" s="1" t="n">
        <v>2139</v>
      </c>
      <c r="H2146" s="1" t="s">
        <v>2510</v>
      </c>
      <c r="I2146" s="3" t="e">
        <f aca="false">--#NAME?</f>
        <v>#NAME?</v>
      </c>
      <c r="J2146" s="3" t="s">
        <v>256</v>
      </c>
      <c r="K2146" s="1" t="n">
        <v>0</v>
      </c>
      <c r="L2146" s="1" t="n">
        <v>0</v>
      </c>
      <c r="M2146" s="1" t="n">
        <v>21420</v>
      </c>
    </row>
    <row r="2147" customFormat="false" ht="14.9" hidden="false" customHeight="false" outlineLevel="0" collapsed="false">
      <c r="A2147" s="1" t="n">
        <v>2143</v>
      </c>
      <c r="B2147" s="1" t="n">
        <v>29</v>
      </c>
      <c r="C2147" s="1" t="n">
        <v>0</v>
      </c>
      <c r="D2147" s="1" t="n">
        <v>0</v>
      </c>
      <c r="E2147" s="1" t="n">
        <v>0</v>
      </c>
      <c r="F2147" s="1" t="n">
        <v>2138</v>
      </c>
      <c r="I2147" s="3" t="e">
        <f aca="false">-#NAME? #NAME? (#NAME? #NAME? #NAME?) #NAME? #NAME? #NAME?</f>
        <v>#VALUE!</v>
      </c>
      <c r="J2147" s="3" t="s">
        <v>2511</v>
      </c>
      <c r="L2147" s="0" t="s">
        <v>644</v>
      </c>
      <c r="M2147" s="1" t="n">
        <v>0</v>
      </c>
      <c r="N2147" s="1" t="n">
        <v>21430</v>
      </c>
    </row>
    <row r="2148" customFormat="false" ht="14.9" hidden="false" customHeight="false" outlineLevel="0" collapsed="false">
      <c r="A2148" s="1" t="n">
        <v>2144</v>
      </c>
      <c r="B2148" s="1" t="n">
        <v>29</v>
      </c>
      <c r="C2148" s="1" t="n">
        <v>0</v>
      </c>
      <c r="D2148" s="1" t="n">
        <v>0</v>
      </c>
      <c r="E2148" s="1" t="n">
        <v>1</v>
      </c>
      <c r="F2148" s="1" t="n">
        <v>2143</v>
      </c>
      <c r="H2148" s="1" t="s">
        <v>2512</v>
      </c>
      <c r="I2148" s="3" t="e">
        <f aca="false">--#NAME? #NAME? #NAME? #NAME?</f>
        <v>#VALUE!</v>
      </c>
      <c r="J2148" s="3" t="s">
        <v>2494</v>
      </c>
      <c r="K2148" s="1" t="n">
        <v>5</v>
      </c>
      <c r="L2148" s="1" t="n">
        <v>0</v>
      </c>
      <c r="M2148" s="1" t="n">
        <v>0</v>
      </c>
      <c r="N2148" s="1" t="n">
        <v>21440</v>
      </c>
    </row>
    <row r="2149" customFormat="false" ht="108.95" hidden="false" customHeight="false" outlineLevel="0" collapsed="false">
      <c r="A2149" s="1" t="n">
        <v>2145</v>
      </c>
      <c r="B2149" s="1" t="n">
        <v>29</v>
      </c>
      <c r="C2149" s="1" t="n">
        <v>0</v>
      </c>
      <c r="D2149" s="1" t="n">
        <v>0</v>
      </c>
      <c r="E2149" s="1" t="n">
        <v>1</v>
      </c>
      <c r="F2149" s="1" t="n">
        <v>2143</v>
      </c>
      <c r="H2149" s="1" t="s">
        <v>2513</v>
      </c>
      <c r="I2149" s="3" t="s">
        <v>2514</v>
      </c>
      <c r="J2149" s="3" t="s">
        <v>256</v>
      </c>
      <c r="K2149" s="1" t="n">
        <v>0</v>
      </c>
      <c r="L2149" s="1" t="n">
        <v>0</v>
      </c>
      <c r="M2149" s="1" t="n">
        <v>21450</v>
      </c>
    </row>
    <row r="2150" customFormat="false" ht="14.9" hidden="false" customHeight="false" outlineLevel="0" collapsed="false">
      <c r="A2150" s="1" t="n">
        <v>2146</v>
      </c>
      <c r="B2150" s="1" t="n">
        <v>29</v>
      </c>
      <c r="C2150" s="1" t="n">
        <v>0</v>
      </c>
      <c r="D2150" s="1" t="n">
        <v>0</v>
      </c>
      <c r="E2150" s="1" t="n">
        <v>1</v>
      </c>
      <c r="F2150" s="1" t="n">
        <v>2143</v>
      </c>
      <c r="H2150" s="1" t="s">
        <v>2515</v>
      </c>
      <c r="I2150" s="3" t="e">
        <f aca="false">--#NAME? (#NAME?)</f>
        <v>#VALUE!</v>
      </c>
      <c r="J2150" s="3" t="s">
        <v>256</v>
      </c>
      <c r="K2150" s="1" t="n">
        <v>0</v>
      </c>
      <c r="L2150" s="1" t="n">
        <v>0</v>
      </c>
      <c r="M2150" s="1" t="n">
        <v>21460</v>
      </c>
    </row>
    <row r="2151" customFormat="false" ht="14.9" hidden="false" customHeight="false" outlineLevel="0" collapsed="false">
      <c r="A2151" s="1" t="n">
        <v>2147</v>
      </c>
      <c r="B2151" s="1" t="n">
        <v>29</v>
      </c>
      <c r="C2151" s="1" t="n">
        <v>0</v>
      </c>
      <c r="D2151" s="1" t="n">
        <v>0</v>
      </c>
      <c r="E2151" s="1" t="n">
        <v>1</v>
      </c>
      <c r="F2151" s="1" t="n">
        <v>2143</v>
      </c>
      <c r="H2151" s="1" t="s">
        <v>2516</v>
      </c>
      <c r="I2151" s="3" t="e">
        <f aca="false">--#NAME? (#NAME?)</f>
        <v>#VALUE!</v>
      </c>
      <c r="J2151" s="3" t="s">
        <v>256</v>
      </c>
      <c r="K2151" s="1" t="n">
        <v>0</v>
      </c>
      <c r="L2151" s="1" t="n">
        <v>0</v>
      </c>
      <c r="M2151" s="1" t="n">
        <v>21470</v>
      </c>
    </row>
    <row r="2152" customFormat="false" ht="14.9" hidden="false" customHeight="false" outlineLevel="0" collapsed="false">
      <c r="A2152" s="1" t="n">
        <v>2148</v>
      </c>
      <c r="B2152" s="1" t="n">
        <v>29</v>
      </c>
      <c r="C2152" s="1" t="n">
        <v>0</v>
      </c>
      <c r="D2152" s="1" t="n">
        <v>0</v>
      </c>
      <c r="E2152" s="1" t="n">
        <v>1</v>
      </c>
      <c r="F2152" s="1" t="n">
        <v>2143</v>
      </c>
      <c r="H2152" s="1" t="s">
        <v>2517</v>
      </c>
      <c r="I2152" s="3" t="e">
        <f aca="false">--#NAME?</f>
        <v>#NAME?</v>
      </c>
      <c r="J2152" s="3" t="s">
        <v>256</v>
      </c>
      <c r="K2152" s="1" t="n">
        <v>0</v>
      </c>
      <c r="L2152" s="1" t="n">
        <v>0</v>
      </c>
      <c r="M2152" s="1" t="n">
        <v>21480</v>
      </c>
    </row>
    <row r="2153" customFormat="false" ht="176.1" hidden="false" customHeight="false" outlineLevel="0" collapsed="false">
      <c r="A2153" s="1" t="n">
        <v>2149</v>
      </c>
      <c r="B2153" s="1" t="n">
        <v>29</v>
      </c>
      <c r="C2153" s="1" t="n">
        <v>0</v>
      </c>
      <c r="D2153" s="1" t="n">
        <v>1</v>
      </c>
      <c r="E2153" s="1" t="n">
        <v>0</v>
      </c>
      <c r="G2153" s="1" t="n">
        <v>29.25</v>
      </c>
      <c r="I2153" s="3" t="s">
        <v>2518</v>
      </c>
      <c r="L2153" s="1" t="n">
        <v>0</v>
      </c>
      <c r="M2153" s="1" t="n">
        <v>21490</v>
      </c>
    </row>
    <row r="2154" customFormat="false" ht="14.9" hidden="false" customHeight="false" outlineLevel="0" collapsed="false">
      <c r="A2154" s="1" t="n">
        <v>2150</v>
      </c>
      <c r="B2154" s="1" t="n">
        <v>29</v>
      </c>
      <c r="C2154" s="1" t="n">
        <v>0</v>
      </c>
      <c r="D2154" s="1" t="n">
        <v>0</v>
      </c>
      <c r="E2154" s="1" t="n">
        <v>0</v>
      </c>
      <c r="F2154" s="1" t="n">
        <v>2149</v>
      </c>
      <c r="I2154" s="3" t="e">
        <f aca="false">-#NAME? #NAME? #NAME? #NAME?</f>
        <v>#VALUE!</v>
      </c>
      <c r="J2154" s="3" t="s">
        <v>2453</v>
      </c>
      <c r="L2154" s="0" t="s">
        <v>644</v>
      </c>
      <c r="M2154" s="1" t="n">
        <v>0</v>
      </c>
      <c r="N2154" s="1" t="n">
        <v>21500</v>
      </c>
    </row>
    <row r="2155" customFormat="false" ht="14.9" hidden="false" customHeight="false" outlineLevel="0" collapsed="false">
      <c r="A2155" s="1" t="n">
        <v>2151</v>
      </c>
      <c r="B2155" s="1" t="n">
        <v>29</v>
      </c>
      <c r="C2155" s="1" t="n">
        <v>0</v>
      </c>
      <c r="D2155" s="1" t="n">
        <v>0</v>
      </c>
      <c r="E2155" s="1" t="n">
        <v>1</v>
      </c>
      <c r="F2155" s="1" t="n">
        <v>2150</v>
      </c>
      <c r="H2155" s="1" t="s">
        <v>2519</v>
      </c>
      <c r="I2155" s="3" t="e">
        <f aca="false">--#NAME? #NAME? #NAME? #NAME?</f>
        <v>#VALUE!</v>
      </c>
      <c r="J2155" s="3" t="s">
        <v>256</v>
      </c>
      <c r="K2155" s="1" t="n">
        <v>0</v>
      </c>
      <c r="L2155" s="1" t="n">
        <v>0</v>
      </c>
      <c r="M2155" s="1" t="n">
        <v>21510</v>
      </c>
    </row>
    <row r="2156" customFormat="false" ht="14.9" hidden="false" customHeight="false" outlineLevel="0" collapsed="false">
      <c r="A2156" s="1" t="n">
        <v>2152</v>
      </c>
      <c r="B2156" s="1" t="n">
        <v>29</v>
      </c>
      <c r="C2156" s="1" t="n">
        <v>0</v>
      </c>
      <c r="D2156" s="1" t="n">
        <v>0</v>
      </c>
      <c r="E2156" s="1" t="n">
        <v>1</v>
      </c>
      <c r="F2156" s="1" t="n">
        <v>2150</v>
      </c>
      <c r="H2156" s="1" t="s">
        <v>2520</v>
      </c>
      <c r="I2156" s="3" t="e">
        <f aca="false">--#NAME? (#NAME?)</f>
        <v>#VALUE!</v>
      </c>
      <c r="J2156" s="3" t="s">
        <v>256</v>
      </c>
      <c r="K2156" s="1" t="n">
        <v>0</v>
      </c>
      <c r="L2156" s="1" t="n">
        <v>0</v>
      </c>
      <c r="M2156" s="1" t="n">
        <v>21520</v>
      </c>
    </row>
    <row r="2157" customFormat="false" ht="14.9" hidden="false" customHeight="false" outlineLevel="0" collapsed="false">
      <c r="A2157" s="1" t="n">
        <v>2153</v>
      </c>
      <c r="B2157" s="1" t="n">
        <v>29</v>
      </c>
      <c r="C2157" s="1" t="n">
        <v>0</v>
      </c>
      <c r="D2157" s="1" t="n">
        <v>0</v>
      </c>
      <c r="E2157" s="1" t="n">
        <v>1</v>
      </c>
      <c r="F2157" s="1" t="n">
        <v>2150</v>
      </c>
      <c r="H2157" s="1" t="s">
        <v>2521</v>
      </c>
      <c r="I2157" s="3" t="e">
        <f aca="false">--#NAME?</f>
        <v>#NAME?</v>
      </c>
      <c r="J2157" s="3" t="s">
        <v>256</v>
      </c>
      <c r="K2157" s="1" t="n">
        <v>0</v>
      </c>
      <c r="L2157" s="1" t="n">
        <v>0</v>
      </c>
      <c r="M2157" s="1" t="n">
        <v>21530</v>
      </c>
    </row>
    <row r="2158" customFormat="false" ht="14.9" hidden="false" customHeight="false" outlineLevel="0" collapsed="false">
      <c r="A2158" s="1" t="n">
        <v>2154</v>
      </c>
      <c r="B2158" s="1" t="n">
        <v>29</v>
      </c>
      <c r="C2158" s="1" t="n">
        <v>0</v>
      </c>
      <c r="D2158" s="1" t="n">
        <v>0</v>
      </c>
      <c r="E2158" s="1" t="n">
        <v>0</v>
      </c>
      <c r="F2158" s="1" t="n">
        <v>2149</v>
      </c>
      <c r="I2158" s="3" t="e">
        <f aca="false">-#NAME? #NAME? #NAME? #NAME?</f>
        <v>#VALUE!</v>
      </c>
      <c r="J2158" s="3" t="s">
        <v>2444</v>
      </c>
      <c r="L2158" s="0" t="s">
        <v>644</v>
      </c>
      <c r="M2158" s="1" t="n">
        <v>0</v>
      </c>
      <c r="N2158" s="1" t="n">
        <v>21540</v>
      </c>
    </row>
    <row r="2159" customFormat="false" ht="14.9" hidden="false" customHeight="false" outlineLevel="0" collapsed="false">
      <c r="A2159" s="1" t="n">
        <v>2155</v>
      </c>
      <c r="B2159" s="1" t="n">
        <v>29</v>
      </c>
      <c r="C2159" s="1" t="n">
        <v>0</v>
      </c>
      <c r="D2159" s="1" t="n">
        <v>0</v>
      </c>
      <c r="E2159" s="1" t="n">
        <v>1</v>
      </c>
      <c r="F2159" s="1" t="n">
        <v>2154</v>
      </c>
      <c r="H2159" s="1" t="s">
        <v>2522</v>
      </c>
      <c r="I2159" s="3" t="e">
        <f aca="false">--#NAME? (#NAME?)</f>
        <v>#VALUE!</v>
      </c>
      <c r="J2159" s="3" t="s">
        <v>256</v>
      </c>
      <c r="K2159" s="1" t="n">
        <v>0</v>
      </c>
      <c r="L2159" s="1" t="n">
        <v>0</v>
      </c>
      <c r="M2159" s="1" t="n">
        <v>21550</v>
      </c>
    </row>
    <row r="2160" customFormat="false" ht="14.9" hidden="false" customHeight="false" outlineLevel="0" collapsed="false">
      <c r="A2160" s="1" t="n">
        <v>2156</v>
      </c>
      <c r="B2160" s="1" t="n">
        <v>29</v>
      </c>
      <c r="C2160" s="1" t="n">
        <v>0</v>
      </c>
      <c r="D2160" s="1" t="n">
        <v>0</v>
      </c>
      <c r="E2160" s="1" t="n">
        <v>1</v>
      </c>
      <c r="F2160" s="1" t="n">
        <v>2154</v>
      </c>
      <c r="H2160" s="1" t="s">
        <v>2523</v>
      </c>
      <c r="I2160" s="3" t="e">
        <f aca="false">--#NAME?</f>
        <v>#NAME?</v>
      </c>
      <c r="J2160" s="3" t="s">
        <v>256</v>
      </c>
      <c r="K2160" s="1" t="n">
        <v>0</v>
      </c>
      <c r="L2160" s="1" t="n">
        <v>0</v>
      </c>
      <c r="M2160" s="1" t="n">
        <v>21560</v>
      </c>
    </row>
    <row r="2161" customFormat="false" ht="55.2" hidden="false" customHeight="false" outlineLevel="0" collapsed="false">
      <c r="A2161" s="1" t="n">
        <v>2157</v>
      </c>
      <c r="B2161" s="1" t="n">
        <v>29</v>
      </c>
      <c r="C2161" s="1" t="n">
        <v>0</v>
      </c>
      <c r="D2161" s="1" t="n">
        <v>1</v>
      </c>
      <c r="E2161" s="1" t="n">
        <v>0</v>
      </c>
      <c r="G2161" s="1" t="n">
        <v>29.26</v>
      </c>
      <c r="I2161" s="3" t="s">
        <v>2524</v>
      </c>
      <c r="L2161" s="1" t="n">
        <v>0</v>
      </c>
      <c r="M2161" s="1" t="n">
        <v>21570</v>
      </c>
    </row>
    <row r="2162" customFormat="false" ht="14.9" hidden="false" customHeight="false" outlineLevel="0" collapsed="false">
      <c r="A2162" s="1" t="n">
        <v>2158</v>
      </c>
      <c r="B2162" s="1" t="n">
        <v>29</v>
      </c>
      <c r="C2162" s="1" t="n">
        <v>0</v>
      </c>
      <c r="D2162" s="1" t="n">
        <v>0</v>
      </c>
      <c r="E2162" s="1" t="n">
        <v>1</v>
      </c>
      <c r="F2162" s="1" t="n">
        <v>2157</v>
      </c>
      <c r="H2162" s="1" t="s">
        <v>2525</v>
      </c>
      <c r="I2162" s="3" t="e">
        <f aca="false">-#NAME?</f>
        <v>#NAME?</v>
      </c>
      <c r="J2162" s="3" t="s">
        <v>256</v>
      </c>
      <c r="K2162" s="1" t="n">
        <v>0</v>
      </c>
      <c r="L2162" s="1" t="n">
        <v>0</v>
      </c>
      <c r="M2162" s="1" t="n">
        <v>21580</v>
      </c>
    </row>
    <row r="2163" customFormat="false" ht="14.9" hidden="false" customHeight="false" outlineLevel="0" collapsed="false">
      <c r="A2163" s="1" t="n">
        <v>2159</v>
      </c>
      <c r="B2163" s="1" t="n">
        <v>29</v>
      </c>
      <c r="C2163" s="1" t="n">
        <v>0</v>
      </c>
      <c r="D2163" s="1" t="n">
        <v>0</v>
      </c>
      <c r="E2163" s="1" t="n">
        <v>1</v>
      </c>
      <c r="F2163" s="1" t="n">
        <v>2157</v>
      </c>
      <c r="H2163" s="1" t="s">
        <v>2526</v>
      </c>
      <c r="I2163" s="3" t="e">
        <f aca="false">-1-#NAME? (#NAME?)</f>
        <v>#VALUE!</v>
      </c>
      <c r="J2163" s="3" t="s">
        <v>256</v>
      </c>
      <c r="K2163" s="1" t="n">
        <v>0</v>
      </c>
      <c r="L2163" s="1" t="n">
        <v>0</v>
      </c>
      <c r="M2163" s="1" t="n">
        <v>21590</v>
      </c>
    </row>
    <row r="2164" customFormat="false" ht="202.95" hidden="false" customHeight="false" outlineLevel="0" collapsed="false">
      <c r="A2164" s="1" t="n">
        <v>2160</v>
      </c>
      <c r="B2164" s="1" t="n">
        <v>29</v>
      </c>
      <c r="C2164" s="1" t="n">
        <v>0</v>
      </c>
      <c r="D2164" s="1" t="n">
        <v>0</v>
      </c>
      <c r="E2164" s="1" t="n">
        <v>1</v>
      </c>
      <c r="F2164" s="1" t="n">
        <v>2157</v>
      </c>
      <c r="H2164" s="1" t="s">
        <v>2527</v>
      </c>
      <c r="I2164" s="3" t="s">
        <v>2528</v>
      </c>
      <c r="J2164" s="3" t="s">
        <v>256</v>
      </c>
      <c r="K2164" s="1" t="n">
        <v>0</v>
      </c>
      <c r="L2164" s="1" t="n">
        <v>0</v>
      </c>
      <c r="M2164" s="1" t="n">
        <v>21600</v>
      </c>
    </row>
    <row r="2165" customFormat="false" ht="14.9" hidden="false" customHeight="false" outlineLevel="0" collapsed="false">
      <c r="A2165" s="1" t="n">
        <v>2161</v>
      </c>
      <c r="B2165" s="1" t="n">
        <v>29</v>
      </c>
      <c r="C2165" s="1" t="n">
        <v>0</v>
      </c>
      <c r="D2165" s="1" t="n">
        <v>0</v>
      </c>
      <c r="E2165" s="1" t="n">
        <v>1</v>
      </c>
      <c r="F2165" s="1" t="n">
        <v>2157</v>
      </c>
      <c r="H2165" s="1" t="s">
        <v>2529</v>
      </c>
      <c r="I2165" s="3" t="e">
        <f aca="false">-#NAME?-#NAME?</f>
        <v>#NAME?</v>
      </c>
      <c r="J2165" s="3" t="s">
        <v>256</v>
      </c>
      <c r="K2165" s="1" t="n">
        <v>0</v>
      </c>
      <c r="L2165" s="1" t="n">
        <v>0</v>
      </c>
      <c r="M2165" s="1" t="n">
        <v>21610</v>
      </c>
    </row>
    <row r="2166" customFormat="false" ht="14.9" hidden="false" customHeight="false" outlineLevel="0" collapsed="false">
      <c r="A2166" s="1" t="n">
        <v>2162</v>
      </c>
      <c r="B2166" s="1" t="n">
        <v>29</v>
      </c>
      <c r="C2166" s="1" t="n">
        <v>0</v>
      </c>
      <c r="D2166" s="1" t="n">
        <v>0</v>
      </c>
      <c r="E2166" s="1" t="n">
        <v>1</v>
      </c>
      <c r="F2166" s="1" t="n">
        <v>2157</v>
      </c>
      <c r="H2166" s="1" t="s">
        <v>2530</v>
      </c>
      <c r="I2166" s="3" t="e">
        <f aca="false">-#NAME?</f>
        <v>#NAME?</v>
      </c>
      <c r="J2166" s="3" t="s">
        <v>256</v>
      </c>
      <c r="K2166" s="1" t="n">
        <v>0</v>
      </c>
      <c r="L2166" s="1" t="n">
        <v>0</v>
      </c>
      <c r="M2166" s="1" t="n">
        <v>21620</v>
      </c>
    </row>
    <row r="2167" customFormat="false" ht="68.65" hidden="false" customHeight="false" outlineLevel="0" collapsed="false">
      <c r="A2167" s="1" t="n">
        <v>2163</v>
      </c>
      <c r="B2167" s="1" t="n">
        <v>29</v>
      </c>
      <c r="C2167" s="1" t="n">
        <v>0</v>
      </c>
      <c r="D2167" s="1" t="n">
        <v>1</v>
      </c>
      <c r="E2167" s="1" t="n">
        <v>1</v>
      </c>
      <c r="G2167" s="1" t="n">
        <v>29.27</v>
      </c>
      <c r="H2167" s="1" t="s">
        <v>2531</v>
      </c>
      <c r="I2167" s="3" t="s">
        <v>2532</v>
      </c>
      <c r="J2167" s="3" t="s">
        <v>256</v>
      </c>
      <c r="K2167" s="1" t="n">
        <v>0</v>
      </c>
      <c r="L2167" s="1" t="n">
        <v>0</v>
      </c>
      <c r="M2167" s="1" t="n">
        <v>21630</v>
      </c>
    </row>
    <row r="2168" customFormat="false" ht="95.5" hidden="false" customHeight="false" outlineLevel="0" collapsed="false">
      <c r="A2168" s="1" t="n">
        <v>2164</v>
      </c>
      <c r="B2168" s="1" t="n">
        <v>29</v>
      </c>
      <c r="C2168" s="1" t="n">
        <v>0</v>
      </c>
      <c r="D2168" s="1" t="n">
        <v>1</v>
      </c>
      <c r="E2168" s="1" t="n">
        <v>1</v>
      </c>
      <c r="G2168" s="1" t="n">
        <v>29.28</v>
      </c>
      <c r="H2168" s="1" t="s">
        <v>2533</v>
      </c>
      <c r="I2168" s="3" t="s">
        <v>2534</v>
      </c>
      <c r="J2168" s="3" t="s">
        <v>256</v>
      </c>
      <c r="K2168" s="1" t="n">
        <v>0</v>
      </c>
      <c r="L2168" s="1" t="n">
        <v>0</v>
      </c>
      <c r="M2168" s="1" t="n">
        <v>21640</v>
      </c>
    </row>
    <row r="2169" customFormat="false" ht="68.65" hidden="false" customHeight="false" outlineLevel="0" collapsed="false">
      <c r="A2169" s="1" t="n">
        <v>2165</v>
      </c>
      <c r="B2169" s="1" t="n">
        <v>29</v>
      </c>
      <c r="C2169" s="1" t="n">
        <v>0</v>
      </c>
      <c r="D2169" s="1" t="n">
        <v>1</v>
      </c>
      <c r="E2169" s="1" t="n">
        <v>0</v>
      </c>
      <c r="G2169" s="1" t="n">
        <v>29.29</v>
      </c>
      <c r="I2169" s="3" t="s">
        <v>2535</v>
      </c>
      <c r="L2169" s="1" t="n">
        <v>0</v>
      </c>
      <c r="M2169" s="1" t="n">
        <v>21650</v>
      </c>
    </row>
    <row r="2170" customFormat="false" ht="14.9" hidden="false" customHeight="false" outlineLevel="0" collapsed="false">
      <c r="A2170" s="1" t="n">
        <v>2166</v>
      </c>
      <c r="B2170" s="1" t="n">
        <v>29</v>
      </c>
      <c r="C2170" s="1" t="n">
        <v>0</v>
      </c>
      <c r="D2170" s="1" t="n">
        <v>0</v>
      </c>
      <c r="E2170" s="1" t="n">
        <v>1</v>
      </c>
      <c r="F2170" s="1" t="n">
        <v>2165</v>
      </c>
      <c r="H2170" s="1" t="s">
        <v>2536</v>
      </c>
      <c r="I2170" s="3" t="e">
        <f aca="false">-#NAME?</f>
        <v>#NAME?</v>
      </c>
      <c r="J2170" s="3" t="s">
        <v>256</v>
      </c>
      <c r="K2170" s="1" t="n">
        <v>0</v>
      </c>
      <c r="L2170" s="1" t="n">
        <v>0</v>
      </c>
      <c r="M2170" s="1" t="n">
        <v>21660</v>
      </c>
    </row>
    <row r="2171" customFormat="false" ht="14.9" hidden="false" customHeight="false" outlineLevel="0" collapsed="false">
      <c r="A2171" s="1" t="n">
        <v>2167</v>
      </c>
      <c r="B2171" s="1" t="n">
        <v>29</v>
      </c>
      <c r="C2171" s="1" t="n">
        <v>0</v>
      </c>
      <c r="D2171" s="1" t="n">
        <v>0</v>
      </c>
      <c r="E2171" s="1" t="n">
        <v>1</v>
      </c>
      <c r="F2171" s="1" t="n">
        <v>2165</v>
      </c>
      <c r="H2171" s="1" t="s">
        <v>2537</v>
      </c>
      <c r="I2171" s="3" t="e">
        <f aca="false">-#NAME?</f>
        <v>#NAME?</v>
      </c>
      <c r="J2171" s="3" t="s">
        <v>256</v>
      </c>
      <c r="K2171" s="1" t="n">
        <v>0</v>
      </c>
      <c r="L2171" s="1" t="n">
        <v>0</v>
      </c>
      <c r="M2171" s="1" t="n">
        <v>21670</v>
      </c>
    </row>
    <row r="2172" customFormat="false" ht="243.25" hidden="false" customHeight="false" outlineLevel="0" collapsed="false">
      <c r="A2172" s="1" t="n">
        <v>2168</v>
      </c>
      <c r="B2172" s="1" t="n">
        <v>29</v>
      </c>
      <c r="C2172" s="1" t="n">
        <v>1</v>
      </c>
      <c r="D2172" s="1" t="n">
        <v>0</v>
      </c>
      <c r="E2172" s="1" t="n">
        <v>0</v>
      </c>
      <c r="I2172" s="3" t="s">
        <v>2538</v>
      </c>
      <c r="L2172" s="1" t="n">
        <v>0</v>
      </c>
      <c r="M2172" s="1" t="n">
        <v>21680</v>
      </c>
    </row>
    <row r="2173" customFormat="false" ht="55.2" hidden="false" customHeight="false" outlineLevel="0" collapsed="false">
      <c r="A2173" s="1" t="n">
        <v>2169</v>
      </c>
      <c r="B2173" s="1" t="n">
        <v>29</v>
      </c>
      <c r="C2173" s="1" t="n">
        <v>0</v>
      </c>
      <c r="D2173" s="1" t="n">
        <v>1</v>
      </c>
      <c r="E2173" s="1" t="n">
        <v>0</v>
      </c>
      <c r="G2173" s="1" t="n">
        <v>29.3</v>
      </c>
      <c r="I2173" s="3" t="s">
        <v>2539</v>
      </c>
      <c r="L2173" s="1" t="n">
        <v>0</v>
      </c>
      <c r="M2173" s="1" t="n">
        <v>21690</v>
      </c>
    </row>
    <row r="2174" customFormat="false" ht="14.9" hidden="false" customHeight="false" outlineLevel="0" collapsed="false">
      <c r="A2174" s="1" t="n">
        <v>2170</v>
      </c>
      <c r="B2174" s="1" t="n">
        <v>29</v>
      </c>
      <c r="C2174" s="1" t="n">
        <v>0</v>
      </c>
      <c r="D2174" s="1" t="n">
        <v>0</v>
      </c>
      <c r="E2174" s="1" t="n">
        <v>1</v>
      </c>
      <c r="F2174" s="1" t="n">
        <v>2169</v>
      </c>
      <c r="H2174" s="1" t="s">
        <v>2540</v>
      </c>
      <c r="I2174" s="3" t="e">
        <f aca="false">-#NAME? #NAME? #NAME?</f>
        <v>#VALUE!</v>
      </c>
      <c r="J2174" s="3" t="s">
        <v>256</v>
      </c>
      <c r="K2174" s="1" t="n">
        <v>0</v>
      </c>
      <c r="L2174" s="1" t="n">
        <v>0</v>
      </c>
      <c r="M2174" s="1" t="n">
        <v>21700</v>
      </c>
    </row>
    <row r="2175" customFormat="false" ht="68.65" hidden="false" customHeight="false" outlineLevel="0" collapsed="false">
      <c r="A2175" s="1" t="n">
        <v>2171</v>
      </c>
      <c r="B2175" s="1" t="n">
        <v>29</v>
      </c>
      <c r="C2175" s="1" t="n">
        <v>0</v>
      </c>
      <c r="D2175" s="1" t="n">
        <v>0</v>
      </c>
      <c r="E2175" s="1" t="n">
        <v>1</v>
      </c>
      <c r="F2175" s="1" t="n">
        <v>2169</v>
      </c>
      <c r="H2175" s="1" t="s">
        <v>2541</v>
      </c>
      <c r="I2175" s="3" t="s">
        <v>2542</v>
      </c>
      <c r="J2175" s="3" t="s">
        <v>256</v>
      </c>
      <c r="K2175" s="1" t="n">
        <v>0</v>
      </c>
      <c r="L2175" s="1" t="n">
        <v>0</v>
      </c>
      <c r="M2175" s="1" t="n">
        <v>21710</v>
      </c>
    </row>
    <row r="2176" customFormat="false" ht="14.9" hidden="false" customHeight="false" outlineLevel="0" collapsed="false">
      <c r="A2176" s="1" t="n">
        <v>2172</v>
      </c>
      <c r="B2176" s="1" t="n">
        <v>29</v>
      </c>
      <c r="C2176" s="1" t="n">
        <v>0</v>
      </c>
      <c r="D2176" s="1" t="n">
        <v>0</v>
      </c>
      <c r="E2176" s="1" t="n">
        <v>1</v>
      </c>
      <c r="F2176" s="1" t="n">
        <v>2169</v>
      </c>
      <c r="H2176" s="1" t="s">
        <v>2543</v>
      </c>
      <c r="I2176" s="3" t="e">
        <f aca="false">-#NAME?</f>
        <v>#NAME?</v>
      </c>
      <c r="J2176" s="3" t="s">
        <v>256</v>
      </c>
      <c r="K2176" s="1" t="n">
        <v>0</v>
      </c>
      <c r="L2176" s="1" t="n">
        <v>0</v>
      </c>
      <c r="M2176" s="1" t="n">
        <v>21720</v>
      </c>
    </row>
    <row r="2177" customFormat="false" ht="55.2" hidden="false" customHeight="false" outlineLevel="0" collapsed="false">
      <c r="A2177" s="1" t="n">
        <v>2173</v>
      </c>
      <c r="B2177" s="1" t="n">
        <v>29</v>
      </c>
      <c r="C2177" s="1" t="n">
        <v>0</v>
      </c>
      <c r="D2177" s="1" t="n">
        <v>0</v>
      </c>
      <c r="E2177" s="1" t="n">
        <v>1</v>
      </c>
      <c r="F2177" s="1" t="n">
        <v>2169</v>
      </c>
      <c r="H2177" s="1" t="s">
        <v>2544</v>
      </c>
      <c r="I2177" s="3" t="s">
        <v>2545</v>
      </c>
      <c r="J2177" s="3" t="s">
        <v>256</v>
      </c>
      <c r="K2177" s="1" t="n">
        <v>0</v>
      </c>
      <c r="L2177" s="1" t="n">
        <v>0</v>
      </c>
      <c r="M2177" s="1" t="n">
        <v>21730</v>
      </c>
    </row>
    <row r="2178" customFormat="false" ht="82.05" hidden="false" customHeight="false" outlineLevel="0" collapsed="false">
      <c r="A2178" s="1" t="n">
        <v>2174</v>
      </c>
      <c r="B2178" s="1" t="n">
        <v>29</v>
      </c>
      <c r="C2178" s="1" t="n">
        <v>0</v>
      </c>
      <c r="D2178" s="1" t="n">
        <v>0</v>
      </c>
      <c r="E2178" s="1" t="n">
        <v>1</v>
      </c>
      <c r="F2178" s="1" t="n">
        <v>2169</v>
      </c>
      <c r="H2178" s="1" t="s">
        <v>2546</v>
      </c>
      <c r="I2178" s="3" t="s">
        <v>2547</v>
      </c>
      <c r="J2178" s="3" t="s">
        <v>256</v>
      </c>
      <c r="K2178" s="1" t="n">
        <v>0</v>
      </c>
      <c r="L2178" s="1" t="n">
        <v>0</v>
      </c>
      <c r="M2178" s="1" t="n">
        <v>21740</v>
      </c>
    </row>
    <row r="2179" customFormat="false" ht="14.9" hidden="false" customHeight="false" outlineLevel="0" collapsed="false">
      <c r="A2179" s="1" t="n">
        <v>2175</v>
      </c>
      <c r="B2179" s="1" t="n">
        <v>29</v>
      </c>
      <c r="C2179" s="1" t="n">
        <v>0</v>
      </c>
      <c r="D2179" s="1" t="n">
        <v>0</v>
      </c>
      <c r="E2179" s="1" t="n">
        <v>1</v>
      </c>
      <c r="F2179" s="1" t="n">
        <v>2169</v>
      </c>
      <c r="H2179" s="1" t="s">
        <v>2548</v>
      </c>
      <c r="I2179" s="3" t="e">
        <f aca="false">-#NAME? (#NAME?),#NAME? (#NAME?) #NAME? #NAME? (#NAME?)</f>
        <v>#VALUE!</v>
      </c>
      <c r="J2179" s="3" t="s">
        <v>256</v>
      </c>
      <c r="K2179" s="1" t="n">
        <v>0</v>
      </c>
      <c r="L2179" s="1" t="n">
        <v>0</v>
      </c>
      <c r="M2179" s="1" t="n">
        <v>21750</v>
      </c>
    </row>
    <row r="2180" customFormat="false" ht="14.9" hidden="false" customHeight="false" outlineLevel="0" collapsed="false">
      <c r="A2180" s="1" t="n">
        <v>2176</v>
      </c>
      <c r="B2180" s="1" t="n">
        <v>29</v>
      </c>
      <c r="C2180" s="1" t="n">
        <v>0</v>
      </c>
      <c r="D2180" s="1" t="n">
        <v>0</v>
      </c>
      <c r="E2180" s="1" t="n">
        <v>1</v>
      </c>
      <c r="F2180" s="1" t="n">
        <v>2169</v>
      </c>
      <c r="H2180" s="1" t="s">
        <v>2549</v>
      </c>
      <c r="I2180" s="3" t="e">
        <f aca="false">-#NAME?</f>
        <v>#NAME?</v>
      </c>
      <c r="J2180" s="3" t="s">
        <v>256</v>
      </c>
      <c r="K2180" s="1" t="n">
        <v>0</v>
      </c>
      <c r="L2180" s="1" t="n">
        <v>0</v>
      </c>
      <c r="M2180" s="1" t="n">
        <v>21760</v>
      </c>
    </row>
    <row r="2181" customFormat="false" ht="68.65" hidden="false" customHeight="false" outlineLevel="0" collapsed="false">
      <c r="A2181" s="1" t="n">
        <v>2177</v>
      </c>
      <c r="B2181" s="1" t="n">
        <v>29</v>
      </c>
      <c r="C2181" s="1" t="n">
        <v>0</v>
      </c>
      <c r="D2181" s="1" t="n">
        <v>1</v>
      </c>
      <c r="E2181" s="1" t="n">
        <v>0</v>
      </c>
      <c r="G2181" s="1" t="n">
        <v>29.31</v>
      </c>
      <c r="I2181" s="3" t="s">
        <v>2550</v>
      </c>
      <c r="L2181" s="1" t="n">
        <v>0</v>
      </c>
      <c r="M2181" s="1" t="n">
        <v>21770</v>
      </c>
    </row>
    <row r="2182" customFormat="false" ht="14.9" hidden="false" customHeight="false" outlineLevel="0" collapsed="false">
      <c r="A2182" s="1" t="n">
        <v>2178</v>
      </c>
      <c r="B2182" s="1" t="n">
        <v>29</v>
      </c>
      <c r="C2182" s="1" t="n">
        <v>0</v>
      </c>
      <c r="D2182" s="1" t="n">
        <v>0</v>
      </c>
      <c r="E2182" s="1" t="n">
        <v>1</v>
      </c>
      <c r="F2182" s="1" t="n">
        <v>2177</v>
      </c>
      <c r="H2182" s="1" t="s">
        <v>2551</v>
      </c>
      <c r="I2182" s="3" t="e">
        <f aca="false">-#NAME? #NAME? #NAME? #NAME? #NAME?</f>
        <v>#VALUE!</v>
      </c>
      <c r="J2182" s="3" t="s">
        <v>256</v>
      </c>
      <c r="K2182" s="1" t="n">
        <v>0</v>
      </c>
      <c r="L2182" s="1" t="n">
        <v>0</v>
      </c>
      <c r="M2182" s="1" t="n">
        <v>21780</v>
      </c>
    </row>
    <row r="2183" customFormat="false" ht="14.9" hidden="false" customHeight="false" outlineLevel="0" collapsed="false">
      <c r="A2183" s="1" t="n">
        <v>2179</v>
      </c>
      <c r="B2183" s="1" t="n">
        <v>29</v>
      </c>
      <c r="C2183" s="1" t="n">
        <v>0</v>
      </c>
      <c r="D2183" s="1" t="n">
        <v>0</v>
      </c>
      <c r="E2183" s="1" t="n">
        <v>1</v>
      </c>
      <c r="F2183" s="1" t="n">
        <v>2177</v>
      </c>
      <c r="H2183" s="1" t="s">
        <v>2552</v>
      </c>
      <c r="I2183" s="3" t="e">
        <f aca="false">-#NAME? #NAME?</f>
        <v>#VALUE!</v>
      </c>
      <c r="J2183" s="3" t="s">
        <v>256</v>
      </c>
      <c r="K2183" s="1" t="n">
        <v>0</v>
      </c>
      <c r="L2183" s="1" t="n">
        <v>0</v>
      </c>
      <c r="M2183" s="1" t="n">
        <v>21790</v>
      </c>
    </row>
    <row r="2184" customFormat="false" ht="82.05" hidden="false" customHeight="false" outlineLevel="0" collapsed="false">
      <c r="A2184" s="1" t="n">
        <v>2180</v>
      </c>
      <c r="B2184" s="1" t="n">
        <v>29</v>
      </c>
      <c r="C2184" s="1" t="n">
        <v>0</v>
      </c>
      <c r="D2184" s="1" t="n">
        <v>0</v>
      </c>
      <c r="E2184" s="1" t="n">
        <v>0</v>
      </c>
      <c r="F2184" s="1" t="n">
        <v>2177</v>
      </c>
      <c r="I2184" s="3" t="s">
        <v>2553</v>
      </c>
      <c r="L2184" s="1" t="n">
        <v>0</v>
      </c>
      <c r="M2184" s="1" t="n">
        <v>21800</v>
      </c>
    </row>
    <row r="2185" customFormat="false" ht="14.9" hidden="false" customHeight="false" outlineLevel="0" collapsed="false">
      <c r="A2185" s="1" t="n">
        <v>2181</v>
      </c>
      <c r="B2185" s="1" t="n">
        <v>29</v>
      </c>
      <c r="C2185" s="1" t="n">
        <v>0</v>
      </c>
      <c r="D2185" s="1" t="n">
        <v>0</v>
      </c>
      <c r="E2185" s="1" t="n">
        <v>1</v>
      </c>
      <c r="F2185" s="1" t="n">
        <v>2180</v>
      </c>
      <c r="H2185" s="1" t="s">
        <v>2554</v>
      </c>
      <c r="I2185" s="3" t="e">
        <f aca="false">--#NAME? #NAME?</f>
        <v>#VALUE!</v>
      </c>
      <c r="J2185" s="3" t="s">
        <v>256</v>
      </c>
      <c r="K2185" s="1" t="n">
        <v>0</v>
      </c>
      <c r="L2185" s="1" t="n">
        <v>0</v>
      </c>
      <c r="M2185" s="1" t="n">
        <v>21810</v>
      </c>
    </row>
    <row r="2186" customFormat="false" ht="14.9" hidden="false" customHeight="false" outlineLevel="0" collapsed="false">
      <c r="A2186" s="1" t="n">
        <v>2182</v>
      </c>
      <c r="B2186" s="1" t="n">
        <v>29</v>
      </c>
      <c r="C2186" s="1" t="n">
        <v>0</v>
      </c>
      <c r="D2186" s="1" t="n">
        <v>0</v>
      </c>
      <c r="E2186" s="1" t="n">
        <v>1</v>
      </c>
      <c r="F2186" s="1" t="n">
        <v>2180</v>
      </c>
      <c r="H2186" s="1" t="s">
        <v>2555</v>
      </c>
      <c r="I2186" s="3" t="e">
        <f aca="false">--#NAME? #NAME?</f>
        <v>#VALUE!</v>
      </c>
      <c r="J2186" s="3" t="s">
        <v>256</v>
      </c>
      <c r="K2186" s="1" t="n">
        <v>0</v>
      </c>
      <c r="L2186" s="1" t="n">
        <v>0</v>
      </c>
      <c r="M2186" s="1" t="n">
        <v>21820</v>
      </c>
    </row>
    <row r="2187" customFormat="false" ht="14.9" hidden="false" customHeight="false" outlineLevel="0" collapsed="false">
      <c r="A2187" s="1" t="n">
        <v>2183</v>
      </c>
      <c r="B2187" s="1" t="n">
        <v>29</v>
      </c>
      <c r="C2187" s="1" t="n">
        <v>0</v>
      </c>
      <c r="D2187" s="1" t="n">
        <v>0</v>
      </c>
      <c r="E2187" s="1" t="n">
        <v>1</v>
      </c>
      <c r="F2187" s="1" t="n">
        <v>2180</v>
      </c>
      <c r="H2187" s="1" t="s">
        <v>2556</v>
      </c>
      <c r="I2187" s="3" t="e">
        <f aca="false">--#NAME? #NAME?</f>
        <v>#VALUE!</v>
      </c>
      <c r="J2187" s="3" t="s">
        <v>256</v>
      </c>
      <c r="K2187" s="1" t="n">
        <v>0</v>
      </c>
      <c r="L2187" s="1" t="n">
        <v>0</v>
      </c>
      <c r="M2187" s="1" t="n">
        <v>21830</v>
      </c>
    </row>
    <row r="2188" customFormat="false" ht="108.95" hidden="false" customHeight="false" outlineLevel="0" collapsed="false">
      <c r="A2188" s="1" t="n">
        <v>2184</v>
      </c>
      <c r="B2188" s="1" t="n">
        <v>29</v>
      </c>
      <c r="C2188" s="1" t="n">
        <v>0</v>
      </c>
      <c r="D2188" s="1" t="n">
        <v>0</v>
      </c>
      <c r="E2188" s="1" t="n">
        <v>1</v>
      </c>
      <c r="F2188" s="1" t="n">
        <v>2180</v>
      </c>
      <c r="H2188" s="1" t="s">
        <v>2557</v>
      </c>
      <c r="I2188" s="3" t="s">
        <v>2558</v>
      </c>
      <c r="J2188" s="3" t="s">
        <v>256</v>
      </c>
      <c r="K2188" s="1" t="n">
        <v>0</v>
      </c>
      <c r="L2188" s="1" t="n">
        <v>0</v>
      </c>
      <c r="M2188" s="1" t="n">
        <v>21840</v>
      </c>
    </row>
    <row r="2189" customFormat="false" ht="108.95" hidden="false" customHeight="false" outlineLevel="0" collapsed="false">
      <c r="A2189" s="1" t="n">
        <v>2185</v>
      </c>
      <c r="B2189" s="1" t="n">
        <v>29</v>
      </c>
      <c r="C2189" s="1" t="n">
        <v>0</v>
      </c>
      <c r="D2189" s="1" t="n">
        <v>0</v>
      </c>
      <c r="E2189" s="1" t="n">
        <v>1</v>
      </c>
      <c r="F2189" s="1" t="n">
        <v>2180</v>
      </c>
      <c r="H2189" s="1" t="s">
        <v>2559</v>
      </c>
      <c r="I2189" s="3" t="s">
        <v>2560</v>
      </c>
      <c r="J2189" s="3" t="s">
        <v>256</v>
      </c>
      <c r="K2189" s="1" t="n">
        <v>0</v>
      </c>
      <c r="L2189" s="1" t="n">
        <v>0</v>
      </c>
      <c r="M2189" s="1" t="n">
        <v>21850</v>
      </c>
    </row>
    <row r="2190" customFormat="false" ht="176.1" hidden="false" customHeight="false" outlineLevel="0" collapsed="false">
      <c r="A2190" s="1" t="n">
        <v>2186</v>
      </c>
      <c r="B2190" s="1" t="n">
        <v>29</v>
      </c>
      <c r="C2190" s="1" t="n">
        <v>0</v>
      </c>
      <c r="D2190" s="1" t="n">
        <v>0</v>
      </c>
      <c r="E2190" s="1" t="n">
        <v>1</v>
      </c>
      <c r="F2190" s="1" t="n">
        <v>2180</v>
      </c>
      <c r="H2190" s="1" t="s">
        <v>2561</v>
      </c>
      <c r="I2190" s="3" t="s">
        <v>2562</v>
      </c>
      <c r="J2190" s="3" t="s">
        <v>256</v>
      </c>
      <c r="K2190" s="1" t="n">
        <v>0</v>
      </c>
      <c r="L2190" s="1" t="n">
        <v>0</v>
      </c>
      <c r="M2190" s="1" t="n">
        <v>21860</v>
      </c>
    </row>
    <row r="2191" customFormat="false" ht="176.1" hidden="false" customHeight="false" outlineLevel="0" collapsed="false">
      <c r="A2191" s="1" t="n">
        <v>2187</v>
      </c>
      <c r="B2191" s="1" t="n">
        <v>29</v>
      </c>
      <c r="C2191" s="1" t="n">
        <v>0</v>
      </c>
      <c r="D2191" s="1" t="n">
        <v>0</v>
      </c>
      <c r="E2191" s="1" t="n">
        <v>1</v>
      </c>
      <c r="F2191" s="1" t="n">
        <v>2180</v>
      </c>
      <c r="H2191" s="1" t="s">
        <v>2563</v>
      </c>
      <c r="I2191" s="3" t="s">
        <v>2564</v>
      </c>
      <c r="J2191" s="3" t="s">
        <v>256</v>
      </c>
      <c r="K2191" s="1" t="n">
        <v>0</v>
      </c>
      <c r="L2191" s="1" t="n">
        <v>0</v>
      </c>
      <c r="M2191" s="1" t="n">
        <v>21870</v>
      </c>
    </row>
    <row r="2192" customFormat="false" ht="108.95" hidden="false" customHeight="false" outlineLevel="0" collapsed="false">
      <c r="A2192" s="1" t="n">
        <v>2188</v>
      </c>
      <c r="B2192" s="1" t="n">
        <v>29</v>
      </c>
      <c r="C2192" s="1" t="n">
        <v>0</v>
      </c>
      <c r="D2192" s="1" t="n">
        <v>0</v>
      </c>
      <c r="E2192" s="1" t="n">
        <v>1</v>
      </c>
      <c r="F2192" s="1" t="n">
        <v>2180</v>
      </c>
      <c r="H2192" s="1" t="s">
        <v>2565</v>
      </c>
      <c r="I2192" s="3" t="s">
        <v>2566</v>
      </c>
      <c r="J2192" s="3" t="s">
        <v>256</v>
      </c>
      <c r="K2192" s="1" t="n">
        <v>0</v>
      </c>
      <c r="L2192" s="1" t="n">
        <v>0</v>
      </c>
      <c r="M2192" s="1" t="n">
        <v>21880</v>
      </c>
    </row>
    <row r="2193" customFormat="false" ht="14.9" hidden="false" customHeight="false" outlineLevel="0" collapsed="false">
      <c r="A2193" s="1" t="n">
        <v>2189</v>
      </c>
      <c r="B2193" s="1" t="n">
        <v>29</v>
      </c>
      <c r="C2193" s="1" t="n">
        <v>0</v>
      </c>
      <c r="D2193" s="1" t="n">
        <v>0</v>
      </c>
      <c r="E2193" s="1" t="n">
        <v>1</v>
      </c>
      <c r="F2193" s="1" t="n">
        <v>2180</v>
      </c>
      <c r="H2193" s="1" t="s">
        <v>2567</v>
      </c>
      <c r="I2193" s="3" t="e">
        <f aca="false">--#NAME?</f>
        <v>#NAME?</v>
      </c>
      <c r="J2193" s="3" t="s">
        <v>256</v>
      </c>
      <c r="K2193" s="1" t="n">
        <v>0</v>
      </c>
      <c r="L2193" s="1" t="n">
        <v>0</v>
      </c>
      <c r="M2193" s="1" t="n">
        <v>21890</v>
      </c>
    </row>
    <row r="2194" customFormat="false" ht="14.9" hidden="false" customHeight="false" outlineLevel="0" collapsed="false">
      <c r="A2194" s="1" t="n">
        <v>2190</v>
      </c>
      <c r="B2194" s="1" t="n">
        <v>29</v>
      </c>
      <c r="C2194" s="1" t="n">
        <v>0</v>
      </c>
      <c r="D2194" s="1" t="n">
        <v>0</v>
      </c>
      <c r="E2194" s="1" t="n">
        <v>1</v>
      </c>
      <c r="F2194" s="1" t="n">
        <v>2177</v>
      </c>
      <c r="H2194" s="1" t="s">
        <v>2568</v>
      </c>
      <c r="I2194" s="3" t="e">
        <f aca="false">-#NAME?</f>
        <v>#NAME?</v>
      </c>
      <c r="J2194" s="3" t="s">
        <v>256</v>
      </c>
      <c r="K2194" s="1" t="n">
        <v>0</v>
      </c>
      <c r="L2194" s="1" t="n">
        <v>0</v>
      </c>
      <c r="M2194" s="1" t="n">
        <v>21900</v>
      </c>
    </row>
    <row r="2195" customFormat="false" ht="108.95" hidden="false" customHeight="false" outlineLevel="0" collapsed="false">
      <c r="A2195" s="1" t="n">
        <v>2191</v>
      </c>
      <c r="B2195" s="1" t="n">
        <v>29</v>
      </c>
      <c r="C2195" s="1" t="n">
        <v>0</v>
      </c>
      <c r="D2195" s="1" t="n">
        <v>1</v>
      </c>
      <c r="E2195" s="1" t="n">
        <v>0</v>
      </c>
      <c r="G2195" s="1" t="n">
        <v>29.32</v>
      </c>
      <c r="I2195" s="3" t="s">
        <v>2569</v>
      </c>
      <c r="L2195" s="1" t="n">
        <v>0</v>
      </c>
      <c r="M2195" s="1" t="n">
        <v>21910</v>
      </c>
    </row>
    <row r="2196" customFormat="false" ht="176.1" hidden="false" customHeight="false" outlineLevel="0" collapsed="false">
      <c r="A2196" s="1" t="n">
        <v>2192</v>
      </c>
      <c r="B2196" s="1" t="n">
        <v>29</v>
      </c>
      <c r="C2196" s="1" t="n">
        <v>0</v>
      </c>
      <c r="D2196" s="1" t="n">
        <v>0</v>
      </c>
      <c r="E2196" s="1" t="n">
        <v>0</v>
      </c>
      <c r="F2196" s="1" t="n">
        <v>2191</v>
      </c>
      <c r="I2196" s="3" t="s">
        <v>2570</v>
      </c>
      <c r="L2196" s="1" t="n">
        <v>0</v>
      </c>
      <c r="M2196" s="1" t="n">
        <v>21920</v>
      </c>
    </row>
    <row r="2197" customFormat="false" ht="14.9" hidden="false" customHeight="false" outlineLevel="0" collapsed="false">
      <c r="A2197" s="1" t="n">
        <v>2193</v>
      </c>
      <c r="B2197" s="1" t="n">
        <v>29</v>
      </c>
      <c r="C2197" s="1" t="n">
        <v>0</v>
      </c>
      <c r="D2197" s="1" t="n">
        <v>0</v>
      </c>
      <c r="E2197" s="1" t="n">
        <v>1</v>
      </c>
      <c r="F2197" s="1" t="n">
        <v>2192</v>
      </c>
      <c r="H2197" s="1" t="s">
        <v>2571</v>
      </c>
      <c r="I2197" s="3" t="e">
        <f aca="false">--#NAME?</f>
        <v>#NAME?</v>
      </c>
      <c r="J2197" s="3" t="s">
        <v>256</v>
      </c>
      <c r="K2197" s="1" t="n">
        <v>0</v>
      </c>
      <c r="L2197" s="1" t="n">
        <v>0</v>
      </c>
      <c r="M2197" s="1" t="n">
        <v>21930</v>
      </c>
    </row>
    <row r="2198" customFormat="false" ht="14.9" hidden="false" customHeight="false" outlineLevel="0" collapsed="false">
      <c r="A2198" s="1" t="n">
        <v>2194</v>
      </c>
      <c r="B2198" s="1" t="n">
        <v>29</v>
      </c>
      <c r="C2198" s="1" t="n">
        <v>0</v>
      </c>
      <c r="D2198" s="1" t="n">
        <v>0</v>
      </c>
      <c r="E2198" s="1" t="n">
        <v>1</v>
      </c>
      <c r="F2198" s="1" t="n">
        <v>2192</v>
      </c>
      <c r="H2198" s="1" t="s">
        <v>2572</v>
      </c>
      <c r="I2198" s="3" t="e">
        <f aca="false">--2-#NAME? (#NAME?)</f>
        <v>#VALUE!</v>
      </c>
      <c r="J2198" s="3" t="s">
        <v>256</v>
      </c>
      <c r="K2198" s="1" t="n">
        <v>0</v>
      </c>
      <c r="L2198" s="1" t="n">
        <v>0</v>
      </c>
      <c r="M2198" s="1" t="n">
        <v>21940</v>
      </c>
    </row>
    <row r="2199" customFormat="false" ht="14.9" hidden="false" customHeight="false" outlineLevel="0" collapsed="false">
      <c r="A2199" s="1" t="n">
        <v>2195</v>
      </c>
      <c r="B2199" s="1" t="n">
        <v>29</v>
      </c>
      <c r="C2199" s="1" t="n">
        <v>0</v>
      </c>
      <c r="D2199" s="1" t="n">
        <v>0</v>
      </c>
      <c r="E2199" s="1" t="n">
        <v>1</v>
      </c>
      <c r="F2199" s="1" t="n">
        <v>2192</v>
      </c>
      <c r="H2199" s="1" t="s">
        <v>2573</v>
      </c>
      <c r="I2199" s="3" t="e">
        <f aca="false">--#NAME? #NAME? #NAME? #NAME? #NAME?</f>
        <v>#VALUE!</v>
      </c>
      <c r="J2199" s="3" t="s">
        <v>256</v>
      </c>
      <c r="K2199" s="1" t="n">
        <v>0</v>
      </c>
      <c r="L2199" s="1" t="n">
        <v>0</v>
      </c>
      <c r="M2199" s="1" t="n">
        <v>21950</v>
      </c>
    </row>
    <row r="2200" customFormat="false" ht="14.9" hidden="false" customHeight="false" outlineLevel="0" collapsed="false">
      <c r="A2200" s="1" t="n">
        <v>2196</v>
      </c>
      <c r="B2200" s="1" t="n">
        <v>29</v>
      </c>
      <c r="C2200" s="1" t="n">
        <v>0</v>
      </c>
      <c r="D2200" s="1" t="n">
        <v>0</v>
      </c>
      <c r="E2200" s="1" t="n">
        <v>1</v>
      </c>
      <c r="F2200" s="1" t="n">
        <v>2192</v>
      </c>
      <c r="H2200" s="1" t="s">
        <v>2574</v>
      </c>
      <c r="I2200" s="3" t="e">
        <f aca="false">--#NAME?</f>
        <v>#NAME?</v>
      </c>
      <c r="J2200" s="3" t="s">
        <v>256</v>
      </c>
      <c r="K2200" s="1" t="n">
        <v>0</v>
      </c>
      <c r="L2200" s="1" t="n">
        <v>0</v>
      </c>
      <c r="M2200" s="1" t="n">
        <v>21960</v>
      </c>
    </row>
    <row r="2201" customFormat="false" ht="14.9" hidden="false" customHeight="false" outlineLevel="0" collapsed="false">
      <c r="A2201" s="1" t="n">
        <v>2197</v>
      </c>
      <c r="B2201" s="1" t="n">
        <v>29</v>
      </c>
      <c r="C2201" s="1" t="n">
        <v>0</v>
      </c>
      <c r="D2201" s="1" t="n">
        <v>0</v>
      </c>
      <c r="E2201" s="1" t="n">
        <v>1</v>
      </c>
      <c r="F2201" s="1" t="n">
        <v>2192</v>
      </c>
      <c r="H2201" s="1" t="s">
        <v>2575</v>
      </c>
      <c r="I2201" s="3" t="e">
        <f aca="false">--#NAME?</f>
        <v>#NAME?</v>
      </c>
      <c r="J2201" s="3" t="s">
        <v>256</v>
      </c>
      <c r="K2201" s="1" t="n">
        <v>0</v>
      </c>
      <c r="L2201" s="1" t="n">
        <v>0</v>
      </c>
      <c r="M2201" s="1" t="n">
        <v>21970</v>
      </c>
    </row>
    <row r="2202" customFormat="false" ht="14.9" hidden="false" customHeight="false" outlineLevel="0" collapsed="false">
      <c r="A2202" s="1" t="n">
        <v>2198</v>
      </c>
      <c r="B2202" s="1" t="n">
        <v>29</v>
      </c>
      <c r="C2202" s="1" t="n">
        <v>0</v>
      </c>
      <c r="D2202" s="1" t="n">
        <v>0</v>
      </c>
      <c r="E2202" s="1" t="n">
        <v>1</v>
      </c>
      <c r="F2202" s="1" t="n">
        <v>2191</v>
      </c>
      <c r="H2202" s="1" t="s">
        <v>2576</v>
      </c>
      <c r="I2202" s="3" t="e">
        <f aca="false">-#NAME?</f>
        <v>#NAME?</v>
      </c>
      <c r="J2202" s="3" t="s">
        <v>256</v>
      </c>
      <c r="K2202" s="1" t="n">
        <v>0</v>
      </c>
      <c r="L2202" s="1" t="n">
        <v>0</v>
      </c>
      <c r="M2202" s="1" t="n">
        <v>21980</v>
      </c>
    </row>
    <row r="2203" customFormat="false" ht="14.9" hidden="false" customHeight="false" outlineLevel="0" collapsed="false">
      <c r="A2203" s="1" t="n">
        <v>2199</v>
      </c>
      <c r="B2203" s="1" t="n">
        <v>29</v>
      </c>
      <c r="C2203" s="1" t="n">
        <v>0</v>
      </c>
      <c r="D2203" s="1" t="n">
        <v>0</v>
      </c>
      <c r="E2203" s="1" t="n">
        <v>0</v>
      </c>
      <c r="F2203" s="1" t="n">
        <v>2191</v>
      </c>
      <c r="I2203" s="3" t="s">
        <v>199</v>
      </c>
      <c r="L2203" s="1" t="n">
        <v>0</v>
      </c>
      <c r="M2203" s="1" t="n">
        <v>21990</v>
      </c>
    </row>
    <row r="2204" customFormat="false" ht="14.9" hidden="false" customHeight="false" outlineLevel="0" collapsed="false">
      <c r="A2204" s="1" t="n">
        <v>2200</v>
      </c>
      <c r="B2204" s="1" t="n">
        <v>29</v>
      </c>
      <c r="C2204" s="1" t="n">
        <v>0</v>
      </c>
      <c r="D2204" s="1" t="n">
        <v>0</v>
      </c>
      <c r="E2204" s="1" t="n">
        <v>1</v>
      </c>
      <c r="F2204" s="1" t="n">
        <v>2199</v>
      </c>
      <c r="H2204" s="1" t="s">
        <v>2577</v>
      </c>
      <c r="I2204" s="3" t="e">
        <f aca="false">--#NAME?</f>
        <v>#NAME?</v>
      </c>
      <c r="J2204" s="3" t="s">
        <v>256</v>
      </c>
      <c r="K2204" s="1" t="n">
        <v>0</v>
      </c>
      <c r="L2204" s="1" t="n">
        <v>0</v>
      </c>
      <c r="M2204" s="1" t="n">
        <v>22000</v>
      </c>
    </row>
    <row r="2205" customFormat="false" ht="68.65" hidden="false" customHeight="false" outlineLevel="0" collapsed="false">
      <c r="A2205" s="1" t="n">
        <v>2201</v>
      </c>
      <c r="B2205" s="1" t="n">
        <v>29</v>
      </c>
      <c r="C2205" s="1" t="n">
        <v>0</v>
      </c>
      <c r="D2205" s="1" t="n">
        <v>0</v>
      </c>
      <c r="E2205" s="1" t="n">
        <v>1</v>
      </c>
      <c r="F2205" s="1" t="n">
        <v>2199</v>
      </c>
      <c r="H2205" s="1" t="s">
        <v>2578</v>
      </c>
      <c r="I2205" s="3" t="s">
        <v>2579</v>
      </c>
      <c r="J2205" s="3" t="s">
        <v>256</v>
      </c>
      <c r="K2205" s="1" t="n">
        <v>0</v>
      </c>
      <c r="L2205" s="1" t="n">
        <v>0</v>
      </c>
      <c r="M2205" s="1" t="n">
        <v>22010</v>
      </c>
    </row>
    <row r="2206" customFormat="false" ht="14.9" hidden="false" customHeight="false" outlineLevel="0" collapsed="false">
      <c r="A2206" s="1" t="n">
        <v>2202</v>
      </c>
      <c r="B2206" s="1" t="n">
        <v>29</v>
      </c>
      <c r="C2206" s="1" t="n">
        <v>0</v>
      </c>
      <c r="D2206" s="1" t="n">
        <v>0</v>
      </c>
      <c r="E2206" s="1" t="n">
        <v>1</v>
      </c>
      <c r="F2206" s="1" t="n">
        <v>2199</v>
      </c>
      <c r="H2206" s="1" t="s">
        <v>2580</v>
      </c>
      <c r="I2206" s="3" t="e">
        <f aca="false">--#NAME?</f>
        <v>#NAME?</v>
      </c>
      <c r="J2206" s="3" t="s">
        <v>256</v>
      </c>
      <c r="K2206" s="1" t="n">
        <v>0</v>
      </c>
      <c r="L2206" s="1" t="n">
        <v>0</v>
      </c>
      <c r="M2206" s="1" t="n">
        <v>22020</v>
      </c>
    </row>
    <row r="2207" customFormat="false" ht="14.9" hidden="false" customHeight="false" outlineLevel="0" collapsed="false">
      <c r="A2207" s="1" t="n">
        <v>2203</v>
      </c>
      <c r="B2207" s="1" t="n">
        <v>29</v>
      </c>
      <c r="C2207" s="1" t="n">
        <v>0</v>
      </c>
      <c r="D2207" s="1" t="n">
        <v>0</v>
      </c>
      <c r="E2207" s="1" t="n">
        <v>1</v>
      </c>
      <c r="F2207" s="1" t="n">
        <v>2199</v>
      </c>
      <c r="H2207" s="1" t="s">
        <v>2581</v>
      </c>
      <c r="I2207" s="3" t="e">
        <f aca="false">--#NAME?</f>
        <v>#NAME?</v>
      </c>
      <c r="J2207" s="3" t="s">
        <v>256</v>
      </c>
      <c r="K2207" s="1" t="n">
        <v>0</v>
      </c>
      <c r="L2207" s="1" t="n">
        <v>0</v>
      </c>
      <c r="M2207" s="1" t="n">
        <v>22030</v>
      </c>
    </row>
    <row r="2208" customFormat="false" ht="14.9" hidden="false" customHeight="false" outlineLevel="0" collapsed="false">
      <c r="A2208" s="1" t="n">
        <v>2204</v>
      </c>
      <c r="B2208" s="1" t="n">
        <v>29</v>
      </c>
      <c r="C2208" s="1" t="n">
        <v>0</v>
      </c>
      <c r="D2208" s="1" t="n">
        <v>0</v>
      </c>
      <c r="E2208" s="1" t="n">
        <v>1</v>
      </c>
      <c r="F2208" s="1" t="n">
        <v>2199</v>
      </c>
      <c r="H2208" s="1" t="s">
        <v>2582</v>
      </c>
      <c r="I2208" s="3" t="e">
        <f aca="false">--#NAME? (#NAME? #NAME?)</f>
        <v>#VALUE!</v>
      </c>
      <c r="J2208" s="3" t="s">
        <v>256</v>
      </c>
      <c r="K2208" s="1" t="n">
        <v>0</v>
      </c>
      <c r="L2208" s="1" t="n">
        <v>0</v>
      </c>
      <c r="M2208" s="1" t="n">
        <v>22040</v>
      </c>
    </row>
    <row r="2209" customFormat="false" ht="14.9" hidden="false" customHeight="false" outlineLevel="0" collapsed="false">
      <c r="A2209" s="1" t="n">
        <v>2205</v>
      </c>
      <c r="B2209" s="1" t="n">
        <v>29</v>
      </c>
      <c r="C2209" s="1" t="n">
        <v>0</v>
      </c>
      <c r="D2209" s="1" t="n">
        <v>0</v>
      </c>
      <c r="E2209" s="1" t="n">
        <v>1</v>
      </c>
      <c r="F2209" s="1" t="n">
        <v>2199</v>
      </c>
      <c r="H2209" s="1" t="s">
        <v>2583</v>
      </c>
      <c r="I2209" s="3" t="e">
        <f aca="false">--#NAME?</f>
        <v>#NAME?</v>
      </c>
      <c r="J2209" s="3" t="s">
        <v>256</v>
      </c>
      <c r="K2209" s="1" t="n">
        <v>0</v>
      </c>
      <c r="L2209" s="1" t="n">
        <v>0</v>
      </c>
      <c r="M2209" s="1" t="n">
        <v>22050</v>
      </c>
    </row>
    <row r="2210" customFormat="false" ht="108.95" hidden="false" customHeight="false" outlineLevel="0" collapsed="false">
      <c r="A2210" s="1" t="n">
        <v>2206</v>
      </c>
      <c r="B2210" s="1" t="n">
        <v>29</v>
      </c>
      <c r="C2210" s="1" t="n">
        <v>0</v>
      </c>
      <c r="D2210" s="1" t="n">
        <v>1</v>
      </c>
      <c r="E2210" s="1" t="n">
        <v>0</v>
      </c>
      <c r="G2210" s="1" t="n">
        <v>29.33</v>
      </c>
      <c r="I2210" s="3" t="s">
        <v>2584</v>
      </c>
      <c r="L2210" s="1" t="n">
        <v>0</v>
      </c>
      <c r="M2210" s="1" t="n">
        <v>22060</v>
      </c>
    </row>
    <row r="2211" customFormat="false" ht="189.55" hidden="false" customHeight="false" outlineLevel="0" collapsed="false">
      <c r="A2211" s="1" t="n">
        <v>2207</v>
      </c>
      <c r="B2211" s="1" t="n">
        <v>29</v>
      </c>
      <c r="C2211" s="1" t="n">
        <v>0</v>
      </c>
      <c r="D2211" s="1" t="n">
        <v>0</v>
      </c>
      <c r="E2211" s="1" t="n">
        <v>0</v>
      </c>
      <c r="F2211" s="1" t="n">
        <v>2206</v>
      </c>
      <c r="I2211" s="3" t="s">
        <v>2585</v>
      </c>
      <c r="L2211" s="1" t="n">
        <v>0</v>
      </c>
      <c r="M2211" s="1" t="n">
        <v>22070</v>
      </c>
    </row>
    <row r="2212" customFormat="false" ht="14.9" hidden="false" customHeight="false" outlineLevel="0" collapsed="false">
      <c r="A2212" s="1" t="n">
        <v>2208</v>
      </c>
      <c r="B2212" s="1" t="n">
        <v>29</v>
      </c>
      <c r="C2212" s="1" t="n">
        <v>0</v>
      </c>
      <c r="D2212" s="1" t="n">
        <v>0</v>
      </c>
      <c r="E2212" s="1" t="n">
        <v>1</v>
      </c>
      <c r="F2212" s="1" t="n">
        <v>2207</v>
      </c>
      <c r="H2212" s="1" t="s">
        <v>2586</v>
      </c>
      <c r="I2212" s="3" t="e">
        <f aca="false">--#NAME? (#NAME?) #NAME? #NAME? #NAME?</f>
        <v>#VALUE!</v>
      </c>
      <c r="J2212" s="3" t="s">
        <v>256</v>
      </c>
      <c r="K2212" s="1" t="n">
        <v>0</v>
      </c>
      <c r="L2212" s="1" t="n">
        <v>0</v>
      </c>
      <c r="M2212" s="1" t="n">
        <v>22080</v>
      </c>
    </row>
    <row r="2213" customFormat="false" ht="14.9" hidden="false" customHeight="false" outlineLevel="0" collapsed="false">
      <c r="A2213" s="1" t="n">
        <v>2209</v>
      </c>
      <c r="B2213" s="1" t="n">
        <v>29</v>
      </c>
      <c r="C2213" s="1" t="n">
        <v>0</v>
      </c>
      <c r="D2213" s="1" t="n">
        <v>0</v>
      </c>
      <c r="E2213" s="1" t="n">
        <v>1</v>
      </c>
      <c r="F2213" s="1" t="n">
        <v>2207</v>
      </c>
      <c r="H2213" s="1" t="s">
        <v>2587</v>
      </c>
      <c r="I2213" s="3" t="e">
        <f aca="false">--#NAME?</f>
        <v>#NAME?</v>
      </c>
      <c r="J2213" s="3" t="s">
        <v>256</v>
      </c>
      <c r="K2213" s="1" t="n">
        <v>0</v>
      </c>
      <c r="L2213" s="1" t="n">
        <v>0</v>
      </c>
      <c r="M2213" s="1" t="n">
        <v>22090</v>
      </c>
    </row>
    <row r="2214" customFormat="false" ht="189.55" hidden="false" customHeight="false" outlineLevel="0" collapsed="false">
      <c r="A2214" s="1" t="n">
        <v>2210</v>
      </c>
      <c r="B2214" s="1" t="n">
        <v>29</v>
      </c>
      <c r="C2214" s="1" t="n">
        <v>0</v>
      </c>
      <c r="D2214" s="1" t="n">
        <v>0</v>
      </c>
      <c r="E2214" s="1" t="n">
        <v>0</v>
      </c>
      <c r="F2214" s="1" t="n">
        <v>2206</v>
      </c>
      <c r="I2214" s="3" t="s">
        <v>2588</v>
      </c>
      <c r="L2214" s="1" t="n">
        <v>0</v>
      </c>
      <c r="M2214" s="1" t="n">
        <v>22100</v>
      </c>
    </row>
    <row r="2215" customFormat="false" ht="14.9" hidden="false" customHeight="false" outlineLevel="0" collapsed="false">
      <c r="A2215" s="1" t="n">
        <v>2211</v>
      </c>
      <c r="B2215" s="1" t="n">
        <v>29</v>
      </c>
      <c r="C2215" s="1" t="n">
        <v>0</v>
      </c>
      <c r="D2215" s="1" t="n">
        <v>0</v>
      </c>
      <c r="E2215" s="1" t="n">
        <v>1</v>
      </c>
      <c r="F2215" s="1" t="n">
        <v>2210</v>
      </c>
      <c r="H2215" s="1" t="s">
        <v>2589</v>
      </c>
      <c r="I2215" s="3" t="e">
        <f aca="false">--#NAME? #NAME? #NAME? #NAME?</f>
        <v>#VALUE!</v>
      </c>
      <c r="J2215" s="3" t="s">
        <v>256</v>
      </c>
      <c r="K2215" s="1" t="n">
        <v>0</v>
      </c>
      <c r="L2215" s="1" t="n">
        <v>0</v>
      </c>
      <c r="M2215" s="1" t="n">
        <v>22110</v>
      </c>
    </row>
    <row r="2216" customFormat="false" ht="14.9" hidden="false" customHeight="false" outlineLevel="0" collapsed="false">
      <c r="A2216" s="1" t="n">
        <v>2212</v>
      </c>
      <c r="B2216" s="1" t="n">
        <v>29</v>
      </c>
      <c r="C2216" s="1" t="n">
        <v>0</v>
      </c>
      <c r="D2216" s="1" t="n">
        <v>0</v>
      </c>
      <c r="E2216" s="1" t="n">
        <v>1</v>
      </c>
      <c r="F2216" s="1" t="n">
        <v>2210</v>
      </c>
      <c r="H2216" s="1" t="s">
        <v>2590</v>
      </c>
      <c r="I2216" s="3" t="e">
        <f aca="false">--#NAME?</f>
        <v>#NAME?</v>
      </c>
      <c r="J2216" s="3" t="s">
        <v>256</v>
      </c>
      <c r="K2216" s="1" t="n">
        <v>0</v>
      </c>
      <c r="L2216" s="1" t="n">
        <v>0</v>
      </c>
      <c r="M2216" s="1" t="n">
        <v>22120</v>
      </c>
    </row>
    <row r="2217" customFormat="false" ht="189.55" hidden="false" customHeight="false" outlineLevel="0" collapsed="false">
      <c r="A2217" s="1" t="n">
        <v>2213</v>
      </c>
      <c r="B2217" s="1" t="n">
        <v>29</v>
      </c>
      <c r="C2217" s="1" t="n">
        <v>0</v>
      </c>
      <c r="D2217" s="1" t="n">
        <v>0</v>
      </c>
      <c r="E2217" s="1" t="n">
        <v>0</v>
      </c>
      <c r="F2217" s="1" t="n">
        <v>2206</v>
      </c>
      <c r="I2217" s="3" t="s">
        <v>2591</v>
      </c>
      <c r="L2217" s="1" t="n">
        <v>0</v>
      </c>
      <c r="M2217" s="1" t="n">
        <v>22130</v>
      </c>
    </row>
    <row r="2218" customFormat="false" ht="14.9" hidden="false" customHeight="false" outlineLevel="0" collapsed="false">
      <c r="A2218" s="1" t="n">
        <v>2214</v>
      </c>
      <c r="B2218" s="1" t="n">
        <v>29</v>
      </c>
      <c r="C2218" s="1" t="n">
        <v>0</v>
      </c>
      <c r="D2218" s="1" t="n">
        <v>0</v>
      </c>
      <c r="E2218" s="1" t="n">
        <v>1</v>
      </c>
      <c r="F2218" s="1" t="n">
        <v>2213</v>
      </c>
      <c r="H2218" s="1" t="s">
        <v>2592</v>
      </c>
      <c r="I2218" s="3" t="e">
        <f aca="false">--#NAME? #NAME? #NAME? #NAME?</f>
        <v>#VALUE!</v>
      </c>
      <c r="J2218" s="3" t="s">
        <v>256</v>
      </c>
      <c r="K2218" s="1" t="n">
        <v>0</v>
      </c>
      <c r="L2218" s="1" t="n">
        <v>0</v>
      </c>
      <c r="M2218" s="1" t="n">
        <v>22140</v>
      </c>
    </row>
    <row r="2219" customFormat="false" ht="14.9" hidden="false" customHeight="false" outlineLevel="0" collapsed="false">
      <c r="A2219" s="1" t="n">
        <v>2215</v>
      </c>
      <c r="B2219" s="1" t="n">
        <v>29</v>
      </c>
      <c r="C2219" s="1" t="n">
        <v>0</v>
      </c>
      <c r="D2219" s="1" t="n">
        <v>0</v>
      </c>
      <c r="E2219" s="1" t="n">
        <v>1</v>
      </c>
      <c r="F2219" s="1" t="n">
        <v>2213</v>
      </c>
      <c r="H2219" s="1" t="s">
        <v>2593</v>
      </c>
      <c r="I2219" s="3" t="e">
        <f aca="false">--#NAME? #NAME? #NAME? #NAME?</f>
        <v>#VALUE!</v>
      </c>
      <c r="J2219" s="3" t="s">
        <v>256</v>
      </c>
      <c r="K2219" s="1" t="n">
        <v>0</v>
      </c>
      <c r="L2219" s="1" t="n">
        <v>0</v>
      </c>
      <c r="M2219" s="1" t="n">
        <v>22150</v>
      </c>
    </row>
    <row r="2220" customFormat="false" ht="431.3" hidden="false" customHeight="false" outlineLevel="0" collapsed="false">
      <c r="A2220" s="1" t="n">
        <v>2216</v>
      </c>
      <c r="B2220" s="1" t="n">
        <v>29</v>
      </c>
      <c r="C2220" s="1" t="n">
        <v>0</v>
      </c>
      <c r="D2220" s="1" t="n">
        <v>0</v>
      </c>
      <c r="E2220" s="1" t="n">
        <v>1</v>
      </c>
      <c r="F2220" s="1" t="n">
        <v>2213</v>
      </c>
      <c r="H2220" s="1" t="s">
        <v>2594</v>
      </c>
      <c r="I2220" s="3" t="s">
        <v>2595</v>
      </c>
      <c r="J2220" s="3" t="s">
        <v>256</v>
      </c>
      <c r="K2220" s="1" t="n">
        <v>0</v>
      </c>
      <c r="L2220" s="1" t="n">
        <v>0</v>
      </c>
      <c r="M2220" s="1" t="n">
        <v>22160</v>
      </c>
    </row>
    <row r="2221" customFormat="false" ht="14.9" hidden="false" customHeight="false" outlineLevel="0" collapsed="false">
      <c r="A2221" s="1" t="n">
        <v>2217</v>
      </c>
      <c r="B2221" s="1" t="n">
        <v>29</v>
      </c>
      <c r="C2221" s="1" t="n">
        <v>0</v>
      </c>
      <c r="D2221" s="1" t="n">
        <v>0</v>
      </c>
      <c r="E2221" s="1" t="n">
        <v>1</v>
      </c>
      <c r="F2221" s="1" t="n">
        <v>2213</v>
      </c>
      <c r="H2221" s="1" t="s">
        <v>2596</v>
      </c>
      <c r="I2221" s="3" t="e">
        <f aca="false">--#NAME?</f>
        <v>#NAME?</v>
      </c>
      <c r="J2221" s="3" t="s">
        <v>256</v>
      </c>
      <c r="K2221" s="1" t="n">
        <v>0</v>
      </c>
      <c r="L2221" s="1" t="n">
        <v>0</v>
      </c>
      <c r="M2221" s="1" t="n">
        <v>22170</v>
      </c>
    </row>
    <row r="2222" customFormat="false" ht="243.25" hidden="false" customHeight="false" outlineLevel="0" collapsed="false">
      <c r="A2222" s="1" t="n">
        <v>2218</v>
      </c>
      <c r="B2222" s="1" t="n">
        <v>29</v>
      </c>
      <c r="C2222" s="1" t="n">
        <v>0</v>
      </c>
      <c r="D2222" s="1" t="n">
        <v>0</v>
      </c>
      <c r="E2222" s="1" t="n">
        <v>0</v>
      </c>
      <c r="F2222" s="1" t="n">
        <v>2206</v>
      </c>
      <c r="I2222" s="3" t="s">
        <v>2597</v>
      </c>
      <c r="L2222" s="1" t="n">
        <v>0</v>
      </c>
      <c r="M2222" s="1" t="n">
        <v>22180</v>
      </c>
    </row>
    <row r="2223" customFormat="false" ht="14.9" hidden="false" customHeight="false" outlineLevel="0" collapsed="false">
      <c r="A2223" s="1" t="n">
        <v>2219</v>
      </c>
      <c r="B2223" s="1" t="n">
        <v>29</v>
      </c>
      <c r="C2223" s="1" t="n">
        <v>0</v>
      </c>
      <c r="D2223" s="1" t="n">
        <v>0</v>
      </c>
      <c r="E2223" s="1" t="n">
        <v>1</v>
      </c>
      <c r="F2223" s="1" t="n">
        <v>2218</v>
      </c>
      <c r="H2223" s="1" t="s">
        <v>2598</v>
      </c>
      <c r="I2223" s="3" t="e">
        <f aca="false">--#NAME? (#NAME?) #NAME? #NAME? #NAME?</f>
        <v>#VALUE!</v>
      </c>
      <c r="J2223" s="3" t="s">
        <v>256</v>
      </c>
      <c r="K2223" s="1" t="n">
        <v>0</v>
      </c>
      <c r="L2223" s="1" t="n">
        <v>0</v>
      </c>
      <c r="M2223" s="1" t="n">
        <v>22190</v>
      </c>
    </row>
    <row r="2224" customFormat="false" ht="14.9" hidden="false" customHeight="false" outlineLevel="0" collapsed="false">
      <c r="A2224" s="1" t="n">
        <v>2220</v>
      </c>
      <c r="B2224" s="1" t="n">
        <v>29</v>
      </c>
      <c r="C2224" s="1" t="n">
        <v>0</v>
      </c>
      <c r="D2224" s="1" t="n">
        <v>0</v>
      </c>
      <c r="E2224" s="1" t="n">
        <v>1</v>
      </c>
      <c r="F2224" s="1" t="n">
        <v>2218</v>
      </c>
      <c r="H2224" s="1" t="s">
        <v>2599</v>
      </c>
      <c r="I2224" s="3" t="e">
        <f aca="false">--#NAME?</f>
        <v>#NAME?</v>
      </c>
      <c r="J2224" s="3" t="s">
        <v>256</v>
      </c>
      <c r="K2224" s="1" t="n">
        <v>0</v>
      </c>
      <c r="L2224" s="1" t="n">
        <v>0</v>
      </c>
      <c r="M2224" s="1" t="n">
        <v>22200</v>
      </c>
    </row>
    <row r="2225" customFormat="false" ht="202.95" hidden="false" customHeight="false" outlineLevel="0" collapsed="false">
      <c r="A2225" s="1" t="n">
        <v>2221</v>
      </c>
      <c r="B2225" s="1" t="n">
        <v>29</v>
      </c>
      <c r="C2225" s="1" t="n">
        <v>0</v>
      </c>
      <c r="D2225" s="1" t="n">
        <v>0</v>
      </c>
      <c r="E2225" s="1" t="n">
        <v>0</v>
      </c>
      <c r="F2225" s="1" t="n">
        <v>2206</v>
      </c>
      <c r="I2225" s="3" t="s">
        <v>2600</v>
      </c>
      <c r="L2225" s="1" t="n">
        <v>0</v>
      </c>
      <c r="M2225" s="1" t="n">
        <v>22210</v>
      </c>
    </row>
    <row r="2226" customFormat="false" ht="14.9" hidden="false" customHeight="false" outlineLevel="0" collapsed="false">
      <c r="A2226" s="1" t="n">
        <v>2222</v>
      </c>
      <c r="B2226" s="1" t="n">
        <v>29</v>
      </c>
      <c r="C2226" s="1" t="n">
        <v>0</v>
      </c>
      <c r="D2226" s="1" t="n">
        <v>0</v>
      </c>
      <c r="E2226" s="1" t="n">
        <v>1</v>
      </c>
      <c r="F2226" s="1" t="n">
        <v>2221</v>
      </c>
      <c r="H2226" s="1" t="s">
        <v>2601</v>
      </c>
      <c r="I2226" s="3" t="e">
        <f aca="false">--#NAME? (#NAME? #NAME?) #NAME? #NAME? #NAME?</f>
        <v>#VALUE!</v>
      </c>
      <c r="J2226" s="3" t="s">
        <v>256</v>
      </c>
      <c r="K2226" s="1" t="n">
        <v>0</v>
      </c>
      <c r="L2226" s="1" t="n">
        <v>0</v>
      </c>
      <c r="M2226" s="1" t="n">
        <v>22220</v>
      </c>
    </row>
    <row r="2227" customFormat="false" ht="417.9" hidden="false" customHeight="false" outlineLevel="0" collapsed="false">
      <c r="A2227" s="1" t="n">
        <v>2223</v>
      </c>
      <c r="B2227" s="1" t="n">
        <v>29</v>
      </c>
      <c r="C2227" s="1" t="n">
        <v>0</v>
      </c>
      <c r="D2227" s="1" t="n">
        <v>0</v>
      </c>
      <c r="E2227" s="1" t="n">
        <v>1</v>
      </c>
      <c r="F2227" s="1" t="n">
        <v>2221</v>
      </c>
      <c r="H2227" s="1" t="s">
        <v>2602</v>
      </c>
      <c r="I2227" s="3" t="s">
        <v>2603</v>
      </c>
      <c r="J2227" s="3" t="s">
        <v>256</v>
      </c>
      <c r="K2227" s="1" t="n">
        <v>0</v>
      </c>
      <c r="L2227" s="1" t="n">
        <v>0</v>
      </c>
      <c r="M2227" s="1" t="n">
        <v>22230</v>
      </c>
    </row>
    <row r="2228" customFormat="false" ht="14.9" hidden="false" customHeight="false" outlineLevel="0" collapsed="false">
      <c r="A2228" s="1" t="n">
        <v>2224</v>
      </c>
      <c r="B2228" s="1" t="n">
        <v>29</v>
      </c>
      <c r="C2228" s="1" t="n">
        <v>0</v>
      </c>
      <c r="D2228" s="1" t="n">
        <v>0</v>
      </c>
      <c r="E2228" s="1" t="n">
        <v>1</v>
      </c>
      <c r="F2228" s="1" t="n">
        <v>2221</v>
      </c>
      <c r="H2228" s="1" t="s">
        <v>2604</v>
      </c>
      <c r="I2228" s="3" t="e">
        <f aca="false">--#NAME? #NAME? #NAME? #NAME? (#NAME? #NAME?)</f>
        <v>#VALUE!</v>
      </c>
      <c r="J2228" s="3" t="s">
        <v>2494</v>
      </c>
      <c r="K2228" s="1" t="n">
        <v>5</v>
      </c>
      <c r="L2228" s="1" t="n">
        <v>0</v>
      </c>
      <c r="M2228" s="1" t="n">
        <v>0</v>
      </c>
      <c r="N2228" s="1" t="n">
        <v>22240</v>
      </c>
    </row>
    <row r="2229" customFormat="false" ht="176.1" hidden="false" customHeight="false" outlineLevel="0" collapsed="false">
      <c r="A2229" s="1" t="n">
        <v>2225</v>
      </c>
      <c r="B2229" s="1" t="n">
        <v>29</v>
      </c>
      <c r="C2229" s="1" t="n">
        <v>0</v>
      </c>
      <c r="D2229" s="1" t="n">
        <v>0</v>
      </c>
      <c r="E2229" s="1" t="n">
        <v>1</v>
      </c>
      <c r="F2229" s="1" t="n">
        <v>2221</v>
      </c>
      <c r="H2229" s="1" t="s">
        <v>2605</v>
      </c>
      <c r="I2229" s="3" t="s">
        <v>2606</v>
      </c>
      <c r="J2229" s="3" t="s">
        <v>256</v>
      </c>
      <c r="K2229" s="1" t="n">
        <v>0</v>
      </c>
      <c r="L2229" s="1" t="n">
        <v>0</v>
      </c>
      <c r="M2229" s="1" t="n">
        <v>22250</v>
      </c>
    </row>
    <row r="2230" customFormat="false" ht="14.9" hidden="false" customHeight="false" outlineLevel="0" collapsed="false">
      <c r="A2230" s="1" t="n">
        <v>2226</v>
      </c>
      <c r="B2230" s="1" t="n">
        <v>29</v>
      </c>
      <c r="C2230" s="1" t="n">
        <v>0</v>
      </c>
      <c r="D2230" s="1" t="n">
        <v>0</v>
      </c>
      <c r="E2230" s="1" t="n">
        <v>1</v>
      </c>
      <c r="F2230" s="1" t="n">
        <v>2221</v>
      </c>
      <c r="H2230" s="1" t="s">
        <v>2607</v>
      </c>
      <c r="I2230" s="3" t="e">
        <f aca="false">--#NAME?</f>
        <v>#NAME?</v>
      </c>
      <c r="J2230" s="3" t="s">
        <v>256</v>
      </c>
      <c r="K2230" s="1" t="n">
        <v>0</v>
      </c>
      <c r="L2230" s="1" t="n">
        <v>0</v>
      </c>
      <c r="M2230" s="1" t="n">
        <v>22260</v>
      </c>
    </row>
    <row r="2231" customFormat="false" ht="189.55" hidden="false" customHeight="false" outlineLevel="0" collapsed="false">
      <c r="A2231" s="1" t="n">
        <v>2227</v>
      </c>
      <c r="B2231" s="1" t="n">
        <v>29</v>
      </c>
      <c r="C2231" s="1" t="n">
        <v>0</v>
      </c>
      <c r="D2231" s="1" t="n">
        <v>0</v>
      </c>
      <c r="E2231" s="1" t="n">
        <v>0</v>
      </c>
      <c r="F2231" s="1" t="n">
        <v>2206</v>
      </c>
      <c r="I2231" s="3" t="s">
        <v>2608</v>
      </c>
      <c r="L2231" s="1" t="n">
        <v>0</v>
      </c>
      <c r="M2231" s="1" t="n">
        <v>22270</v>
      </c>
    </row>
    <row r="2232" customFormat="false" ht="14.9" hidden="false" customHeight="false" outlineLevel="0" collapsed="false">
      <c r="A2232" s="1" t="n">
        <v>2228</v>
      </c>
      <c r="B2232" s="1" t="n">
        <v>29</v>
      </c>
      <c r="C2232" s="1" t="n">
        <v>0</v>
      </c>
      <c r="D2232" s="1" t="n">
        <v>0</v>
      </c>
      <c r="E2232" s="1" t="n">
        <v>1</v>
      </c>
      <c r="F2232" s="1" t="n">
        <v>2227</v>
      </c>
      <c r="H2232" s="1" t="s">
        <v>2609</v>
      </c>
      <c r="I2232" s="3" t="e">
        <f aca="false">--#NAME?</f>
        <v>#NAME?</v>
      </c>
      <c r="J2232" s="3" t="s">
        <v>256</v>
      </c>
      <c r="K2232" s="1" t="n">
        <v>0</v>
      </c>
      <c r="L2232" s="1" t="n">
        <v>0</v>
      </c>
      <c r="M2232" s="1" t="n">
        <v>22280</v>
      </c>
    </row>
    <row r="2233" customFormat="false" ht="14.9" hidden="false" customHeight="false" outlineLevel="0" collapsed="false">
      <c r="A2233" s="1" t="n">
        <v>2229</v>
      </c>
      <c r="B2233" s="1" t="n">
        <v>29</v>
      </c>
      <c r="C2233" s="1" t="n">
        <v>0</v>
      </c>
      <c r="D2233" s="1" t="n">
        <v>0</v>
      </c>
      <c r="E2233" s="1" t="n">
        <v>1</v>
      </c>
      <c r="F2233" s="1" t="n">
        <v>2227</v>
      </c>
      <c r="H2233" s="1" t="s">
        <v>2610</v>
      </c>
      <c r="I2233" s="3" t="e">
        <f aca="false">--#NAME?</f>
        <v>#NAME?</v>
      </c>
      <c r="J2233" s="3" t="s">
        <v>256</v>
      </c>
      <c r="K2233" s="1" t="n">
        <v>0</v>
      </c>
      <c r="L2233" s="1" t="n">
        <v>0</v>
      </c>
      <c r="M2233" s="1" t="n">
        <v>22290</v>
      </c>
    </row>
    <row r="2234" customFormat="false" ht="28.35" hidden="false" customHeight="false" outlineLevel="0" collapsed="false">
      <c r="A2234" s="1" t="n">
        <v>2230</v>
      </c>
      <c r="B2234" s="1" t="n">
        <v>29</v>
      </c>
      <c r="C2234" s="1" t="n">
        <v>0</v>
      </c>
      <c r="D2234" s="1" t="n">
        <v>0</v>
      </c>
      <c r="E2234" s="1" t="n">
        <v>0</v>
      </c>
      <c r="F2234" s="1" t="n">
        <v>2206</v>
      </c>
      <c r="I2234" s="3" t="s">
        <v>2611</v>
      </c>
      <c r="L2234" s="1" t="n">
        <v>0</v>
      </c>
      <c r="M2234" s="1" t="n">
        <v>22300</v>
      </c>
    </row>
    <row r="2235" customFormat="false" ht="82.05" hidden="false" customHeight="false" outlineLevel="0" collapsed="false">
      <c r="A2235" s="1" t="n">
        <v>2231</v>
      </c>
      <c r="B2235" s="1" t="n">
        <v>29</v>
      </c>
      <c r="C2235" s="1" t="n">
        <v>0</v>
      </c>
      <c r="D2235" s="1" t="n">
        <v>0</v>
      </c>
      <c r="E2235" s="1" t="n">
        <v>1</v>
      </c>
      <c r="F2235" s="1" t="n">
        <v>2230</v>
      </c>
      <c r="H2235" s="1" t="s">
        <v>2612</v>
      </c>
      <c r="I2235" s="3" t="s">
        <v>2613</v>
      </c>
      <c r="J2235" s="3" t="s">
        <v>256</v>
      </c>
      <c r="K2235" s="1" t="n">
        <v>0</v>
      </c>
      <c r="L2235" s="1" t="n">
        <v>0</v>
      </c>
      <c r="M2235" s="1" t="n">
        <v>22310</v>
      </c>
    </row>
    <row r="2236" customFormat="false" ht="14.9" hidden="false" customHeight="false" outlineLevel="0" collapsed="false">
      <c r="A2236" s="1" t="n">
        <v>2232</v>
      </c>
      <c r="B2236" s="1" t="n">
        <v>29</v>
      </c>
      <c r="C2236" s="1" t="n">
        <v>0</v>
      </c>
      <c r="D2236" s="1" t="n">
        <v>0</v>
      </c>
      <c r="E2236" s="1" t="n">
        <v>1</v>
      </c>
      <c r="F2236" s="1" t="n">
        <v>2230</v>
      </c>
      <c r="H2236" s="1" t="s">
        <v>2614</v>
      </c>
      <c r="I2236" s="3" t="e">
        <f aca="false">--#NAME? (#NAME?) #NAME? #NAME? (#NAME?)</f>
        <v>#VALUE!</v>
      </c>
      <c r="J2236" s="3" t="s">
        <v>256</v>
      </c>
      <c r="K2236" s="1" t="n">
        <v>0</v>
      </c>
      <c r="L2236" s="1" t="n">
        <v>0</v>
      </c>
      <c r="M2236" s="1" t="n">
        <v>22320</v>
      </c>
    </row>
    <row r="2237" customFormat="false" ht="14.9" hidden="false" customHeight="false" outlineLevel="0" collapsed="false">
      <c r="A2237" s="1" t="n">
        <v>2233</v>
      </c>
      <c r="B2237" s="1" t="n">
        <v>29</v>
      </c>
      <c r="C2237" s="1" t="n">
        <v>0</v>
      </c>
      <c r="D2237" s="1" t="n">
        <v>0</v>
      </c>
      <c r="E2237" s="1" t="n">
        <v>1</v>
      </c>
      <c r="F2237" s="1" t="n">
        <v>2230</v>
      </c>
      <c r="H2237" s="1" t="s">
        <v>2615</v>
      </c>
      <c r="I2237" s="3" t="e">
        <f aca="false">--#NAME? #NAME?</f>
        <v>#VALUE!</v>
      </c>
      <c r="J2237" s="3" t="s">
        <v>256</v>
      </c>
      <c r="K2237" s="1" t="n">
        <v>0</v>
      </c>
      <c r="L2237" s="1" t="n">
        <v>0</v>
      </c>
      <c r="M2237" s="1" t="n">
        <v>22330</v>
      </c>
    </row>
    <row r="2238" customFormat="false" ht="14.9" hidden="false" customHeight="false" outlineLevel="0" collapsed="false">
      <c r="A2238" s="1" t="n">
        <v>2234</v>
      </c>
      <c r="B2238" s="1" t="n">
        <v>29</v>
      </c>
      <c r="C2238" s="1" t="n">
        <v>0</v>
      </c>
      <c r="D2238" s="1" t="n">
        <v>0</v>
      </c>
      <c r="E2238" s="1" t="n">
        <v>0</v>
      </c>
      <c r="F2238" s="1" t="n">
        <v>2206</v>
      </c>
      <c r="I2238" s="3" t="s">
        <v>199</v>
      </c>
      <c r="L2238" s="1" t="n">
        <v>0</v>
      </c>
      <c r="M2238" s="1" t="n">
        <v>22340</v>
      </c>
    </row>
    <row r="2239" customFormat="false" ht="431.3" hidden="false" customHeight="false" outlineLevel="0" collapsed="false">
      <c r="A2239" s="1" t="n">
        <v>2235</v>
      </c>
      <c r="B2239" s="1" t="n">
        <v>29</v>
      </c>
      <c r="C2239" s="1" t="n">
        <v>0</v>
      </c>
      <c r="D2239" s="1" t="n">
        <v>0</v>
      </c>
      <c r="E2239" s="1" t="n">
        <v>1</v>
      </c>
      <c r="F2239" s="1" t="n">
        <v>2234</v>
      </c>
      <c r="H2239" s="1" t="s">
        <v>2616</v>
      </c>
      <c r="I2239" s="3" t="s">
        <v>2617</v>
      </c>
      <c r="J2239" s="3" t="s">
        <v>256</v>
      </c>
      <c r="K2239" s="1" t="n">
        <v>0</v>
      </c>
      <c r="L2239" s="1" t="n">
        <v>0</v>
      </c>
      <c r="M2239" s="1" t="n">
        <v>22350</v>
      </c>
    </row>
    <row r="2240" customFormat="false" ht="14.9" hidden="false" customHeight="false" outlineLevel="0" collapsed="false">
      <c r="A2240" s="1" t="n">
        <v>2236</v>
      </c>
      <c r="B2240" s="1" t="n">
        <v>29</v>
      </c>
      <c r="C2240" s="1" t="n">
        <v>0</v>
      </c>
      <c r="D2240" s="1" t="n">
        <v>0</v>
      </c>
      <c r="E2240" s="1" t="n">
        <v>1</v>
      </c>
      <c r="F2240" s="1" t="n">
        <v>2234</v>
      </c>
      <c r="H2240" s="1" t="s">
        <v>2618</v>
      </c>
      <c r="I2240" s="3" t="e">
        <f aca="false">--#NAME?-#NAME? (#NAME?)</f>
        <v>#VALUE!</v>
      </c>
      <c r="J2240" s="3" t="s">
        <v>256</v>
      </c>
      <c r="K2240" s="1" t="n">
        <v>0</v>
      </c>
      <c r="L2240" s="1" t="n">
        <v>0</v>
      </c>
      <c r="M2240" s="1" t="n">
        <v>22360</v>
      </c>
    </row>
    <row r="2241" customFormat="false" ht="14.9" hidden="false" customHeight="false" outlineLevel="0" collapsed="false">
      <c r="A2241" s="1" t="n">
        <v>2237</v>
      </c>
      <c r="B2241" s="1" t="n">
        <v>29</v>
      </c>
      <c r="C2241" s="1" t="n">
        <v>0</v>
      </c>
      <c r="D2241" s="1" t="n">
        <v>0</v>
      </c>
      <c r="E2241" s="1" t="n">
        <v>1</v>
      </c>
      <c r="F2241" s="1" t="n">
        <v>2234</v>
      </c>
      <c r="H2241" s="1" t="s">
        <v>2619</v>
      </c>
      <c r="I2241" s="3" t="e">
        <f aca="false">--#NAME?</f>
        <v>#NAME?</v>
      </c>
      <c r="J2241" s="3" t="s">
        <v>256</v>
      </c>
      <c r="K2241" s="1" t="n">
        <v>0</v>
      </c>
      <c r="L2241" s="1" t="n">
        <v>0</v>
      </c>
      <c r="M2241" s="1" t="n">
        <v>22370</v>
      </c>
    </row>
    <row r="2242" customFormat="false" ht="176.1" hidden="false" customHeight="false" outlineLevel="0" collapsed="false">
      <c r="A2242" s="1" t="n">
        <v>2238</v>
      </c>
      <c r="B2242" s="1" t="n">
        <v>29</v>
      </c>
      <c r="C2242" s="1" t="n">
        <v>0</v>
      </c>
      <c r="D2242" s="1" t="n">
        <v>1</v>
      </c>
      <c r="E2242" s="1" t="n">
        <v>0</v>
      </c>
      <c r="G2242" s="1" t="n">
        <v>29.34</v>
      </c>
      <c r="I2242" s="3" t="s">
        <v>2620</v>
      </c>
      <c r="L2242" s="1" t="n">
        <v>0</v>
      </c>
      <c r="M2242" s="1" t="n">
        <v>22380</v>
      </c>
    </row>
    <row r="2243" customFormat="false" ht="135.8" hidden="false" customHeight="false" outlineLevel="0" collapsed="false">
      <c r="A2243" s="1" t="n">
        <v>2239</v>
      </c>
      <c r="B2243" s="1" t="n">
        <v>29</v>
      </c>
      <c r="C2243" s="1" t="n">
        <v>0</v>
      </c>
      <c r="D2243" s="1" t="n">
        <v>0</v>
      </c>
      <c r="E2243" s="1" t="n">
        <v>1</v>
      </c>
      <c r="F2243" s="1" t="n">
        <v>2238</v>
      </c>
      <c r="H2243" s="1" t="s">
        <v>2621</v>
      </c>
      <c r="I2243" s="3" t="s">
        <v>2622</v>
      </c>
      <c r="J2243" s="3" t="s">
        <v>256</v>
      </c>
      <c r="K2243" s="1" t="n">
        <v>0</v>
      </c>
      <c r="L2243" s="1" t="n">
        <v>0</v>
      </c>
      <c r="M2243" s="1" t="n">
        <v>22390</v>
      </c>
    </row>
    <row r="2244" customFormat="false" ht="14.9" hidden="false" customHeight="false" outlineLevel="0" collapsed="false">
      <c r="A2244" s="1" t="n">
        <v>2240</v>
      </c>
      <c r="B2244" s="1" t="n">
        <v>29</v>
      </c>
      <c r="C2244" s="1" t="n">
        <v>0</v>
      </c>
      <c r="D2244" s="1" t="n">
        <v>0</v>
      </c>
      <c r="E2244" s="1" t="n">
        <v>1</v>
      </c>
      <c r="F2244" s="1" t="n">
        <v>2238</v>
      </c>
      <c r="H2244" s="1" t="s">
        <v>2623</v>
      </c>
      <c r="I2244" s="3" t="e">
        <f aca="false">-#NAME? #NAME? #NAME? #NAME? #NAME? #NAME? #NAME? #NAME? (#NAME? #NAME? #NAME? #NAME?),#NAME? #NAME? #NAME?</f>
        <v>#VALUE!</v>
      </c>
      <c r="J2244" s="3" t="s">
        <v>256</v>
      </c>
      <c r="K2244" s="1" t="n">
        <v>0</v>
      </c>
      <c r="L2244" s="1" t="n">
        <v>0</v>
      </c>
      <c r="M2244" s="1" t="n">
        <v>22400</v>
      </c>
    </row>
    <row r="2245" customFormat="false" ht="14.9" hidden="false" customHeight="false" outlineLevel="0" collapsed="false">
      <c r="A2245" s="1" t="n">
        <v>2241</v>
      </c>
      <c r="B2245" s="1" t="n">
        <v>29</v>
      </c>
      <c r="C2245" s="1" t="n">
        <v>0</v>
      </c>
      <c r="D2245" s="1" t="n">
        <v>0</v>
      </c>
      <c r="E2245" s="1" t="n">
        <v>1</v>
      </c>
      <c r="F2245" s="1" t="n">
        <v>2238</v>
      </c>
      <c r="H2245" s="1" t="s">
        <v>2624</v>
      </c>
      <c r="I2245" s="3" t="e">
        <f aca="false">-#NAME? #NAME? #NAME? #NAME? #NAME? #NAME? #NAME? #NAME? (#NAME? #NAME? #NAME? #NAME?),#NAME? #NAME? #NAME?</f>
        <v>#VALUE!</v>
      </c>
      <c r="J2245" s="3" t="s">
        <v>256</v>
      </c>
      <c r="K2245" s="1" t="n">
        <v>0</v>
      </c>
      <c r="L2245" s="1" t="n">
        <v>0</v>
      </c>
      <c r="M2245" s="1" t="n">
        <v>22410</v>
      </c>
    </row>
    <row r="2246" customFormat="false" ht="14.9" hidden="false" customHeight="false" outlineLevel="0" collapsed="false">
      <c r="A2246" s="1" t="n">
        <v>2242</v>
      </c>
      <c r="B2246" s="1" t="n">
        <v>29</v>
      </c>
      <c r="C2246" s="1" t="n">
        <v>0</v>
      </c>
      <c r="D2246" s="1" t="n">
        <v>0</v>
      </c>
      <c r="E2246" s="1" t="n">
        <v>0</v>
      </c>
      <c r="F2246" s="1" t="n">
        <v>2238</v>
      </c>
      <c r="I2246" s="3" t="s">
        <v>199</v>
      </c>
      <c r="J2246" s="3" t="s">
        <v>256</v>
      </c>
      <c r="K2246" s="1" t="n">
        <v>0</v>
      </c>
      <c r="L2246" s="1" t="n">
        <v>0</v>
      </c>
      <c r="M2246" s="1" t="n">
        <v>22420</v>
      </c>
    </row>
    <row r="2247" customFormat="false" ht="14.9" hidden="false" customHeight="false" outlineLevel="0" collapsed="false">
      <c r="A2247" s="1" t="n">
        <v>2243</v>
      </c>
      <c r="B2247" s="1" t="n">
        <v>29</v>
      </c>
      <c r="C2247" s="1" t="n">
        <v>0</v>
      </c>
      <c r="D2247" s="1" t="n">
        <v>0</v>
      </c>
      <c r="E2247" s="1" t="n">
        <v>1</v>
      </c>
      <c r="F2247" s="1" t="n">
        <v>2242</v>
      </c>
      <c r="H2247" s="1" t="s">
        <v>2625</v>
      </c>
      <c r="I2247" s="3" t="e">
        <f aca="false">--#NAME? (#NAME?),#NAME? (#NAME?),#NAME? (#NAME?),#NAME? (#NAME?),#NAME? (#NAME?),#NAME? (#NAME?),#NAME? (#NAME?),#NAME? (#NAME?),#NAME? (#NAME?),#NAME? (#NAME?),#NAME? (#NAME?),#NAME? (#NAME?) #NAME? #NAME? (#NAME?),#NAME? #NAME?</f>
        <v>#VALUE!</v>
      </c>
      <c r="J2247" s="3" t="s">
        <v>256</v>
      </c>
      <c r="K2247" s="1" t="n">
        <v>0</v>
      </c>
      <c r="L2247" s="1" t="n">
        <v>0</v>
      </c>
      <c r="M2247" s="1" t="n">
        <v>22430</v>
      </c>
    </row>
    <row r="2248" customFormat="false" ht="14.9" hidden="false" customHeight="false" outlineLevel="0" collapsed="false">
      <c r="A2248" s="1" t="n">
        <v>2244</v>
      </c>
      <c r="B2248" s="1" t="n">
        <v>29</v>
      </c>
      <c r="C2248" s="1" t="n">
        <v>0</v>
      </c>
      <c r="D2248" s="1" t="n">
        <v>0</v>
      </c>
      <c r="E2248" s="1" t="n">
        <v>1</v>
      </c>
      <c r="F2248" s="1" t="n">
        <v>2242</v>
      </c>
      <c r="H2248" s="1" t="s">
        <v>2626</v>
      </c>
      <c r="I2248" s="3" t="e">
        <f aca="false">--#NAME?</f>
        <v>#NAME?</v>
      </c>
      <c r="J2248" s="3" t="s">
        <v>256</v>
      </c>
      <c r="K2248" s="1" t="n">
        <v>0</v>
      </c>
      <c r="L2248" s="1" t="n">
        <v>0</v>
      </c>
      <c r="M2248" s="1" t="n">
        <v>22440</v>
      </c>
    </row>
    <row r="2249" customFormat="false" ht="28.35" hidden="false" customHeight="false" outlineLevel="0" collapsed="false">
      <c r="A2249" s="1" t="n">
        <v>2245</v>
      </c>
      <c r="B2249" s="1" t="n">
        <v>29</v>
      </c>
      <c r="C2249" s="1" t="n">
        <v>0</v>
      </c>
      <c r="D2249" s="1" t="n">
        <v>1</v>
      </c>
      <c r="E2249" s="1" t="n">
        <v>0</v>
      </c>
      <c r="G2249" s="1" t="n">
        <v>29.35</v>
      </c>
      <c r="I2249" s="3" t="s">
        <v>2627</v>
      </c>
      <c r="L2249" s="0" t="s">
        <v>644</v>
      </c>
      <c r="M2249" s="1" t="n">
        <v>22450</v>
      </c>
    </row>
    <row r="2250" customFormat="false" ht="14.9" hidden="false" customHeight="false" outlineLevel="0" collapsed="false">
      <c r="A2250" s="1" t="n">
        <v>2246</v>
      </c>
      <c r="B2250" s="1" t="n">
        <v>29</v>
      </c>
      <c r="C2250" s="1" t="n">
        <v>0</v>
      </c>
      <c r="D2250" s="1" t="n">
        <v>0</v>
      </c>
      <c r="E2250" s="1" t="n">
        <v>1</v>
      </c>
      <c r="F2250" s="1" t="n">
        <v>2245</v>
      </c>
      <c r="H2250" s="1" t="s">
        <v>2628</v>
      </c>
      <c r="I2250" s="3" t="e">
        <f aca="false">-#NAME?-#NAME? #NAME?</f>
        <v>#VALUE!</v>
      </c>
      <c r="J2250" s="3" t="s">
        <v>256</v>
      </c>
      <c r="K2250" s="1" t="n">
        <v>0</v>
      </c>
      <c r="L2250" s="1" t="n">
        <v>0</v>
      </c>
      <c r="M2250" s="1" t="n">
        <v>22460</v>
      </c>
    </row>
    <row r="2251" customFormat="false" ht="14.9" hidden="false" customHeight="false" outlineLevel="0" collapsed="false">
      <c r="A2251" s="1" t="n">
        <v>2247</v>
      </c>
      <c r="B2251" s="1" t="n">
        <v>29</v>
      </c>
      <c r="C2251" s="1" t="n">
        <v>0</v>
      </c>
      <c r="D2251" s="1" t="n">
        <v>0</v>
      </c>
      <c r="E2251" s="1" t="n">
        <v>1</v>
      </c>
      <c r="F2251" s="1" t="n">
        <v>2245</v>
      </c>
      <c r="H2251" s="1" t="s">
        <v>2629</v>
      </c>
      <c r="I2251" s="3" t="e">
        <f aca="false">-#NAME?-#NAME? #NAME?</f>
        <v>#VALUE!</v>
      </c>
      <c r="J2251" s="3" t="s">
        <v>256</v>
      </c>
      <c r="K2251" s="1" t="n">
        <v>0</v>
      </c>
      <c r="L2251" s="1" t="n">
        <v>0</v>
      </c>
      <c r="M2251" s="1" t="n">
        <v>22470</v>
      </c>
    </row>
    <row r="2252" customFormat="false" ht="108.95" hidden="false" customHeight="false" outlineLevel="0" collapsed="false">
      <c r="A2252" s="1" t="n">
        <v>2248</v>
      </c>
      <c r="B2252" s="1" t="n">
        <v>29</v>
      </c>
      <c r="C2252" s="1" t="n">
        <v>0</v>
      </c>
      <c r="D2252" s="1" t="n">
        <v>0</v>
      </c>
      <c r="E2252" s="1" t="n">
        <v>1</v>
      </c>
      <c r="F2252" s="1" t="n">
        <v>2245</v>
      </c>
      <c r="H2252" s="1" t="s">
        <v>2630</v>
      </c>
      <c r="I2252" s="3" t="s">
        <v>2631</v>
      </c>
      <c r="J2252" s="3" t="s">
        <v>256</v>
      </c>
      <c r="K2252" s="1" t="n">
        <v>0</v>
      </c>
      <c r="L2252" s="1" t="n">
        <v>0</v>
      </c>
      <c r="M2252" s="1" t="n">
        <v>22480</v>
      </c>
    </row>
    <row r="2253" customFormat="false" ht="14.9" hidden="false" customHeight="false" outlineLevel="0" collapsed="false">
      <c r="A2253" s="1" t="n">
        <v>2249</v>
      </c>
      <c r="B2253" s="1" t="n">
        <v>29</v>
      </c>
      <c r="C2253" s="1" t="n">
        <v>0</v>
      </c>
      <c r="D2253" s="1" t="n">
        <v>0</v>
      </c>
      <c r="E2253" s="1" t="n">
        <v>1</v>
      </c>
      <c r="F2253" s="1" t="n">
        <v>2245</v>
      </c>
      <c r="H2253" s="1" t="s">
        <v>2632</v>
      </c>
      <c r="I2253" s="3" t="e">
        <f aca="false">-#NAME?-(2-#NAME?)-#NAME?-#NAME? #NAME?</f>
        <v>#VALUE!</v>
      </c>
      <c r="J2253" s="3" t="s">
        <v>256</v>
      </c>
      <c r="K2253" s="1" t="n">
        <v>0</v>
      </c>
      <c r="L2253" s="1" t="n">
        <v>0</v>
      </c>
      <c r="M2253" s="1" t="n">
        <v>22490</v>
      </c>
    </row>
    <row r="2254" customFormat="false" ht="14.9" hidden="false" customHeight="false" outlineLevel="0" collapsed="false">
      <c r="A2254" s="1" t="n">
        <v>2250</v>
      </c>
      <c r="B2254" s="1" t="n">
        <v>29</v>
      </c>
      <c r="C2254" s="1" t="n">
        <v>0</v>
      </c>
      <c r="D2254" s="1" t="n">
        <v>0</v>
      </c>
      <c r="E2254" s="1" t="n">
        <v>1</v>
      </c>
      <c r="F2254" s="1" t="n">
        <v>2245</v>
      </c>
      <c r="H2254" s="1" t="s">
        <v>2633</v>
      </c>
      <c r="I2254" s="3" t="e">
        <f aca="false">-#NAME? #NAME? #NAME?</f>
        <v>#VALUE!</v>
      </c>
      <c r="J2254" s="3" t="s">
        <v>256</v>
      </c>
      <c r="K2254" s="1" t="n">
        <v>0</v>
      </c>
      <c r="L2254" s="1" t="n">
        <v>0</v>
      </c>
      <c r="M2254" s="1" t="n">
        <v>22500</v>
      </c>
    </row>
    <row r="2255" customFormat="false" ht="14.9" hidden="false" customHeight="false" outlineLevel="0" collapsed="false">
      <c r="A2255" s="1" t="n">
        <v>2251</v>
      </c>
      <c r="B2255" s="1" t="n">
        <v>29</v>
      </c>
      <c r="C2255" s="1" t="n">
        <v>0</v>
      </c>
      <c r="D2255" s="1" t="n">
        <v>0</v>
      </c>
      <c r="E2255" s="1" t="n">
        <v>1</v>
      </c>
      <c r="F2255" s="1" t="n">
        <v>2245</v>
      </c>
      <c r="H2255" s="1" t="s">
        <v>2634</v>
      </c>
      <c r="I2255" s="3" t="e">
        <f aca="false">-#NAME?</f>
        <v>#NAME?</v>
      </c>
      <c r="J2255" s="3" t="s">
        <v>256</v>
      </c>
      <c r="K2255" s="1" t="n">
        <v>0</v>
      </c>
      <c r="L2255" s="1" t="n">
        <v>0</v>
      </c>
      <c r="M2255" s="1" t="n">
        <v>22510</v>
      </c>
    </row>
    <row r="2256" customFormat="false" ht="95.5" hidden="false" customHeight="false" outlineLevel="0" collapsed="false">
      <c r="A2256" s="1" t="n">
        <v>2252</v>
      </c>
      <c r="B2256" s="1" t="n">
        <v>29</v>
      </c>
      <c r="C2256" s="1" t="n">
        <v>1</v>
      </c>
      <c r="D2256" s="1" t="n">
        <v>0</v>
      </c>
      <c r="E2256" s="1" t="n">
        <v>0</v>
      </c>
      <c r="I2256" s="3" t="s">
        <v>2635</v>
      </c>
      <c r="L2256" s="1" t="n">
        <v>0</v>
      </c>
      <c r="M2256" s="1" t="n">
        <v>22520</v>
      </c>
    </row>
    <row r="2257" customFormat="false" ht="350.7" hidden="false" customHeight="false" outlineLevel="0" collapsed="false">
      <c r="A2257" s="1" t="n">
        <v>2253</v>
      </c>
      <c r="B2257" s="1" t="n">
        <v>29</v>
      </c>
      <c r="C2257" s="1" t="n">
        <v>0</v>
      </c>
      <c r="D2257" s="1" t="n">
        <v>0</v>
      </c>
      <c r="E2257" s="1" t="n">
        <v>0</v>
      </c>
      <c r="G2257" s="1" t="n">
        <v>29.36</v>
      </c>
      <c r="I2257" s="3" t="s">
        <v>2636</v>
      </c>
      <c r="L2257" s="1" t="n">
        <v>0</v>
      </c>
      <c r="M2257" s="1" t="n">
        <v>22530</v>
      </c>
    </row>
    <row r="2258" customFormat="false" ht="68.65" hidden="false" customHeight="false" outlineLevel="0" collapsed="false">
      <c r="A2258" s="1" t="n">
        <v>2254</v>
      </c>
      <c r="B2258" s="1" t="n">
        <v>29</v>
      </c>
      <c r="C2258" s="1" t="n">
        <v>0</v>
      </c>
      <c r="D2258" s="1" t="n">
        <v>0</v>
      </c>
      <c r="E2258" s="1" t="n">
        <v>0</v>
      </c>
      <c r="F2258" s="1" t="n">
        <v>2253</v>
      </c>
      <c r="I2258" s="3" t="s">
        <v>2637</v>
      </c>
      <c r="L2258" s="1" t="n">
        <v>0</v>
      </c>
      <c r="M2258" s="1" t="n">
        <v>22540</v>
      </c>
    </row>
    <row r="2259" customFormat="false" ht="14.9" hidden="false" customHeight="false" outlineLevel="0" collapsed="false">
      <c r="A2259" s="1" t="n">
        <v>2255</v>
      </c>
      <c r="B2259" s="1" t="n">
        <v>29</v>
      </c>
      <c r="C2259" s="1" t="n">
        <v>0</v>
      </c>
      <c r="D2259" s="1" t="n">
        <v>0</v>
      </c>
      <c r="E2259" s="1" t="n">
        <v>1</v>
      </c>
      <c r="F2259" s="1" t="n">
        <v>2254</v>
      </c>
      <c r="H2259" s="1" t="s">
        <v>2638</v>
      </c>
      <c r="I2259" s="3" t="e">
        <f aca="false">--#NAME? #NAME? #NAME? #NAME? #NAME?</f>
        <v>#VALUE!</v>
      </c>
      <c r="J2259" s="3" t="s">
        <v>256</v>
      </c>
      <c r="K2259" s="1" t="n">
        <v>0</v>
      </c>
      <c r="L2259" s="1" t="n">
        <v>0</v>
      </c>
      <c r="M2259" s="1" t="n">
        <v>22550</v>
      </c>
    </row>
    <row r="2260" customFormat="false" ht="14.9" hidden="false" customHeight="false" outlineLevel="0" collapsed="false">
      <c r="A2260" s="1" t="n">
        <v>2256</v>
      </c>
      <c r="B2260" s="1" t="n">
        <v>29</v>
      </c>
      <c r="C2260" s="1" t="n">
        <v>0</v>
      </c>
      <c r="D2260" s="1" t="n">
        <v>0</v>
      </c>
      <c r="E2260" s="1" t="n">
        <v>1</v>
      </c>
      <c r="F2260" s="1" t="n">
        <v>2254</v>
      </c>
      <c r="H2260" s="1" t="s">
        <v>2639</v>
      </c>
      <c r="I2260" s="3" t="e">
        <f aca="false">--#NAME? B1 #NAME? #NAME? #NAME?</f>
        <v>#VALUE!</v>
      </c>
      <c r="J2260" s="3" t="s">
        <v>256</v>
      </c>
      <c r="K2260" s="1" t="n">
        <v>0</v>
      </c>
      <c r="L2260" s="1" t="n">
        <v>0</v>
      </c>
      <c r="M2260" s="1" t="n">
        <v>22560</v>
      </c>
    </row>
    <row r="2261" customFormat="false" ht="14.9" hidden="false" customHeight="false" outlineLevel="0" collapsed="false">
      <c r="A2261" s="1" t="n">
        <v>2257</v>
      </c>
      <c r="B2261" s="1" t="n">
        <v>29</v>
      </c>
      <c r="C2261" s="1" t="n">
        <v>0</v>
      </c>
      <c r="D2261" s="1" t="n">
        <v>0</v>
      </c>
      <c r="E2261" s="1" t="n">
        <v>1</v>
      </c>
      <c r="F2261" s="1" t="n">
        <v>2254</v>
      </c>
      <c r="H2261" s="1" t="s">
        <v>2640</v>
      </c>
      <c r="I2261" s="3" t="e">
        <f aca="false">--#NAME? B2 #NAME? #NAME? #NAME?</f>
        <v>#VALUE!</v>
      </c>
      <c r="J2261" s="3" t="s">
        <v>256</v>
      </c>
      <c r="K2261" s="1" t="n">
        <v>0</v>
      </c>
      <c r="L2261" s="1" t="n">
        <v>0</v>
      </c>
      <c r="M2261" s="1" t="n">
        <v>22570</v>
      </c>
    </row>
    <row r="2262" customFormat="false" ht="14.9" hidden="false" customHeight="false" outlineLevel="0" collapsed="false">
      <c r="A2262" s="1" t="n">
        <v>2258</v>
      </c>
      <c r="B2262" s="1" t="n">
        <v>29</v>
      </c>
      <c r="C2262" s="1" t="n">
        <v>0</v>
      </c>
      <c r="D2262" s="1" t="n">
        <v>0</v>
      </c>
      <c r="E2262" s="1" t="n">
        <v>1</v>
      </c>
      <c r="F2262" s="1" t="n">
        <v>2254</v>
      </c>
      <c r="H2262" s="1" t="s">
        <v>2641</v>
      </c>
      <c r="I2262" s="3" t="e">
        <f aca="false">--#NAME?-#NAME? #NAME?-#NAME? #NAME? (#NAME? B3 #NAME? #NAME? B5) #NAME? #NAME? #NAME?</f>
        <v>#VALUE!</v>
      </c>
      <c r="J2262" s="3" t="s">
        <v>256</v>
      </c>
      <c r="K2262" s="1" t="n">
        <v>0</v>
      </c>
      <c r="L2262" s="1" t="n">
        <v>0</v>
      </c>
      <c r="M2262" s="1" t="n">
        <v>22580</v>
      </c>
    </row>
    <row r="2263" customFormat="false" ht="14.9" hidden="false" customHeight="false" outlineLevel="0" collapsed="false">
      <c r="A2263" s="1" t="n">
        <v>2259</v>
      </c>
      <c r="B2263" s="1" t="n">
        <v>29</v>
      </c>
      <c r="C2263" s="1" t="n">
        <v>0</v>
      </c>
      <c r="D2263" s="1" t="n">
        <v>0</v>
      </c>
      <c r="E2263" s="1" t="n">
        <v>1</v>
      </c>
      <c r="F2263" s="1" t="n">
        <v>2254</v>
      </c>
      <c r="H2263" s="1" t="s">
        <v>2642</v>
      </c>
      <c r="I2263" s="3" t="e">
        <f aca="false">--#NAME? B6 #NAME? #NAME? #NAME?</f>
        <v>#VALUE!</v>
      </c>
      <c r="J2263" s="3" t="s">
        <v>256</v>
      </c>
      <c r="K2263" s="1" t="n">
        <v>0</v>
      </c>
      <c r="L2263" s="1" t="n">
        <v>0</v>
      </c>
      <c r="M2263" s="1" t="n">
        <v>22590</v>
      </c>
    </row>
    <row r="2264" customFormat="false" ht="14.9" hidden="false" customHeight="false" outlineLevel="0" collapsed="false">
      <c r="A2264" s="1" t="n">
        <v>2260</v>
      </c>
      <c r="B2264" s="1" t="n">
        <v>29</v>
      </c>
      <c r="C2264" s="1" t="n">
        <v>0</v>
      </c>
      <c r="D2264" s="1" t="n">
        <v>0</v>
      </c>
      <c r="E2264" s="1" t="n">
        <v>1</v>
      </c>
      <c r="F2264" s="1" t="n">
        <v>2254</v>
      </c>
      <c r="H2264" s="1" t="s">
        <v>2643</v>
      </c>
      <c r="I2264" s="3" t="e">
        <f aca="false">--#NAME? B12 #NAME? #NAME? #NAME?</f>
        <v>#VALUE!</v>
      </c>
      <c r="J2264" s="3" t="s">
        <v>256</v>
      </c>
      <c r="K2264" s="1" t="n">
        <v>0</v>
      </c>
      <c r="L2264" s="1" t="n">
        <v>0</v>
      </c>
      <c r="M2264" s="1" t="n">
        <v>22600</v>
      </c>
    </row>
    <row r="2265" customFormat="false" ht="55.2" hidden="false" customHeight="false" outlineLevel="0" collapsed="false">
      <c r="A2265" s="1" t="n">
        <v>2261</v>
      </c>
      <c r="B2265" s="1" t="n">
        <v>29</v>
      </c>
      <c r="C2265" s="1" t="n">
        <v>0</v>
      </c>
      <c r="D2265" s="1" t="n">
        <v>0</v>
      </c>
      <c r="E2265" s="1" t="n">
        <v>1</v>
      </c>
      <c r="F2265" s="1" t="n">
        <v>2254</v>
      </c>
      <c r="H2265" s="1" t="s">
        <v>2644</v>
      </c>
      <c r="I2265" s="3" t="s">
        <v>2645</v>
      </c>
      <c r="J2265" s="3" t="s">
        <v>256</v>
      </c>
      <c r="K2265" s="1" t="n">
        <v>0</v>
      </c>
      <c r="L2265" s="1" t="n">
        <v>0</v>
      </c>
      <c r="M2265" s="1" t="n">
        <v>22610</v>
      </c>
    </row>
    <row r="2266" customFormat="false" ht="14.9" hidden="false" customHeight="false" outlineLevel="0" collapsed="false">
      <c r="A2266" s="1" t="n">
        <v>2262</v>
      </c>
      <c r="B2266" s="1" t="n">
        <v>29</v>
      </c>
      <c r="C2266" s="1" t="n">
        <v>0</v>
      </c>
      <c r="D2266" s="1" t="n">
        <v>0</v>
      </c>
      <c r="E2266" s="1" t="n">
        <v>1</v>
      </c>
      <c r="F2266" s="1" t="n">
        <v>2254</v>
      </c>
      <c r="H2266" s="1" t="s">
        <v>2646</v>
      </c>
      <c r="I2266" s="3" t="e">
        <f aca="false">--#NAME? #NAME? #NAME? #NAME? #NAME?</f>
        <v>#VALUE!</v>
      </c>
      <c r="J2266" s="3" t="s">
        <v>256</v>
      </c>
      <c r="K2266" s="1" t="n">
        <v>0</v>
      </c>
      <c r="L2266" s="1" t="n">
        <v>0</v>
      </c>
      <c r="M2266" s="1" t="n">
        <v>22620</v>
      </c>
    </row>
    <row r="2267" customFormat="false" ht="14.9" hidden="false" customHeight="false" outlineLevel="0" collapsed="false">
      <c r="A2267" s="1" t="n">
        <v>2263</v>
      </c>
      <c r="B2267" s="1" t="n">
        <v>29</v>
      </c>
      <c r="C2267" s="1" t="n">
        <v>0</v>
      </c>
      <c r="D2267" s="1" t="n">
        <v>0</v>
      </c>
      <c r="E2267" s="1" t="n">
        <v>1</v>
      </c>
      <c r="F2267" s="1" t="n">
        <v>2254</v>
      </c>
      <c r="H2267" s="1" t="s">
        <v>2647</v>
      </c>
      <c r="I2267" s="3" t="e">
        <f aca="false">--#NAME? #NAME? #NAME? #NAME? #NAME?</f>
        <v>#VALUE!</v>
      </c>
      <c r="J2267" s="3" t="s">
        <v>256</v>
      </c>
      <c r="K2267" s="1" t="n">
        <v>0</v>
      </c>
      <c r="L2267" s="1" t="n">
        <v>0</v>
      </c>
      <c r="M2267" s="1" t="n">
        <v>22630</v>
      </c>
    </row>
    <row r="2268" customFormat="false" ht="14.9" hidden="false" customHeight="false" outlineLevel="0" collapsed="false">
      <c r="A2268" s="1" t="n">
        <v>2264</v>
      </c>
      <c r="B2268" s="1" t="n">
        <v>29</v>
      </c>
      <c r="C2268" s="1" t="n">
        <v>0</v>
      </c>
      <c r="D2268" s="1" t="n">
        <v>0</v>
      </c>
      <c r="E2268" s="1" t="n">
        <v>1</v>
      </c>
      <c r="F2268" s="1" t="n">
        <v>2253</v>
      </c>
      <c r="H2268" s="1" t="s">
        <v>2648</v>
      </c>
      <c r="I2268" s="3" t="e">
        <f aca="false">-#NAME?,#NAME? #NAME? #NAME?</f>
        <v>#VALUE!</v>
      </c>
      <c r="J2268" s="3" t="s">
        <v>256</v>
      </c>
      <c r="K2268" s="1" t="n">
        <v>0</v>
      </c>
      <c r="L2268" s="1" t="n">
        <v>0</v>
      </c>
      <c r="M2268" s="1" t="n">
        <v>22640</v>
      </c>
    </row>
    <row r="2269" customFormat="false" ht="350.7" hidden="false" customHeight="false" outlineLevel="0" collapsed="false">
      <c r="A2269" s="1" t="n">
        <v>2265</v>
      </c>
      <c r="B2269" s="1" t="n">
        <v>29</v>
      </c>
      <c r="C2269" s="1" t="n">
        <v>0</v>
      </c>
      <c r="D2269" s="1" t="n">
        <v>1</v>
      </c>
      <c r="E2269" s="1" t="n">
        <v>0</v>
      </c>
      <c r="G2269" s="1" t="n">
        <v>29.37</v>
      </c>
      <c r="I2269" s="3" t="s">
        <v>2649</v>
      </c>
      <c r="L2269" s="1" t="n">
        <v>0</v>
      </c>
      <c r="M2269" s="1" t="n">
        <v>22650</v>
      </c>
    </row>
    <row r="2270" customFormat="false" ht="216.4" hidden="false" customHeight="false" outlineLevel="0" collapsed="false">
      <c r="A2270" s="1" t="n">
        <v>2266</v>
      </c>
      <c r="B2270" s="1" t="n">
        <v>29</v>
      </c>
      <c r="C2270" s="1" t="n">
        <v>0</v>
      </c>
      <c r="D2270" s="1" t="n">
        <v>0</v>
      </c>
      <c r="E2270" s="1" t="n">
        <v>0</v>
      </c>
      <c r="F2270" s="1" t="n">
        <v>2265</v>
      </c>
      <c r="I2270" s="3" t="s">
        <v>2650</v>
      </c>
      <c r="L2270" s="1" t="n">
        <v>0</v>
      </c>
      <c r="M2270" s="1" t="n">
        <v>22660</v>
      </c>
    </row>
    <row r="2271" customFormat="false" ht="14.9" hidden="false" customHeight="false" outlineLevel="0" collapsed="false">
      <c r="A2271" s="1" t="n">
        <v>2267</v>
      </c>
      <c r="B2271" s="1" t="n">
        <v>29</v>
      </c>
      <c r="C2271" s="1" t="n">
        <v>0</v>
      </c>
      <c r="D2271" s="1" t="n">
        <v>0</v>
      </c>
      <c r="E2271" s="1" t="n">
        <v>1</v>
      </c>
      <c r="F2271" s="1" t="n">
        <v>2266</v>
      </c>
      <c r="H2271" s="1" t="s">
        <v>2651</v>
      </c>
      <c r="I2271" s="3" t="e">
        <f aca="false">--#NAME?,#NAME? #NAME? #NAME? #NAME? #NAME?</f>
        <v>#VALUE!</v>
      </c>
      <c r="J2271" s="3" t="s">
        <v>256</v>
      </c>
      <c r="K2271" s="1" t="n">
        <v>0</v>
      </c>
      <c r="L2271" s="1" t="n">
        <v>0</v>
      </c>
      <c r="M2271" s="1" t="n">
        <v>22670</v>
      </c>
    </row>
    <row r="2272" customFormat="false" ht="14.9" hidden="false" customHeight="false" outlineLevel="0" collapsed="false">
      <c r="A2272" s="1" t="n">
        <v>2268</v>
      </c>
      <c r="B2272" s="1" t="n">
        <v>29</v>
      </c>
      <c r="C2272" s="1" t="n">
        <v>0</v>
      </c>
      <c r="D2272" s="1" t="n">
        <v>0</v>
      </c>
      <c r="E2272" s="1" t="n">
        <v>1</v>
      </c>
      <c r="F2272" s="1" t="n">
        <v>2266</v>
      </c>
      <c r="H2272" s="1" t="s">
        <v>2652</v>
      </c>
      <c r="I2272" s="3" t="e">
        <f aca="false">--#NAME? #NAME? #NAME? #NAME?</f>
        <v>#VALUE!</v>
      </c>
      <c r="J2272" s="3" t="s">
        <v>256</v>
      </c>
      <c r="K2272" s="1" t="n">
        <v>0</v>
      </c>
      <c r="L2272" s="1" t="n">
        <v>0</v>
      </c>
      <c r="M2272" s="1" t="n">
        <v>22680</v>
      </c>
    </row>
    <row r="2273" customFormat="false" ht="14.9" hidden="false" customHeight="false" outlineLevel="0" collapsed="false">
      <c r="A2273" s="1" t="n">
        <v>2269</v>
      </c>
      <c r="B2273" s="1" t="n">
        <v>29</v>
      </c>
      <c r="C2273" s="1" t="n">
        <v>0</v>
      </c>
      <c r="D2273" s="1" t="n">
        <v>0</v>
      </c>
      <c r="E2273" s="1" t="n">
        <v>1</v>
      </c>
      <c r="F2273" s="1" t="n">
        <v>2266</v>
      </c>
      <c r="H2273" s="1" t="s">
        <v>2653</v>
      </c>
      <c r="I2273" s="3" t="e">
        <f aca="false">--#NAME?</f>
        <v>#NAME?</v>
      </c>
      <c r="J2273" s="3" t="s">
        <v>256</v>
      </c>
      <c r="K2273" s="1" t="n">
        <v>0</v>
      </c>
      <c r="L2273" s="1" t="n">
        <v>0</v>
      </c>
      <c r="M2273" s="1" t="n">
        <v>22690</v>
      </c>
    </row>
    <row r="2274" customFormat="false" ht="108.95" hidden="false" customHeight="false" outlineLevel="0" collapsed="false">
      <c r="A2274" s="1" t="n">
        <v>2270</v>
      </c>
      <c r="B2274" s="1" t="n">
        <v>29</v>
      </c>
      <c r="C2274" s="1" t="n">
        <v>0</v>
      </c>
      <c r="D2274" s="1" t="n">
        <v>0</v>
      </c>
      <c r="E2274" s="1" t="n">
        <v>0</v>
      </c>
      <c r="F2274" s="1" t="n">
        <v>2265</v>
      </c>
      <c r="I2274" s="3" t="s">
        <v>2654</v>
      </c>
      <c r="L2274" s="1" t="n">
        <v>0</v>
      </c>
      <c r="M2274" s="1" t="n">
        <v>22700</v>
      </c>
    </row>
    <row r="2275" customFormat="false" ht="14.9" hidden="false" customHeight="false" outlineLevel="0" collapsed="false">
      <c r="A2275" s="1" t="n">
        <v>2271</v>
      </c>
      <c r="B2275" s="1" t="n">
        <v>29</v>
      </c>
      <c r="C2275" s="1" t="n">
        <v>0</v>
      </c>
      <c r="D2275" s="1" t="n">
        <v>0</v>
      </c>
      <c r="E2275" s="1" t="n">
        <v>1</v>
      </c>
      <c r="F2275" s="1" t="n">
        <v>2270</v>
      </c>
      <c r="H2275" s="1" t="s">
        <v>2655</v>
      </c>
      <c r="I2275" s="3" t="e">
        <f aca="false">--#NAME?,#NAME?,#NAME? (#NAME?) #NAME? #NAME? (#NAME?)</f>
        <v>#VALUE!</v>
      </c>
      <c r="J2275" s="3" t="s">
        <v>256</v>
      </c>
      <c r="K2275" s="1" t="n">
        <v>0</v>
      </c>
      <c r="L2275" s="1" t="n">
        <v>0</v>
      </c>
      <c r="M2275" s="1" t="n">
        <v>22710</v>
      </c>
    </row>
    <row r="2276" customFormat="false" ht="14.9" hidden="false" customHeight="false" outlineLevel="0" collapsed="false">
      <c r="A2276" s="1" t="n">
        <v>2272</v>
      </c>
      <c r="B2276" s="1" t="n">
        <v>29</v>
      </c>
      <c r="C2276" s="1" t="n">
        <v>0</v>
      </c>
      <c r="D2276" s="1" t="n">
        <v>0</v>
      </c>
      <c r="E2276" s="1" t="n">
        <v>1</v>
      </c>
      <c r="F2276" s="1" t="n">
        <v>2270</v>
      </c>
      <c r="H2276" s="1" t="s">
        <v>2656</v>
      </c>
      <c r="I2276" s="3" t="e">
        <f aca="false">--#NAME? #NAME? #NAME? #NAME? #NAME?</f>
        <v>#VALUE!</v>
      </c>
      <c r="J2276" s="3" t="s">
        <v>256</v>
      </c>
      <c r="K2276" s="1" t="n">
        <v>0</v>
      </c>
      <c r="L2276" s="1" t="n">
        <v>0</v>
      </c>
      <c r="M2276" s="1" t="n">
        <v>22720</v>
      </c>
    </row>
    <row r="2277" customFormat="false" ht="14.9" hidden="false" customHeight="false" outlineLevel="0" collapsed="false">
      <c r="A2277" s="1" t="n">
        <v>2273</v>
      </c>
      <c r="B2277" s="1" t="n">
        <v>29</v>
      </c>
      <c r="C2277" s="1" t="n">
        <v>0</v>
      </c>
      <c r="D2277" s="1" t="n">
        <v>0</v>
      </c>
      <c r="E2277" s="1" t="n">
        <v>1</v>
      </c>
      <c r="F2277" s="1" t="n">
        <v>2270</v>
      </c>
      <c r="H2277" s="1" t="s">
        <v>2657</v>
      </c>
      <c r="I2277" s="3" t="e">
        <f aca="false">--#NAME? #NAME? #NAME?</f>
        <v>#VALUE!</v>
      </c>
      <c r="J2277" s="3" t="s">
        <v>256</v>
      </c>
      <c r="K2277" s="1" t="n">
        <v>0</v>
      </c>
      <c r="L2277" s="1" t="n">
        <v>0</v>
      </c>
      <c r="M2277" s="1" t="n">
        <v>22730</v>
      </c>
    </row>
    <row r="2278" customFormat="false" ht="14.9" hidden="false" customHeight="false" outlineLevel="0" collapsed="false">
      <c r="A2278" s="1" t="n">
        <v>2274</v>
      </c>
      <c r="B2278" s="1" t="n">
        <v>29</v>
      </c>
      <c r="C2278" s="1" t="n">
        <v>0</v>
      </c>
      <c r="D2278" s="1" t="n">
        <v>0</v>
      </c>
      <c r="E2278" s="1" t="n">
        <v>1</v>
      </c>
      <c r="F2278" s="1" t="n">
        <v>2270</v>
      </c>
      <c r="H2278" s="1" t="s">
        <v>2658</v>
      </c>
      <c r="I2278" s="3" t="e">
        <f aca="false">--#NAME?</f>
        <v>#NAME?</v>
      </c>
      <c r="J2278" s="3" t="s">
        <v>256</v>
      </c>
      <c r="K2278" s="1" t="n">
        <v>0</v>
      </c>
      <c r="L2278" s="1" t="n">
        <v>0</v>
      </c>
      <c r="M2278" s="1" t="n">
        <v>22740</v>
      </c>
    </row>
    <row r="2279" customFormat="false" ht="14.9" hidden="false" customHeight="false" outlineLevel="0" collapsed="false">
      <c r="A2279" s="1" t="n">
        <v>2275</v>
      </c>
      <c r="B2279" s="1" t="n">
        <v>29</v>
      </c>
      <c r="C2279" s="1" t="n">
        <v>0</v>
      </c>
      <c r="D2279" s="1" t="n">
        <v>0</v>
      </c>
      <c r="E2279" s="1" t="n">
        <v>1</v>
      </c>
      <c r="F2279" s="1" t="n">
        <v>2265</v>
      </c>
      <c r="H2279" s="1" t="s">
        <v>2659</v>
      </c>
      <c r="I2279" s="3" t="e">
        <f aca="false">-#NAME?,#NAME? #NAME? #NAME?,#NAME? #NAME? #NAME? #NAME? #NAME?</f>
        <v>#VALUE!</v>
      </c>
      <c r="J2279" s="3" t="s">
        <v>256</v>
      </c>
      <c r="K2279" s="1" t="n">
        <v>0</v>
      </c>
      <c r="L2279" s="1" t="n">
        <v>0</v>
      </c>
      <c r="M2279" s="1" t="n">
        <v>22750</v>
      </c>
    </row>
    <row r="2280" customFormat="false" ht="14.9" hidden="false" customHeight="false" outlineLevel="0" collapsed="false">
      <c r="A2280" s="1" t="n">
        <v>2276</v>
      </c>
      <c r="B2280" s="1" t="n">
        <v>29</v>
      </c>
      <c r="C2280" s="1" t="n">
        <v>0</v>
      </c>
      <c r="D2280" s="1" t="n">
        <v>0</v>
      </c>
      <c r="E2280" s="1" t="n">
        <v>1</v>
      </c>
      <c r="F2280" s="1" t="n">
        <v>2275</v>
      </c>
      <c r="H2280" s="1" t="s">
        <v>2660</v>
      </c>
      <c r="I2280" s="3" t="e">
        <f aca="false">--#NAME?</f>
        <v>#NAME?</v>
      </c>
      <c r="J2280" s="3" t="s">
        <v>256</v>
      </c>
      <c r="K2280" s="1" t="n">
        <v>0</v>
      </c>
      <c r="L2280" s="1" t="n">
        <v>0</v>
      </c>
      <c r="M2280" s="1" t="n">
        <v>22760</v>
      </c>
    </row>
    <row r="2281" customFormat="false" ht="256.7" hidden="false" customHeight="false" outlineLevel="0" collapsed="false">
      <c r="A2281" s="1" t="n">
        <v>2277</v>
      </c>
      <c r="B2281" s="1" t="n">
        <v>29</v>
      </c>
      <c r="C2281" s="1" t="n">
        <v>1</v>
      </c>
      <c r="D2281" s="1" t="n">
        <v>0</v>
      </c>
      <c r="E2281" s="1" t="n">
        <v>0</v>
      </c>
      <c r="I2281" s="3" t="s">
        <v>2661</v>
      </c>
      <c r="L2281" s="1" t="n">
        <v>0</v>
      </c>
      <c r="M2281" s="1" t="n">
        <v>22770</v>
      </c>
    </row>
    <row r="2282" customFormat="false" ht="176.1" hidden="false" customHeight="false" outlineLevel="0" collapsed="false">
      <c r="A2282" s="1" t="n">
        <v>2278</v>
      </c>
      <c r="B2282" s="1" t="n">
        <v>29</v>
      </c>
      <c r="C2282" s="1" t="n">
        <v>0</v>
      </c>
      <c r="D2282" s="1" t="n">
        <v>1</v>
      </c>
      <c r="E2282" s="1" t="n">
        <v>0</v>
      </c>
      <c r="G2282" s="1" t="n">
        <v>29.38</v>
      </c>
      <c r="I2282" s="3" t="s">
        <v>2662</v>
      </c>
      <c r="L2282" s="1" t="n">
        <v>0</v>
      </c>
      <c r="M2282" s="1" t="n">
        <v>22780</v>
      </c>
    </row>
    <row r="2283" customFormat="false" ht="14.9" hidden="false" customHeight="false" outlineLevel="0" collapsed="false">
      <c r="A2283" s="1" t="n">
        <v>2279</v>
      </c>
      <c r="B2283" s="1" t="n">
        <v>29</v>
      </c>
      <c r="C2283" s="1" t="n">
        <v>0</v>
      </c>
      <c r="D2283" s="1" t="n">
        <v>0</v>
      </c>
      <c r="E2283" s="1" t="n">
        <v>1</v>
      </c>
      <c r="F2283" s="1" t="n">
        <v>2278</v>
      </c>
      <c r="H2283" s="1" t="s">
        <v>2663</v>
      </c>
      <c r="I2283" s="3" t="e">
        <f aca="false">-#NAME? (#NAME?) #NAME? #NAME? #NAME?</f>
        <v>#VALUE!</v>
      </c>
      <c r="J2283" s="3" t="s">
        <v>256</v>
      </c>
      <c r="K2283" s="1" t="n">
        <v>0</v>
      </c>
      <c r="L2283" s="1" t="n">
        <v>0</v>
      </c>
      <c r="M2283" s="1" t="n">
        <v>22790</v>
      </c>
    </row>
    <row r="2284" customFormat="false" ht="14.9" hidden="false" customHeight="false" outlineLevel="0" collapsed="false">
      <c r="A2284" s="1" t="n">
        <v>2280</v>
      </c>
      <c r="B2284" s="1" t="n">
        <v>29</v>
      </c>
      <c r="C2284" s="1" t="n">
        <v>0</v>
      </c>
      <c r="D2284" s="1" t="n">
        <v>0</v>
      </c>
      <c r="E2284" s="1" t="n">
        <v>1</v>
      </c>
      <c r="F2284" s="1" t="n">
        <v>2278</v>
      </c>
      <c r="H2284" s="1" t="s">
        <v>2664</v>
      </c>
      <c r="I2284" s="3" t="e">
        <f aca="false">-#NAME?</f>
        <v>#NAME?</v>
      </c>
      <c r="J2284" s="3" t="s">
        <v>256</v>
      </c>
      <c r="K2284" s="1" t="n">
        <v>0</v>
      </c>
      <c r="L2284" s="1" t="n">
        <v>0</v>
      </c>
      <c r="M2284" s="1" t="n">
        <v>22800</v>
      </c>
    </row>
    <row r="2285" customFormat="false" ht="162.65" hidden="false" customHeight="false" outlineLevel="0" collapsed="false">
      <c r="A2285" s="1" t="n">
        <v>2281</v>
      </c>
      <c r="B2285" s="1" t="n">
        <v>29</v>
      </c>
      <c r="C2285" s="1" t="n">
        <v>0</v>
      </c>
      <c r="D2285" s="1" t="n">
        <v>1</v>
      </c>
      <c r="E2285" s="1" t="n">
        <v>0</v>
      </c>
      <c r="G2285" s="1" t="n">
        <v>29.39</v>
      </c>
      <c r="I2285" s="3" t="s">
        <v>2665</v>
      </c>
      <c r="L2285" s="1" t="n">
        <v>0</v>
      </c>
      <c r="M2285" s="1" t="n">
        <v>22810</v>
      </c>
    </row>
    <row r="2286" customFormat="false" ht="14.9" hidden="false" customHeight="false" outlineLevel="0" collapsed="false">
      <c r="A2286" s="1" t="n">
        <v>2282</v>
      </c>
      <c r="B2286" s="1" t="n">
        <v>29</v>
      </c>
      <c r="C2286" s="1" t="n">
        <v>0</v>
      </c>
      <c r="D2286" s="1" t="n">
        <v>0</v>
      </c>
      <c r="E2286" s="1" t="n">
        <v>0</v>
      </c>
      <c r="F2286" s="1" t="n">
        <v>2281</v>
      </c>
      <c r="I2286" s="3" t="e">
        <f aca="false">-#NAME? #NAME? #NAME? #NAME? #NAME? #NAME?</f>
        <v>#VALUE!</v>
      </c>
      <c r="J2286" s="3" t="s">
        <v>2453</v>
      </c>
      <c r="L2286" s="0" t="s">
        <v>644</v>
      </c>
      <c r="M2286" s="1" t="n">
        <v>0</v>
      </c>
      <c r="N2286" s="1" t="n">
        <v>22820</v>
      </c>
    </row>
    <row r="2287" customFormat="false" ht="458.2" hidden="false" customHeight="false" outlineLevel="0" collapsed="false">
      <c r="A2287" s="1" t="n">
        <v>2283</v>
      </c>
      <c r="B2287" s="1" t="n">
        <v>29</v>
      </c>
      <c r="C2287" s="1" t="n">
        <v>0</v>
      </c>
      <c r="D2287" s="1" t="n">
        <v>0</v>
      </c>
      <c r="E2287" s="1" t="n">
        <v>1</v>
      </c>
      <c r="F2287" s="1" t="n">
        <v>2282</v>
      </c>
      <c r="H2287" s="1" t="s">
        <v>2666</v>
      </c>
      <c r="I2287" s="3" t="s">
        <v>2667</v>
      </c>
      <c r="J2287" s="3" t="s">
        <v>256</v>
      </c>
      <c r="K2287" s="1" t="n">
        <v>0</v>
      </c>
      <c r="L2287" s="1" t="n">
        <v>0</v>
      </c>
      <c r="M2287" s="1" t="n">
        <v>22830</v>
      </c>
    </row>
    <row r="2288" customFormat="false" ht="14.9" hidden="false" customHeight="false" outlineLevel="0" collapsed="false">
      <c r="A2288" s="1" t="n">
        <v>2284</v>
      </c>
      <c r="B2288" s="1" t="n">
        <v>29</v>
      </c>
      <c r="C2288" s="1" t="n">
        <v>0</v>
      </c>
      <c r="D2288" s="1" t="n">
        <v>0</v>
      </c>
      <c r="E2288" s="1" t="n">
        <v>1</v>
      </c>
      <c r="F2288" s="1" t="n">
        <v>2282</v>
      </c>
      <c r="H2288" s="1" t="s">
        <v>2668</v>
      </c>
      <c r="I2288" s="3" t="e">
        <f aca="false">--#NAME?</f>
        <v>#NAME?</v>
      </c>
      <c r="J2288" s="3" t="s">
        <v>256</v>
      </c>
      <c r="K2288" s="1" t="n">
        <v>0</v>
      </c>
      <c r="L2288" s="1" t="n">
        <v>0</v>
      </c>
      <c r="M2288" s="1" t="n">
        <v>22840</v>
      </c>
    </row>
    <row r="2289" customFormat="false" ht="14.9" hidden="false" customHeight="false" outlineLevel="0" collapsed="false">
      <c r="A2289" s="1" t="n">
        <v>2285</v>
      </c>
      <c r="B2289" s="1" t="n">
        <v>29</v>
      </c>
      <c r="C2289" s="1" t="n">
        <v>0</v>
      </c>
      <c r="D2289" s="1" t="n">
        <v>0</v>
      </c>
      <c r="E2289" s="1" t="n">
        <v>1</v>
      </c>
      <c r="F2289" s="1" t="n">
        <v>2281</v>
      </c>
      <c r="H2289" s="1" t="s">
        <v>2669</v>
      </c>
      <c r="I2289" s="3" t="e">
        <f aca="false">-#NAME? #NAME? #NAME? #NAME? #NAME? #NAME?</f>
        <v>#VALUE!</v>
      </c>
      <c r="J2289" s="3" t="s">
        <v>2444</v>
      </c>
      <c r="K2289" s="1" t="n">
        <v>5</v>
      </c>
      <c r="L2289" s="1" t="n">
        <v>0</v>
      </c>
      <c r="M2289" s="1" t="n">
        <v>0</v>
      </c>
      <c r="N2289" s="1" t="n">
        <v>22850</v>
      </c>
    </row>
    <row r="2290" customFormat="false" ht="14.9" hidden="false" customHeight="false" outlineLevel="0" collapsed="false">
      <c r="A2290" s="1" t="n">
        <v>2286</v>
      </c>
      <c r="B2290" s="1" t="n">
        <v>29</v>
      </c>
      <c r="C2290" s="1" t="n">
        <v>0</v>
      </c>
      <c r="D2290" s="1" t="n">
        <v>0</v>
      </c>
      <c r="E2290" s="1" t="n">
        <v>1</v>
      </c>
      <c r="F2290" s="1" t="n">
        <v>2281</v>
      </c>
      <c r="H2290" s="1" t="s">
        <v>2670</v>
      </c>
      <c r="I2290" s="3" t="e">
        <f aca="false">-#NAME? #NAME? #NAME? #NAME?</f>
        <v>#VALUE!</v>
      </c>
      <c r="J2290" s="3" t="s">
        <v>256</v>
      </c>
      <c r="K2290" s="1" t="n">
        <v>0</v>
      </c>
      <c r="L2290" s="1" t="n">
        <v>0</v>
      </c>
      <c r="M2290" s="1" t="n">
        <v>22860</v>
      </c>
    </row>
    <row r="2291" customFormat="false" ht="68.65" hidden="false" customHeight="false" outlineLevel="0" collapsed="false">
      <c r="A2291" s="1" t="n">
        <v>2287</v>
      </c>
      <c r="B2291" s="1" t="n">
        <v>29</v>
      </c>
      <c r="C2291" s="1" t="n">
        <v>0</v>
      </c>
      <c r="D2291" s="1" t="n">
        <v>0</v>
      </c>
      <c r="E2291" s="1" t="n">
        <v>0</v>
      </c>
      <c r="F2291" s="1" t="n">
        <v>2281</v>
      </c>
      <c r="I2291" s="3" t="s">
        <v>2671</v>
      </c>
      <c r="L2291" s="1" t="n">
        <v>0</v>
      </c>
      <c r="M2291" s="1" t="n">
        <v>22870</v>
      </c>
    </row>
    <row r="2292" customFormat="false" ht="14.9" hidden="false" customHeight="false" outlineLevel="0" collapsed="false">
      <c r="A2292" s="1" t="n">
        <v>2288</v>
      </c>
      <c r="B2292" s="1" t="n">
        <v>29</v>
      </c>
      <c r="C2292" s="1" t="n">
        <v>0</v>
      </c>
      <c r="D2292" s="1" t="n">
        <v>0</v>
      </c>
      <c r="E2292" s="1" t="n">
        <v>1</v>
      </c>
      <c r="F2292" s="1" t="n">
        <v>2287</v>
      </c>
      <c r="H2292" s="1" t="s">
        <v>2672</v>
      </c>
      <c r="I2292" s="3" t="e">
        <f aca="false">--#NAME? #NAME? #NAME? #NAME?</f>
        <v>#VALUE!</v>
      </c>
      <c r="J2292" s="3" t="s">
        <v>256</v>
      </c>
      <c r="K2292" s="1" t="n">
        <v>0</v>
      </c>
      <c r="L2292" s="1" t="n">
        <v>0</v>
      </c>
      <c r="M2292" s="1" t="n">
        <v>22880</v>
      </c>
    </row>
    <row r="2293" customFormat="false" ht="14.9" hidden="false" customHeight="false" outlineLevel="0" collapsed="false">
      <c r="A2293" s="1" t="n">
        <v>2289</v>
      </c>
      <c r="B2293" s="1" t="n">
        <v>29</v>
      </c>
      <c r="C2293" s="1" t="n">
        <v>0</v>
      </c>
      <c r="D2293" s="1" t="n">
        <v>0</v>
      </c>
      <c r="E2293" s="1" t="n">
        <v>1</v>
      </c>
      <c r="F2293" s="1" t="n">
        <v>2287</v>
      </c>
      <c r="H2293" s="1" t="s">
        <v>2673</v>
      </c>
      <c r="I2293" s="3" t="e">
        <f aca="false">--#NAME? (#NAME?) #NAME? #NAME? #NAME?</f>
        <v>#VALUE!</v>
      </c>
      <c r="J2293" s="3" t="s">
        <v>256</v>
      </c>
      <c r="K2293" s="1" t="n">
        <v>0</v>
      </c>
      <c r="L2293" s="1" t="n">
        <v>0</v>
      </c>
      <c r="M2293" s="1" t="n">
        <v>22890</v>
      </c>
    </row>
    <row r="2294" customFormat="false" ht="14.9" hidden="false" customHeight="false" outlineLevel="0" collapsed="false">
      <c r="A2294" s="1" t="n">
        <v>2290</v>
      </c>
      <c r="B2294" s="1" t="n">
        <v>29</v>
      </c>
      <c r="C2294" s="1" t="n">
        <v>0</v>
      </c>
      <c r="D2294" s="1" t="n">
        <v>0</v>
      </c>
      <c r="E2294" s="1" t="n">
        <v>1</v>
      </c>
      <c r="F2294" s="1" t="n">
        <v>2287</v>
      </c>
      <c r="H2294" s="1" t="s">
        <v>2674</v>
      </c>
      <c r="I2294" s="3" t="e">
        <f aca="false">--#NAME? (#NAME?) #NAME? #NAME? #NAME?</f>
        <v>#VALUE!</v>
      </c>
      <c r="J2294" s="3" t="s">
        <v>256</v>
      </c>
      <c r="K2294" s="1" t="n">
        <v>0</v>
      </c>
      <c r="L2294" s="1" t="n">
        <v>0</v>
      </c>
      <c r="M2294" s="1" t="n">
        <v>22900</v>
      </c>
    </row>
    <row r="2295" customFormat="false" ht="14.9" hidden="false" customHeight="false" outlineLevel="0" collapsed="false">
      <c r="A2295" s="1" t="n">
        <v>2291</v>
      </c>
      <c r="B2295" s="1" t="n">
        <v>29</v>
      </c>
      <c r="C2295" s="1" t="n">
        <v>0</v>
      </c>
      <c r="D2295" s="1" t="n">
        <v>0</v>
      </c>
      <c r="E2295" s="1" t="n">
        <v>1</v>
      </c>
      <c r="F2295" s="1" t="n">
        <v>2287</v>
      </c>
      <c r="H2295" s="1" t="s">
        <v>2675</v>
      </c>
      <c r="I2295" s="3" t="e">
        <f aca="false">--#NAME? #NAME? #NAME? #NAME?</f>
        <v>#VALUE!</v>
      </c>
      <c r="J2295" s="3" t="s">
        <v>256</v>
      </c>
      <c r="K2295" s="1" t="n">
        <v>0</v>
      </c>
      <c r="L2295" s="1" t="n">
        <v>0</v>
      </c>
      <c r="M2295" s="1" t="n">
        <v>22910</v>
      </c>
    </row>
    <row r="2296" customFormat="false" ht="14.9" hidden="false" customHeight="false" outlineLevel="0" collapsed="false">
      <c r="A2296" s="1" t="n">
        <v>2292</v>
      </c>
      <c r="B2296" s="1" t="n">
        <v>29</v>
      </c>
      <c r="C2296" s="1" t="n">
        <v>0</v>
      </c>
      <c r="D2296" s="1" t="n">
        <v>0</v>
      </c>
      <c r="E2296" s="1" t="n">
        <v>1</v>
      </c>
      <c r="F2296" s="1" t="n">
        <v>2287</v>
      </c>
      <c r="H2296" s="1" t="s">
        <v>2676</v>
      </c>
      <c r="I2296" s="3" t="e">
        <f aca="false">--#NAME?</f>
        <v>#NAME?</v>
      </c>
      <c r="J2296" s="3" t="s">
        <v>256</v>
      </c>
      <c r="K2296" s="1" t="n">
        <v>0</v>
      </c>
      <c r="L2296" s="1" t="n">
        <v>0</v>
      </c>
      <c r="M2296" s="1" t="n">
        <v>22920</v>
      </c>
    </row>
    <row r="2297" customFormat="false" ht="162.65" hidden="false" customHeight="false" outlineLevel="0" collapsed="false">
      <c r="A2297" s="1" t="n">
        <v>2293</v>
      </c>
      <c r="B2297" s="1" t="n">
        <v>29</v>
      </c>
      <c r="C2297" s="1" t="n">
        <v>0</v>
      </c>
      <c r="D2297" s="1" t="n">
        <v>0</v>
      </c>
      <c r="E2297" s="1" t="n">
        <v>0</v>
      </c>
      <c r="F2297" s="1" t="n">
        <v>2281</v>
      </c>
      <c r="I2297" s="3" t="s">
        <v>2677</v>
      </c>
      <c r="J2297" s="3" t="s">
        <v>2453</v>
      </c>
      <c r="L2297" s="0" t="s">
        <v>644</v>
      </c>
      <c r="M2297" s="1" t="n">
        <v>0</v>
      </c>
      <c r="N2297" s="1" t="n">
        <v>22930</v>
      </c>
    </row>
    <row r="2298" customFormat="false" ht="14.9" hidden="false" customHeight="false" outlineLevel="0" collapsed="false">
      <c r="A2298" s="1" t="n">
        <v>2294</v>
      </c>
      <c r="B2298" s="1" t="n">
        <v>29</v>
      </c>
      <c r="C2298" s="1" t="n">
        <v>0</v>
      </c>
      <c r="D2298" s="1" t="n">
        <v>0</v>
      </c>
      <c r="E2298" s="1" t="n">
        <v>1</v>
      </c>
      <c r="F2298" s="1" t="n">
        <v>2293</v>
      </c>
      <c r="H2298" s="1" t="s">
        <v>2678</v>
      </c>
      <c r="I2298" s="3" t="e">
        <f aca="false">--#NAME? (#NAME?) #NAME? #NAME? #NAME?</f>
        <v>#VALUE!</v>
      </c>
      <c r="J2298" s="3" t="s">
        <v>256</v>
      </c>
      <c r="K2298" s="1" t="n">
        <v>0</v>
      </c>
      <c r="L2298" s="1" t="n">
        <v>0</v>
      </c>
      <c r="M2298" s="1" t="n">
        <v>22940</v>
      </c>
    </row>
    <row r="2299" customFormat="false" ht="14.9" hidden="false" customHeight="false" outlineLevel="0" collapsed="false">
      <c r="A2299" s="1" t="n">
        <v>2295</v>
      </c>
      <c r="B2299" s="1" t="n">
        <v>29</v>
      </c>
      <c r="C2299" s="1" t="n">
        <v>0</v>
      </c>
      <c r="D2299" s="1" t="n">
        <v>0</v>
      </c>
      <c r="E2299" s="1" t="n">
        <v>1</v>
      </c>
      <c r="F2299" s="1" t="n">
        <v>2293</v>
      </c>
      <c r="H2299" s="1" t="s">
        <v>2679</v>
      </c>
      <c r="I2299" s="3" t="e">
        <f aca="false">--#NAME?</f>
        <v>#NAME?</v>
      </c>
      <c r="J2299" s="3" t="s">
        <v>256</v>
      </c>
      <c r="K2299" s="1" t="n">
        <v>0</v>
      </c>
      <c r="L2299" s="1" t="n">
        <v>0</v>
      </c>
      <c r="M2299" s="1" t="n">
        <v>22950</v>
      </c>
    </row>
    <row r="2300" customFormat="false" ht="14.9" hidden="false" customHeight="false" outlineLevel="0" collapsed="false">
      <c r="A2300" s="1" t="n">
        <v>2296</v>
      </c>
      <c r="B2300" s="1" t="n">
        <v>29</v>
      </c>
      <c r="C2300" s="1" t="n">
        <v>0</v>
      </c>
      <c r="D2300" s="1" t="n">
        <v>0</v>
      </c>
      <c r="E2300" s="1" t="n">
        <v>0</v>
      </c>
      <c r="F2300" s="1" t="n">
        <v>2281</v>
      </c>
      <c r="I2300" s="3" t="e">
        <f aca="false">-#NAME? #NAME? #NAME? #NAME? #NAME? #NAME? #NAME?</f>
        <v>#VALUE!</v>
      </c>
      <c r="J2300" s="3" t="s">
        <v>2453</v>
      </c>
      <c r="L2300" s="0" t="s">
        <v>644</v>
      </c>
      <c r="M2300" s="1" t="n">
        <v>0</v>
      </c>
      <c r="N2300" s="1" t="n">
        <v>22960</v>
      </c>
    </row>
    <row r="2301" customFormat="false" ht="14.9" hidden="false" customHeight="false" outlineLevel="0" collapsed="false">
      <c r="A2301" s="1" t="n">
        <v>2297</v>
      </c>
      <c r="B2301" s="1" t="n">
        <v>29</v>
      </c>
      <c r="C2301" s="1" t="n">
        <v>0</v>
      </c>
      <c r="D2301" s="1" t="n">
        <v>0</v>
      </c>
      <c r="E2301" s="1" t="n">
        <v>1</v>
      </c>
      <c r="F2301" s="1" t="n">
        <v>2296</v>
      </c>
      <c r="H2301" s="1" t="s">
        <v>2680</v>
      </c>
      <c r="I2301" s="3" t="e">
        <f aca="false">--#NAME? (#NAME?) #NAME? #NAME? #NAME?</f>
        <v>#VALUE!</v>
      </c>
      <c r="J2301" s="3" t="s">
        <v>256</v>
      </c>
      <c r="K2301" s="1" t="n">
        <v>0</v>
      </c>
      <c r="L2301" s="1" t="n">
        <v>0</v>
      </c>
      <c r="M2301" s="1" t="n">
        <v>22970</v>
      </c>
    </row>
    <row r="2302" customFormat="false" ht="14.9" hidden="false" customHeight="false" outlineLevel="0" collapsed="false">
      <c r="A2302" s="1" t="n">
        <v>2298</v>
      </c>
      <c r="B2302" s="1" t="n">
        <v>29</v>
      </c>
      <c r="C2302" s="1" t="n">
        <v>0</v>
      </c>
      <c r="D2302" s="1" t="n">
        <v>0</v>
      </c>
      <c r="E2302" s="1" t="n">
        <v>1</v>
      </c>
      <c r="F2302" s="1" t="n">
        <v>2296</v>
      </c>
      <c r="H2302" s="1" t="s">
        <v>2681</v>
      </c>
      <c r="I2302" s="3" t="e">
        <f aca="false">--#NAME? (#NAME?) #NAME? #NAME? #NAME?</f>
        <v>#VALUE!</v>
      </c>
      <c r="J2302" s="3" t="s">
        <v>256</v>
      </c>
      <c r="K2302" s="1" t="n">
        <v>0</v>
      </c>
      <c r="L2302" s="1" t="n">
        <v>0</v>
      </c>
      <c r="M2302" s="1" t="n">
        <v>22980</v>
      </c>
    </row>
    <row r="2303" customFormat="false" ht="14.9" hidden="false" customHeight="false" outlineLevel="0" collapsed="false">
      <c r="A2303" s="1" t="n">
        <v>2299</v>
      </c>
      <c r="B2303" s="1" t="n">
        <v>29</v>
      </c>
      <c r="C2303" s="1" t="n">
        <v>0</v>
      </c>
      <c r="D2303" s="1" t="n">
        <v>0</v>
      </c>
      <c r="E2303" s="1" t="n">
        <v>1</v>
      </c>
      <c r="F2303" s="1" t="n">
        <v>2296</v>
      </c>
      <c r="H2303" s="1" t="s">
        <v>2682</v>
      </c>
      <c r="I2303" s="3" t="e">
        <f aca="false">--#NAME? (#NAME?) #NAME? #NAME? #NAME?</f>
        <v>#VALUE!</v>
      </c>
      <c r="J2303" s="3" t="s">
        <v>256</v>
      </c>
      <c r="K2303" s="1" t="n">
        <v>0</v>
      </c>
      <c r="L2303" s="1" t="n">
        <v>0</v>
      </c>
      <c r="M2303" s="1" t="n">
        <v>22990</v>
      </c>
    </row>
    <row r="2304" customFormat="false" ht="14.9" hidden="false" customHeight="false" outlineLevel="0" collapsed="false">
      <c r="A2304" s="1" t="n">
        <v>2300</v>
      </c>
      <c r="B2304" s="1" t="n">
        <v>29</v>
      </c>
      <c r="C2304" s="1" t="n">
        <v>0</v>
      </c>
      <c r="D2304" s="1" t="n">
        <v>0</v>
      </c>
      <c r="E2304" s="1" t="n">
        <v>1</v>
      </c>
      <c r="F2304" s="1" t="n">
        <v>2296</v>
      </c>
      <c r="H2304" s="1" t="s">
        <v>2683</v>
      </c>
      <c r="I2304" s="3" t="e">
        <f aca="false">--#NAME?</f>
        <v>#NAME?</v>
      </c>
      <c r="J2304" s="3" t="s">
        <v>256</v>
      </c>
      <c r="K2304" s="1" t="n">
        <v>0</v>
      </c>
      <c r="L2304" s="1" t="n">
        <v>0</v>
      </c>
      <c r="M2304" s="1" t="n">
        <v>23000</v>
      </c>
    </row>
    <row r="2305" customFormat="false" ht="41.75" hidden="false" customHeight="false" outlineLevel="0" collapsed="false">
      <c r="A2305" s="1" t="n">
        <v>2301</v>
      </c>
      <c r="B2305" s="1" t="n">
        <v>29</v>
      </c>
      <c r="C2305" s="1" t="n">
        <v>0</v>
      </c>
      <c r="D2305" s="1" t="n">
        <v>0</v>
      </c>
      <c r="E2305" s="1" t="n">
        <v>0</v>
      </c>
      <c r="F2305" s="1" t="n">
        <v>2281</v>
      </c>
      <c r="I2305" s="3" t="s">
        <v>2684</v>
      </c>
      <c r="L2305" s="1" t="n">
        <v>0</v>
      </c>
      <c r="M2305" s="1" t="n">
        <v>23010</v>
      </c>
    </row>
    <row r="2306" customFormat="false" ht="229.85" hidden="false" customHeight="false" outlineLevel="0" collapsed="false">
      <c r="A2306" s="1" t="n">
        <v>2302</v>
      </c>
      <c r="B2306" s="1" t="n">
        <v>29</v>
      </c>
      <c r="C2306" s="1" t="n">
        <v>0</v>
      </c>
      <c r="D2306" s="1" t="n">
        <v>0</v>
      </c>
      <c r="E2306" s="1" t="n">
        <v>1</v>
      </c>
      <c r="F2306" s="1" t="n">
        <v>2301</v>
      </c>
      <c r="H2306" s="1" t="s">
        <v>2685</v>
      </c>
      <c r="I2306" s="3" t="s">
        <v>2686</v>
      </c>
      <c r="J2306" s="3" t="s">
        <v>256</v>
      </c>
      <c r="K2306" s="1" t="n">
        <v>0</v>
      </c>
      <c r="L2306" s="1" t="n">
        <v>0</v>
      </c>
      <c r="M2306" s="1" t="n">
        <v>23020</v>
      </c>
    </row>
    <row r="2307" customFormat="false" ht="14.9" hidden="false" customHeight="false" outlineLevel="0" collapsed="false">
      <c r="A2307" s="1" t="n">
        <v>2303</v>
      </c>
      <c r="B2307" s="1" t="n">
        <v>29</v>
      </c>
      <c r="C2307" s="1" t="n">
        <v>0</v>
      </c>
      <c r="D2307" s="1" t="n">
        <v>0</v>
      </c>
      <c r="E2307" s="1" t="n">
        <v>1</v>
      </c>
      <c r="F2307" s="1" t="n">
        <v>2301</v>
      </c>
      <c r="H2307" s="1" t="s">
        <v>2687</v>
      </c>
      <c r="I2307" s="3" t="e">
        <f aca="false">--#NAME?</f>
        <v>#NAME?</v>
      </c>
      <c r="J2307" s="3" t="s">
        <v>256</v>
      </c>
      <c r="K2307" s="1" t="n">
        <v>0</v>
      </c>
      <c r="L2307" s="1" t="n">
        <v>0</v>
      </c>
      <c r="M2307" s="1" t="n">
        <v>23030</v>
      </c>
    </row>
    <row r="2308" customFormat="false" ht="14.9" hidden="false" customHeight="false" outlineLevel="0" collapsed="false">
      <c r="A2308" s="1" t="n">
        <v>2304</v>
      </c>
      <c r="B2308" s="1" t="n">
        <v>29</v>
      </c>
      <c r="C2308" s="1" t="n">
        <v>0</v>
      </c>
      <c r="D2308" s="1" t="n">
        <v>0</v>
      </c>
      <c r="E2308" s="1" t="n">
        <v>1</v>
      </c>
      <c r="F2308" s="1" t="n">
        <v>2281</v>
      </c>
      <c r="H2308" s="1" t="s">
        <v>2688</v>
      </c>
      <c r="I2308" s="3" t="e">
        <f aca="false">-#NAME?</f>
        <v>#NAME?</v>
      </c>
      <c r="J2308" s="3" t="s">
        <v>256</v>
      </c>
      <c r="K2308" s="1" t="n">
        <v>0</v>
      </c>
      <c r="L2308" s="1" t="n">
        <v>0</v>
      </c>
      <c r="M2308" s="1" t="n">
        <v>23040</v>
      </c>
    </row>
    <row r="2309" customFormat="false" ht="68.65" hidden="false" customHeight="false" outlineLevel="0" collapsed="false">
      <c r="A2309" s="1" t="n">
        <v>2305</v>
      </c>
      <c r="B2309" s="1" t="n">
        <v>29</v>
      </c>
      <c r="C2309" s="1" t="n">
        <v>1</v>
      </c>
      <c r="D2309" s="1" t="n">
        <v>0</v>
      </c>
      <c r="E2309" s="1" t="n">
        <v>0</v>
      </c>
      <c r="I2309" s="3" t="s">
        <v>2689</v>
      </c>
      <c r="L2309" s="1" t="n">
        <v>0</v>
      </c>
      <c r="M2309" s="1" t="n">
        <v>23050</v>
      </c>
    </row>
    <row r="2310" customFormat="false" ht="364.15" hidden="false" customHeight="false" outlineLevel="0" collapsed="false">
      <c r="A2310" s="1" t="n">
        <v>2306</v>
      </c>
      <c r="B2310" s="1" t="n">
        <v>29</v>
      </c>
      <c r="C2310" s="1" t="n">
        <v>0</v>
      </c>
      <c r="D2310" s="1" t="n">
        <v>1</v>
      </c>
      <c r="E2310" s="1" t="n">
        <v>1</v>
      </c>
      <c r="G2310" s="1" t="n">
        <v>29.4</v>
      </c>
      <c r="H2310" s="1" t="s">
        <v>2690</v>
      </c>
      <c r="I2310" s="3" t="s">
        <v>2691</v>
      </c>
      <c r="J2310" s="3" t="s">
        <v>256</v>
      </c>
      <c r="K2310" s="1" t="n">
        <v>0</v>
      </c>
      <c r="L2310" s="1" t="n">
        <v>0</v>
      </c>
      <c r="M2310" s="1" t="n">
        <v>23060</v>
      </c>
    </row>
    <row r="2311" customFormat="false" ht="28.35" hidden="false" customHeight="false" outlineLevel="0" collapsed="false">
      <c r="A2311" s="1" t="n">
        <v>2307</v>
      </c>
      <c r="B2311" s="1" t="n">
        <v>29</v>
      </c>
      <c r="C2311" s="1" t="n">
        <v>0</v>
      </c>
      <c r="D2311" s="1" t="n">
        <v>1</v>
      </c>
      <c r="E2311" s="1" t="n">
        <v>0</v>
      </c>
      <c r="G2311" s="1" t="n">
        <v>29.41</v>
      </c>
      <c r="I2311" s="3" t="s">
        <v>2692</v>
      </c>
      <c r="L2311" s="1" t="n">
        <v>0</v>
      </c>
      <c r="M2311" s="1" t="n">
        <v>23070</v>
      </c>
    </row>
    <row r="2312" customFormat="false" ht="14.9" hidden="false" customHeight="false" outlineLevel="0" collapsed="false">
      <c r="A2312" s="1" t="n">
        <v>2308</v>
      </c>
      <c r="B2312" s="1" t="n">
        <v>29</v>
      </c>
      <c r="C2312" s="1" t="n">
        <v>0</v>
      </c>
      <c r="D2312" s="1" t="n">
        <v>0</v>
      </c>
      <c r="E2312" s="1" t="n">
        <v>1</v>
      </c>
      <c r="F2312" s="1" t="n">
        <v>2307</v>
      </c>
      <c r="H2312" s="1" t="s">
        <v>2693</v>
      </c>
      <c r="I2312" s="3" t="e">
        <f aca="false">-#NAME? #NAME? #NAME? #NAME? #NAME? #NAME? #NAME? #NAME? #NAME?</f>
        <v>#VALUE!</v>
      </c>
      <c r="J2312" s="3" t="s">
        <v>2694</v>
      </c>
      <c r="K2312" s="1" t="n">
        <v>5</v>
      </c>
      <c r="L2312" s="1" t="n">
        <v>0</v>
      </c>
      <c r="M2312" s="1" t="n">
        <v>0</v>
      </c>
      <c r="N2312" s="1" t="n">
        <v>23080</v>
      </c>
    </row>
    <row r="2313" customFormat="false" ht="14.9" hidden="false" customHeight="false" outlineLevel="0" collapsed="false">
      <c r="A2313" s="1" t="n">
        <v>2309</v>
      </c>
      <c r="B2313" s="1" t="n">
        <v>29</v>
      </c>
      <c r="C2313" s="1" t="n">
        <v>0</v>
      </c>
      <c r="D2313" s="1" t="n">
        <v>0</v>
      </c>
      <c r="E2313" s="1" t="n">
        <v>1</v>
      </c>
      <c r="F2313" s="1" t="n">
        <v>2307</v>
      </c>
      <c r="H2313" s="1" t="s">
        <v>2695</v>
      </c>
      <c r="I2313" s="3" t="e">
        <f aca="false">-#NAME? #NAME? #NAME? #NAME?</f>
        <v>#VALUE!</v>
      </c>
      <c r="J2313" s="3" t="s">
        <v>2494</v>
      </c>
      <c r="K2313" s="1" t="n">
        <v>5</v>
      </c>
      <c r="L2313" s="1" t="n">
        <v>0</v>
      </c>
      <c r="M2313" s="1" t="n">
        <v>0</v>
      </c>
      <c r="N2313" s="1" t="n">
        <v>23090</v>
      </c>
    </row>
    <row r="2314" customFormat="false" ht="14.9" hidden="false" customHeight="false" outlineLevel="0" collapsed="false">
      <c r="A2314" s="1" t="n">
        <v>2310</v>
      </c>
      <c r="B2314" s="1" t="n">
        <v>29</v>
      </c>
      <c r="C2314" s="1" t="n">
        <v>0</v>
      </c>
      <c r="D2314" s="1" t="n">
        <v>0</v>
      </c>
      <c r="E2314" s="1" t="n">
        <v>1</v>
      </c>
      <c r="F2314" s="1" t="n">
        <v>2307</v>
      </c>
      <c r="H2314" s="1" t="s">
        <v>2696</v>
      </c>
      <c r="I2314" s="3" t="e">
        <f aca="false">-#NAME? #NAME? #NAME? #NAME?</f>
        <v>#VALUE!</v>
      </c>
      <c r="J2314" s="3" t="s">
        <v>2444</v>
      </c>
      <c r="K2314" s="1" t="n">
        <v>5</v>
      </c>
      <c r="L2314" s="1" t="n">
        <v>0</v>
      </c>
      <c r="M2314" s="1" t="n">
        <v>0</v>
      </c>
      <c r="N2314" s="1" t="n">
        <v>23100</v>
      </c>
    </row>
    <row r="2315" customFormat="false" ht="14.9" hidden="false" customHeight="false" outlineLevel="0" collapsed="false">
      <c r="A2315" s="1" t="n">
        <v>2311</v>
      </c>
      <c r="B2315" s="1" t="n">
        <v>29</v>
      </c>
      <c r="C2315" s="1" t="n">
        <v>0</v>
      </c>
      <c r="D2315" s="1" t="n">
        <v>0</v>
      </c>
      <c r="E2315" s="1" t="n">
        <v>1</v>
      </c>
      <c r="F2315" s="1" t="n">
        <v>2307</v>
      </c>
      <c r="H2315" s="1" t="s">
        <v>2697</v>
      </c>
      <c r="I2315" s="3" t="e">
        <f aca="false">-#NAME? #NAME? #NAME? #NAME?</f>
        <v>#VALUE!</v>
      </c>
      <c r="J2315" s="3" t="s">
        <v>2444</v>
      </c>
      <c r="K2315" s="1" t="n">
        <v>5</v>
      </c>
      <c r="L2315" s="1" t="n">
        <v>0</v>
      </c>
      <c r="M2315" s="1" t="n">
        <v>0</v>
      </c>
      <c r="N2315" s="1" t="n">
        <v>23110</v>
      </c>
    </row>
    <row r="2316" customFormat="false" ht="14.9" hidden="false" customHeight="false" outlineLevel="0" collapsed="false">
      <c r="A2316" s="1" t="n">
        <v>2312</v>
      </c>
      <c r="B2316" s="1" t="n">
        <v>29</v>
      </c>
      <c r="C2316" s="1" t="n">
        <v>0</v>
      </c>
      <c r="D2316" s="1" t="n">
        <v>0</v>
      </c>
      <c r="E2316" s="1" t="n">
        <v>1</v>
      </c>
      <c r="F2316" s="1" t="n">
        <v>2307</v>
      </c>
      <c r="H2316" s="1" t="s">
        <v>2698</v>
      </c>
      <c r="I2316" s="3" t="e">
        <f aca="false">-#NAME? #NAME? #NAME? #NAME?</f>
        <v>#VALUE!</v>
      </c>
      <c r="J2316" s="3" t="s">
        <v>2444</v>
      </c>
      <c r="K2316" s="1" t="n">
        <v>5</v>
      </c>
      <c r="L2316" s="1" t="n">
        <v>0</v>
      </c>
      <c r="M2316" s="1" t="n">
        <v>0</v>
      </c>
      <c r="N2316" s="1" t="n">
        <v>23120</v>
      </c>
    </row>
    <row r="2317" customFormat="false" ht="14.9" hidden="false" customHeight="false" outlineLevel="0" collapsed="false">
      <c r="A2317" s="1" t="n">
        <v>2313</v>
      </c>
      <c r="B2317" s="1" t="n">
        <v>29</v>
      </c>
      <c r="C2317" s="1" t="n">
        <v>0</v>
      </c>
      <c r="D2317" s="1" t="n">
        <v>0</v>
      </c>
      <c r="E2317" s="1" t="n">
        <v>1</v>
      </c>
      <c r="F2317" s="1" t="n">
        <v>2307</v>
      </c>
      <c r="H2317" s="1" t="s">
        <v>2699</v>
      </c>
      <c r="I2317" s="3" t="e">
        <f aca="false">-#NAME?</f>
        <v>#NAME?</v>
      </c>
      <c r="J2317" s="3" t="s">
        <v>256</v>
      </c>
      <c r="K2317" s="1" t="n">
        <v>0</v>
      </c>
      <c r="L2317" s="1" t="n">
        <v>0</v>
      </c>
      <c r="M2317" s="1" t="n">
        <v>23130</v>
      </c>
    </row>
    <row r="2318" customFormat="false" ht="55.2" hidden="false" customHeight="false" outlineLevel="0" collapsed="false">
      <c r="A2318" s="1" t="n">
        <v>2314</v>
      </c>
      <c r="B2318" s="1" t="n">
        <v>29</v>
      </c>
      <c r="C2318" s="1" t="n">
        <v>0</v>
      </c>
      <c r="D2318" s="1" t="n">
        <v>1</v>
      </c>
      <c r="E2318" s="1" t="n">
        <v>1</v>
      </c>
      <c r="G2318" s="1" t="n">
        <v>29.42</v>
      </c>
      <c r="H2318" s="1" t="s">
        <v>2700</v>
      </c>
      <c r="I2318" s="3" t="s">
        <v>2701</v>
      </c>
      <c r="J2318" s="3" t="s">
        <v>256</v>
      </c>
      <c r="K2318" s="1" t="n">
        <v>0</v>
      </c>
      <c r="L2318" s="1" t="n">
        <v>0</v>
      </c>
      <c r="M2318" s="1" t="n">
        <v>23140</v>
      </c>
    </row>
    <row r="2319" customFormat="false" ht="525.35" hidden="false" customHeight="false" outlineLevel="0" collapsed="false">
      <c r="A2319" s="1" t="n">
        <v>2315</v>
      </c>
      <c r="B2319" s="1" t="n">
        <v>30</v>
      </c>
      <c r="C2319" s="1" t="n">
        <v>0</v>
      </c>
      <c r="D2319" s="1" t="n">
        <v>1</v>
      </c>
      <c r="E2319" s="1" t="n">
        <v>0</v>
      </c>
      <c r="G2319" s="1" t="n">
        <v>30.01</v>
      </c>
      <c r="I2319" s="3" t="s">
        <v>2702</v>
      </c>
      <c r="L2319" s="1" t="n">
        <v>0</v>
      </c>
      <c r="M2319" s="1" t="n">
        <v>23150</v>
      </c>
    </row>
    <row r="2320" customFormat="false" ht="14.9" hidden="false" customHeight="false" outlineLevel="0" collapsed="false">
      <c r="A2320" s="1" t="n">
        <v>2316</v>
      </c>
      <c r="B2320" s="1" t="n">
        <v>30</v>
      </c>
      <c r="C2320" s="1" t="n">
        <v>0</v>
      </c>
      <c r="D2320" s="1" t="n">
        <v>0</v>
      </c>
      <c r="E2320" s="1" t="n">
        <v>1</v>
      </c>
      <c r="F2320" s="1" t="n">
        <v>2315</v>
      </c>
      <c r="H2320" s="1" t="s">
        <v>2703</v>
      </c>
      <c r="I2320" s="3" t="e">
        <f aca="false">-#NAME? #NAME? #NAME? #NAME? #NAME? #NAME? #NAME? #NAME? #NAME? #NAME?</f>
        <v>#VALUE!</v>
      </c>
      <c r="J2320" s="3" t="s">
        <v>256</v>
      </c>
      <c r="K2320" s="1" t="n">
        <v>0</v>
      </c>
      <c r="L2320" s="1" t="n">
        <v>0</v>
      </c>
      <c r="M2320" s="1" t="n">
        <v>23160</v>
      </c>
    </row>
    <row r="2321" customFormat="false" ht="14.9" hidden="false" customHeight="false" outlineLevel="0" collapsed="false">
      <c r="A2321" s="1" t="n">
        <v>2317</v>
      </c>
      <c r="B2321" s="1" t="n">
        <v>30</v>
      </c>
      <c r="C2321" s="1" t="n">
        <v>0</v>
      </c>
      <c r="D2321" s="1" t="n">
        <v>0</v>
      </c>
      <c r="E2321" s="1" t="n">
        <v>1</v>
      </c>
      <c r="F2321" s="1" t="n">
        <v>2315</v>
      </c>
      <c r="H2321" s="1" t="s">
        <v>2704</v>
      </c>
      <c r="I2321" s="3" t="e">
        <f aca="false">-#NAME?</f>
        <v>#NAME?</v>
      </c>
      <c r="J2321" s="3" t="s">
        <v>256</v>
      </c>
      <c r="K2321" s="1" t="n">
        <v>0</v>
      </c>
      <c r="L2321" s="1" t="n">
        <v>0</v>
      </c>
      <c r="M2321" s="1" t="n">
        <v>23170</v>
      </c>
    </row>
    <row r="2322" customFormat="false" ht="565.65" hidden="false" customHeight="false" outlineLevel="0" collapsed="false">
      <c r="A2322" s="1" t="n">
        <v>2318</v>
      </c>
      <c r="B2322" s="1" t="n">
        <v>30</v>
      </c>
      <c r="C2322" s="1" t="n">
        <v>0</v>
      </c>
      <c r="D2322" s="1" t="n">
        <v>1</v>
      </c>
      <c r="E2322" s="1" t="n">
        <v>0</v>
      </c>
      <c r="G2322" s="1" t="n">
        <v>30.02</v>
      </c>
      <c r="I2322" s="3" t="s">
        <v>2705</v>
      </c>
      <c r="L2322" s="1" t="n">
        <v>0</v>
      </c>
      <c r="M2322" s="1" t="n">
        <v>23180</v>
      </c>
    </row>
    <row r="2323" customFormat="false" ht="14.9" hidden="false" customHeight="false" outlineLevel="0" collapsed="false">
      <c r="A2323" s="1" t="n">
        <v>2319</v>
      </c>
      <c r="B2323" s="1" t="n">
        <v>30</v>
      </c>
      <c r="C2323" s="1" t="n">
        <v>0</v>
      </c>
      <c r="D2323" s="1" t="n">
        <v>0</v>
      </c>
      <c r="E2323" s="1" t="n">
        <v>1</v>
      </c>
      <c r="F2323" s="1" t="n">
        <v>2318</v>
      </c>
      <c r="H2323" s="1" t="s">
        <v>2703</v>
      </c>
      <c r="I2323" s="3" t="e">
        <f aca="false">-#NAME? #NAME? #NAME? #NAME? #NAME? #NAME? #NAME? #NAME? #NAME? #NAME?</f>
        <v>#VALUE!</v>
      </c>
      <c r="J2323" s="3" t="s">
        <v>256</v>
      </c>
      <c r="K2323" s="1" t="n">
        <v>0</v>
      </c>
      <c r="L2323" s="1" t="n">
        <v>0</v>
      </c>
      <c r="M2323" s="1" t="n">
        <v>23190</v>
      </c>
    </row>
    <row r="2324" customFormat="false" ht="14.9" hidden="false" customHeight="false" outlineLevel="0" collapsed="false">
      <c r="A2324" s="1" t="n">
        <v>2320</v>
      </c>
      <c r="B2324" s="1" t="n">
        <v>30</v>
      </c>
      <c r="C2324" s="1" t="n">
        <v>0</v>
      </c>
      <c r="D2324" s="1" t="n">
        <v>0</v>
      </c>
      <c r="E2324" s="1" t="n">
        <v>1</v>
      </c>
      <c r="F2324" s="1" t="n">
        <v>2318</v>
      </c>
      <c r="H2324" s="1" t="s">
        <v>2704</v>
      </c>
      <c r="I2324" s="3" t="e">
        <f aca="false">-#NAME?</f>
        <v>#NAME?</v>
      </c>
      <c r="J2324" s="3" t="s">
        <v>256</v>
      </c>
      <c r="K2324" s="1" t="n">
        <v>0</v>
      </c>
      <c r="L2324" s="1" t="n">
        <v>0</v>
      </c>
      <c r="M2324" s="1" t="n">
        <v>23200</v>
      </c>
    </row>
    <row r="2325" customFormat="false" ht="565.65" hidden="false" customHeight="false" outlineLevel="0" collapsed="false">
      <c r="A2325" s="1" t="n">
        <v>2321</v>
      </c>
      <c r="B2325" s="1" t="n">
        <v>30</v>
      </c>
      <c r="C2325" s="1" t="n">
        <v>0</v>
      </c>
      <c r="D2325" s="1" t="n">
        <v>1</v>
      </c>
      <c r="E2325" s="1" t="n">
        <v>0</v>
      </c>
      <c r="G2325" s="1" t="n">
        <v>30.02</v>
      </c>
      <c r="I2325" s="3" t="s">
        <v>2705</v>
      </c>
      <c r="L2325" s="1" t="n">
        <v>0</v>
      </c>
      <c r="M2325" s="1" t="n">
        <v>23210</v>
      </c>
    </row>
    <row r="2326" customFormat="false" ht="256.7" hidden="false" customHeight="false" outlineLevel="0" collapsed="false">
      <c r="A2326" s="1" t="n">
        <v>2322</v>
      </c>
      <c r="B2326" s="1" t="n">
        <v>30</v>
      </c>
      <c r="C2326" s="1" t="n">
        <v>0</v>
      </c>
      <c r="D2326" s="1" t="n">
        <v>0</v>
      </c>
      <c r="E2326" s="1" t="n">
        <v>0</v>
      </c>
      <c r="F2326" s="1" t="n">
        <v>2321</v>
      </c>
      <c r="I2326" s="3" t="s">
        <v>2706</v>
      </c>
      <c r="L2326" s="1" t="n">
        <v>0</v>
      </c>
      <c r="M2326" s="1" t="n">
        <v>23220</v>
      </c>
    </row>
    <row r="2327" customFormat="false" ht="14.9" hidden="false" customHeight="false" outlineLevel="0" collapsed="false">
      <c r="A2327" s="1" t="n">
        <v>2323</v>
      </c>
      <c r="B2327" s="1" t="n">
        <v>30</v>
      </c>
      <c r="C2327" s="1" t="n">
        <v>0</v>
      </c>
      <c r="D2327" s="1" t="n">
        <v>0</v>
      </c>
      <c r="E2327" s="1" t="n">
        <v>1</v>
      </c>
      <c r="F2327" s="1" t="n">
        <v>2322</v>
      </c>
      <c r="H2327" s="1" t="s">
        <v>2707</v>
      </c>
      <c r="I2327" s="3" t="e">
        <f aca="false">--#NAME? #NAME? #NAME? #NAME?</f>
        <v>#VALUE!</v>
      </c>
      <c r="J2327" s="3" t="s">
        <v>256</v>
      </c>
      <c r="K2327" s="1" t="n">
        <v>0</v>
      </c>
      <c r="L2327" s="1" t="n">
        <v>0</v>
      </c>
      <c r="M2327" s="1" t="n">
        <v>23230</v>
      </c>
    </row>
    <row r="2328" customFormat="false" ht="14.9" hidden="false" customHeight="false" outlineLevel="0" collapsed="false">
      <c r="A2328" s="1" t="n">
        <v>2324</v>
      </c>
      <c r="B2328" s="1" t="n">
        <v>30</v>
      </c>
      <c r="C2328" s="1" t="n">
        <v>0</v>
      </c>
      <c r="D2328" s="1" t="n">
        <v>0</v>
      </c>
      <c r="E2328" s="1" t="n">
        <v>1</v>
      </c>
      <c r="F2328" s="1" t="n">
        <v>2322</v>
      </c>
      <c r="H2328" s="1" t="s">
        <v>2708</v>
      </c>
      <c r="I2328" s="3" t="e">
        <f aca="false">--#NAME? #NAME? #NAME? #NAME? #NAME?</f>
        <v>#VALUE!</v>
      </c>
      <c r="L2328" s="1" t="n">
        <v>0</v>
      </c>
      <c r="M2328" s="1" t="n">
        <v>23240</v>
      </c>
    </row>
    <row r="2329" customFormat="false" ht="14.9" hidden="false" customHeight="false" outlineLevel="0" collapsed="false">
      <c r="A2329" s="1" t="n">
        <v>2325</v>
      </c>
      <c r="B2329" s="1" t="n">
        <v>30</v>
      </c>
      <c r="C2329" s="1" t="n">
        <v>0</v>
      </c>
      <c r="D2329" s="1" t="n">
        <v>0</v>
      </c>
      <c r="E2329" s="1" t="n">
        <v>1</v>
      </c>
      <c r="F2329" s="1" t="n">
        <v>2322</v>
      </c>
      <c r="H2329" s="1" t="s">
        <v>2709</v>
      </c>
      <c r="I2329" s="3" t="e">
        <f aca="false">--#NAME? #NAME?,#NAME?,#NAME? #NAME? #NAME? #NAME? #NAME? #NAME? #NAME? #NAME? #NAME? #NAME? #NAME? #NAME? #NAME? #NAME?</f>
        <v>#VALUE!</v>
      </c>
      <c r="J2329" s="3" t="s">
        <v>256</v>
      </c>
      <c r="K2329" s="1" t="n">
        <v>0</v>
      </c>
      <c r="L2329" s="1" t="n">
        <v>0</v>
      </c>
      <c r="M2329" s="1" t="n">
        <v>23250</v>
      </c>
    </row>
    <row r="2330" customFormat="false" ht="14.9" hidden="false" customHeight="false" outlineLevel="0" collapsed="false">
      <c r="A2330" s="1" t="n">
        <v>2326</v>
      </c>
      <c r="B2330" s="1" t="n">
        <v>30</v>
      </c>
      <c r="C2330" s="1" t="n">
        <v>0</v>
      </c>
      <c r="D2330" s="1" t="n">
        <v>0</v>
      </c>
      <c r="E2330" s="1" t="n">
        <v>1</v>
      </c>
      <c r="F2330" s="1" t="n">
        <v>2322</v>
      </c>
      <c r="H2330" s="1" t="s">
        <v>2710</v>
      </c>
      <c r="I2330" s="3" t="e">
        <f aca="false">--#NAME? #NAME?,#NAME?,#NAME? #NAME? #NAME? #NAME? #NAME? #NAME? #NAME? #NAME? #NAME? #NAME? #NAME? #NAME? #NAME? #NAME?</f>
        <v>#VALUE!</v>
      </c>
      <c r="J2330" s="3" t="s">
        <v>256</v>
      </c>
      <c r="K2330" s="1" t="n">
        <v>0</v>
      </c>
      <c r="L2330" s="1" t="n">
        <v>0</v>
      </c>
      <c r="M2330" s="1" t="n">
        <v>23260</v>
      </c>
    </row>
    <row r="2331" customFormat="false" ht="14.9" hidden="false" customHeight="false" outlineLevel="0" collapsed="false">
      <c r="A2331" s="1" t="n">
        <v>2327</v>
      </c>
      <c r="B2331" s="1" t="n">
        <v>30</v>
      </c>
      <c r="C2331" s="1" t="n">
        <v>0</v>
      </c>
      <c r="D2331" s="1" t="n">
        <v>0</v>
      </c>
      <c r="E2331" s="1" t="n">
        <v>1</v>
      </c>
      <c r="F2331" s="1" t="n">
        <v>2322</v>
      </c>
      <c r="H2331" s="1" t="s">
        <v>2711</v>
      </c>
      <c r="I2331" s="3" t="e">
        <f aca="false">--#NAME? #NAME?,#NAME? #NAME? #NAME? #NAME? #NAME? #NAME? #NAME? #NAME? #NAME? #NAME? #NAME? #NAME? #NAME?</f>
        <v>#VALUE!</v>
      </c>
      <c r="J2331" s="3" t="s">
        <v>256</v>
      </c>
      <c r="K2331" s="1" t="n">
        <v>0</v>
      </c>
      <c r="L2331" s="1" t="n">
        <v>0</v>
      </c>
      <c r="M2331" s="1" t="n">
        <v>23270</v>
      </c>
    </row>
    <row r="2332" customFormat="false" ht="14.9" hidden="false" customHeight="false" outlineLevel="0" collapsed="false">
      <c r="A2332" s="1" t="n">
        <v>2328</v>
      </c>
      <c r="B2332" s="1" t="n">
        <v>30</v>
      </c>
      <c r="C2332" s="1" t="n">
        <v>0</v>
      </c>
      <c r="D2332" s="1" t="n">
        <v>0</v>
      </c>
      <c r="E2332" s="1" t="n">
        <v>1</v>
      </c>
      <c r="F2332" s="1" t="n">
        <v>2322</v>
      </c>
      <c r="H2332" s="1" t="s">
        <v>2712</v>
      </c>
      <c r="I2332" s="3" t="e">
        <f aca="false">--#NAME?</f>
        <v>#NAME?</v>
      </c>
      <c r="J2332" s="3" t="s">
        <v>256</v>
      </c>
      <c r="K2332" s="1" t="n">
        <v>0</v>
      </c>
      <c r="L2332" s="1" t="n">
        <v>0</v>
      </c>
      <c r="M2332" s="1" t="n">
        <v>23280</v>
      </c>
    </row>
    <row r="2333" customFormat="false" ht="14.9" hidden="false" customHeight="false" outlineLevel="0" collapsed="false">
      <c r="A2333" s="1" t="n">
        <v>2329</v>
      </c>
      <c r="B2333" s="1" t="n">
        <v>30</v>
      </c>
      <c r="C2333" s="1" t="n">
        <v>0</v>
      </c>
      <c r="D2333" s="1" t="n">
        <v>0</v>
      </c>
      <c r="E2333" s="1" t="n">
        <v>1</v>
      </c>
      <c r="F2333" s="1" t="n">
        <v>2321</v>
      </c>
      <c r="H2333" s="1" t="s">
        <v>2713</v>
      </c>
      <c r="I2333" s="3" t="e">
        <f aca="false">-#NAME? #NAME? #NAME? #NAME?</f>
        <v>#VALUE!</v>
      </c>
      <c r="J2333" s="3" t="s">
        <v>256</v>
      </c>
      <c r="K2333" s="1" t="n">
        <v>0</v>
      </c>
      <c r="L2333" s="1" t="n">
        <v>0</v>
      </c>
      <c r="M2333" s="1" t="n">
        <v>23290</v>
      </c>
    </row>
    <row r="2334" customFormat="false" ht="14.9" hidden="false" customHeight="false" outlineLevel="0" collapsed="false">
      <c r="A2334" s="1" t="n">
        <v>2330</v>
      </c>
      <c r="B2334" s="1" t="n">
        <v>30</v>
      </c>
      <c r="C2334" s="1" t="n">
        <v>0</v>
      </c>
      <c r="D2334" s="1" t="n">
        <v>0</v>
      </c>
      <c r="E2334" s="1" t="n">
        <v>1</v>
      </c>
      <c r="F2334" s="1" t="n">
        <v>2321</v>
      </c>
      <c r="H2334" s="1" t="s">
        <v>2714</v>
      </c>
      <c r="I2334" s="3" t="e">
        <f aca="false">-#NAME? #NAME? #NAME? #NAME?</f>
        <v>#VALUE!</v>
      </c>
      <c r="J2334" s="3" t="s">
        <v>256</v>
      </c>
      <c r="K2334" s="1" t="n">
        <v>0</v>
      </c>
      <c r="L2334" s="1" t="n">
        <v>0</v>
      </c>
      <c r="M2334" s="1" t="n">
        <v>23300</v>
      </c>
    </row>
    <row r="2335" customFormat="false" ht="14.9" hidden="false" customHeight="false" outlineLevel="0" collapsed="false">
      <c r="A2335" s="1" t="n">
        <v>2331</v>
      </c>
      <c r="B2335" s="1" t="n">
        <v>30</v>
      </c>
      <c r="C2335" s="1" t="n">
        <v>0</v>
      </c>
      <c r="D2335" s="1" t="n">
        <v>0</v>
      </c>
      <c r="E2335" s="1" t="n">
        <v>1</v>
      </c>
      <c r="F2335" s="1" t="n">
        <v>2321</v>
      </c>
      <c r="H2335" s="1" t="s">
        <v>2715</v>
      </c>
      <c r="I2335" s="3" t="e">
        <f aca="false">-#NAME?</f>
        <v>#NAME?</v>
      </c>
      <c r="J2335" s="3" t="s">
        <v>256</v>
      </c>
      <c r="K2335" s="1" t="n">
        <v>0</v>
      </c>
      <c r="L2335" s="1" t="n">
        <v>0</v>
      </c>
      <c r="M2335" s="1" t="n">
        <v>23310</v>
      </c>
    </row>
    <row r="2336" customFormat="false" ht="431.3" hidden="false" customHeight="false" outlineLevel="0" collapsed="false">
      <c r="A2336" s="1" t="n">
        <v>2332</v>
      </c>
      <c r="B2336" s="1" t="n">
        <v>30</v>
      </c>
      <c r="C2336" s="1" t="n">
        <v>0</v>
      </c>
      <c r="D2336" s="1" t="n">
        <v>1</v>
      </c>
      <c r="E2336" s="1" t="n">
        <v>0</v>
      </c>
      <c r="G2336" s="1" t="n">
        <v>30.03</v>
      </c>
      <c r="I2336" s="3" t="s">
        <v>2716</v>
      </c>
      <c r="L2336" s="1" t="n">
        <v>0</v>
      </c>
      <c r="M2336" s="1" t="n">
        <v>23320</v>
      </c>
    </row>
    <row r="2337" customFormat="false" ht="14.9" hidden="false" customHeight="false" outlineLevel="0" collapsed="false">
      <c r="A2337" s="1" t="n">
        <v>2333</v>
      </c>
      <c r="B2337" s="1" t="n">
        <v>30</v>
      </c>
      <c r="C2337" s="1" t="n">
        <v>0</v>
      </c>
      <c r="D2337" s="1" t="n">
        <v>0</v>
      </c>
      <c r="E2337" s="1" t="n">
        <v>1</v>
      </c>
      <c r="F2337" s="1" t="n">
        <v>2332</v>
      </c>
      <c r="H2337" s="1" t="s">
        <v>2717</v>
      </c>
      <c r="I2337" s="3" t="e">
        <f aca="false">-#NAME? #NAME? #NAME? #NAME? #NAME?,#NAME? #NAME? #NAME? #NAME? #NAME?,#NAME? #NAME? #NAME? #NAME? #NAME?</f>
        <v>#VALUE!</v>
      </c>
      <c r="J2337" s="3" t="s">
        <v>256</v>
      </c>
      <c r="K2337" s="1" t="n">
        <v>0</v>
      </c>
      <c r="L2337" s="1" t="n">
        <v>0</v>
      </c>
      <c r="M2337" s="1" t="n">
        <v>23330</v>
      </c>
    </row>
    <row r="2338" customFormat="false" ht="14.9" hidden="false" customHeight="false" outlineLevel="0" collapsed="false">
      <c r="A2338" s="1" t="n">
        <v>2334</v>
      </c>
      <c r="B2338" s="1" t="n">
        <v>30</v>
      </c>
      <c r="C2338" s="1" t="n">
        <v>0</v>
      </c>
      <c r="D2338" s="1" t="n">
        <v>0</v>
      </c>
      <c r="E2338" s="1" t="n">
        <v>1</v>
      </c>
      <c r="F2338" s="1" t="n">
        <v>2332</v>
      </c>
      <c r="H2338" s="1" t="s">
        <v>2718</v>
      </c>
      <c r="I2338" s="3" t="e">
        <f aca="false">-#NAME?,#NAME? #NAME?</f>
        <v>#VALUE!</v>
      </c>
      <c r="J2338" s="3" t="s">
        <v>256</v>
      </c>
      <c r="K2338" s="1" t="n">
        <v>0</v>
      </c>
      <c r="L2338" s="1" t="n">
        <v>0</v>
      </c>
      <c r="M2338" s="1" t="n">
        <v>23340</v>
      </c>
    </row>
    <row r="2339" customFormat="false" ht="122.35" hidden="false" customHeight="false" outlineLevel="0" collapsed="false">
      <c r="A2339" s="1" t="n">
        <v>2335</v>
      </c>
      <c r="B2339" s="1" t="n">
        <v>30</v>
      </c>
      <c r="C2339" s="1" t="n">
        <v>0</v>
      </c>
      <c r="D2339" s="1" t="n">
        <v>0</v>
      </c>
      <c r="E2339" s="1" t="n">
        <v>0</v>
      </c>
      <c r="F2339" s="1" t="n">
        <v>2332</v>
      </c>
      <c r="I2339" s="3" t="s">
        <v>2719</v>
      </c>
      <c r="J2339" s="3" t="s">
        <v>256</v>
      </c>
      <c r="K2339" s="1" t="n">
        <v>0</v>
      </c>
      <c r="L2339" s="1" t="n">
        <v>0</v>
      </c>
      <c r="M2339" s="1" t="n">
        <v>23350</v>
      </c>
    </row>
    <row r="2340" customFormat="false" ht="14.9" hidden="false" customHeight="false" outlineLevel="0" collapsed="false">
      <c r="A2340" s="1" t="n">
        <v>2336</v>
      </c>
      <c r="B2340" s="1" t="n">
        <v>30</v>
      </c>
      <c r="C2340" s="1" t="n">
        <v>0</v>
      </c>
      <c r="D2340" s="1" t="n">
        <v>0</v>
      </c>
      <c r="E2340" s="1" t="n">
        <v>1</v>
      </c>
      <c r="F2340" s="1" t="n">
        <v>2335</v>
      </c>
      <c r="H2340" s="1" t="s">
        <v>2720</v>
      </c>
      <c r="I2340" s="3" t="e">
        <f aca="false">--#NAME? #NAME?</f>
        <v>#VALUE!</v>
      </c>
      <c r="J2340" s="3" t="s">
        <v>256</v>
      </c>
      <c r="K2340" s="1" t="n">
        <v>0</v>
      </c>
      <c r="L2340" s="1" t="n">
        <v>0</v>
      </c>
      <c r="M2340" s="1" t="n">
        <v>23360</v>
      </c>
    </row>
    <row r="2341" customFormat="false" ht="14.9" hidden="false" customHeight="false" outlineLevel="0" collapsed="false">
      <c r="A2341" s="1" t="n">
        <v>2337</v>
      </c>
      <c r="B2341" s="1" t="n">
        <v>30</v>
      </c>
      <c r="C2341" s="1" t="n">
        <v>0</v>
      </c>
      <c r="D2341" s="1" t="n">
        <v>0</v>
      </c>
      <c r="E2341" s="1" t="n">
        <v>1</v>
      </c>
      <c r="F2341" s="1" t="n">
        <v>2335</v>
      </c>
      <c r="H2341" s="1" t="s">
        <v>2721</v>
      </c>
      <c r="I2341" s="3" t="e">
        <f aca="false">--#NAME?</f>
        <v>#NAME?</v>
      </c>
      <c r="J2341" s="3" t="s">
        <v>256</v>
      </c>
      <c r="K2341" s="1" t="n">
        <v>0</v>
      </c>
      <c r="L2341" s="1" t="n">
        <v>0</v>
      </c>
      <c r="M2341" s="1" t="n">
        <v>23370</v>
      </c>
    </row>
    <row r="2342" customFormat="false" ht="95.5" hidden="false" customHeight="false" outlineLevel="0" collapsed="false">
      <c r="A2342" s="1" t="n">
        <v>2338</v>
      </c>
      <c r="B2342" s="1" t="n">
        <v>30</v>
      </c>
      <c r="C2342" s="1" t="n">
        <v>0</v>
      </c>
      <c r="D2342" s="1" t="n">
        <v>0</v>
      </c>
      <c r="E2342" s="1" t="n">
        <v>0</v>
      </c>
      <c r="F2342" s="1" t="n">
        <v>2332</v>
      </c>
      <c r="I2342" s="3" t="s">
        <v>2722</v>
      </c>
      <c r="L2342" s="1" t="n">
        <v>0</v>
      </c>
      <c r="M2342" s="1" t="n">
        <v>23380</v>
      </c>
    </row>
    <row r="2343" customFormat="false" ht="14.9" hidden="false" customHeight="false" outlineLevel="0" collapsed="false">
      <c r="A2343" s="1" t="n">
        <v>2339</v>
      </c>
      <c r="B2343" s="1" t="n">
        <v>30</v>
      </c>
      <c r="C2343" s="1" t="n">
        <v>0</v>
      </c>
      <c r="D2343" s="1" t="n">
        <v>0</v>
      </c>
      <c r="E2343" s="1" t="n">
        <v>1</v>
      </c>
      <c r="F2343" s="1" t="n">
        <v>2338</v>
      </c>
      <c r="H2343" s="1" t="s">
        <v>2723</v>
      </c>
      <c r="I2343" s="3" t="e">
        <f aca="false">--#NAME? #NAME? #NAME? #NAME? #NAME?</f>
        <v>#VALUE!</v>
      </c>
      <c r="J2343" s="3" t="s">
        <v>256</v>
      </c>
      <c r="K2343" s="1" t="n">
        <v>0</v>
      </c>
      <c r="L2343" s="1" t="n">
        <v>0</v>
      </c>
      <c r="M2343" s="1" t="n">
        <v>23390</v>
      </c>
    </row>
    <row r="2344" customFormat="false" ht="14.9" hidden="false" customHeight="false" outlineLevel="0" collapsed="false">
      <c r="A2344" s="1" t="n">
        <v>2340</v>
      </c>
      <c r="B2344" s="1" t="n">
        <v>30</v>
      </c>
      <c r="C2344" s="1" t="n">
        <v>0</v>
      </c>
      <c r="D2344" s="1" t="n">
        <v>0</v>
      </c>
      <c r="E2344" s="1" t="n">
        <v>1</v>
      </c>
      <c r="F2344" s="1" t="n">
        <v>2338</v>
      </c>
      <c r="H2344" s="1" t="s">
        <v>2724</v>
      </c>
      <c r="I2344" s="3" t="e">
        <f aca="false">--#NAME? #NAME? (#NAME?) #NAME? #NAME? #NAME?</f>
        <v>#VALUE!</v>
      </c>
      <c r="J2344" s="3" t="s">
        <v>256</v>
      </c>
      <c r="K2344" s="1" t="n">
        <v>0</v>
      </c>
      <c r="L2344" s="1" t="n">
        <v>0</v>
      </c>
      <c r="M2344" s="1" t="n">
        <v>23400</v>
      </c>
    </row>
    <row r="2345" customFormat="false" ht="14.9" hidden="false" customHeight="false" outlineLevel="0" collapsed="false">
      <c r="A2345" s="1" t="n">
        <v>2341</v>
      </c>
      <c r="B2345" s="1" t="n">
        <v>30</v>
      </c>
      <c r="C2345" s="1" t="n">
        <v>0</v>
      </c>
      <c r="D2345" s="1" t="n">
        <v>0</v>
      </c>
      <c r="E2345" s="1" t="n">
        <v>1</v>
      </c>
      <c r="F2345" s="1" t="n">
        <v>2338</v>
      </c>
      <c r="H2345" s="1" t="s">
        <v>2725</v>
      </c>
      <c r="I2345" s="3" t="e">
        <f aca="false">--#NAME? #NAME? #NAME? #NAME? #NAME?</f>
        <v>#VALUE!</v>
      </c>
      <c r="J2345" s="3" t="s">
        <v>256</v>
      </c>
      <c r="K2345" s="1" t="n">
        <v>0</v>
      </c>
      <c r="L2345" s="1" t="n">
        <v>0</v>
      </c>
      <c r="M2345" s="1" t="n">
        <v>23410</v>
      </c>
    </row>
    <row r="2346" customFormat="false" ht="14.9" hidden="false" customHeight="false" outlineLevel="0" collapsed="false">
      <c r="A2346" s="1" t="n">
        <v>2342</v>
      </c>
      <c r="B2346" s="1" t="n">
        <v>30</v>
      </c>
      <c r="C2346" s="1" t="n">
        <v>0</v>
      </c>
      <c r="D2346" s="1" t="n">
        <v>0</v>
      </c>
      <c r="E2346" s="1" t="n">
        <v>1</v>
      </c>
      <c r="F2346" s="1" t="n">
        <v>2338</v>
      </c>
      <c r="H2346" s="1" t="s">
        <v>2726</v>
      </c>
      <c r="I2346" s="3" t="e">
        <f aca="false">--#NAME?</f>
        <v>#NAME?</v>
      </c>
      <c r="J2346" s="3" t="s">
        <v>256</v>
      </c>
      <c r="K2346" s="1" t="n">
        <v>0</v>
      </c>
      <c r="L2346" s="1" t="n">
        <v>0</v>
      </c>
      <c r="M2346" s="1" t="n">
        <v>23420</v>
      </c>
    </row>
    <row r="2347" customFormat="false" ht="162.65" hidden="false" customHeight="false" outlineLevel="0" collapsed="false">
      <c r="A2347" s="1" t="n">
        <v>2343</v>
      </c>
      <c r="B2347" s="1" t="n">
        <v>30</v>
      </c>
      <c r="C2347" s="1" t="n">
        <v>0</v>
      </c>
      <c r="D2347" s="1" t="n">
        <v>0</v>
      </c>
      <c r="E2347" s="1" t="n">
        <v>1</v>
      </c>
      <c r="F2347" s="1" t="n">
        <v>2332</v>
      </c>
      <c r="H2347" s="1" t="s">
        <v>2727</v>
      </c>
      <c r="I2347" s="3" t="s">
        <v>2728</v>
      </c>
      <c r="J2347" s="3" t="s">
        <v>256</v>
      </c>
      <c r="K2347" s="1" t="n">
        <v>0</v>
      </c>
      <c r="L2347" s="1" t="n">
        <v>0</v>
      </c>
      <c r="M2347" s="1" t="n">
        <v>23430</v>
      </c>
    </row>
    <row r="2348" customFormat="false" ht="14.9" hidden="false" customHeight="false" outlineLevel="0" collapsed="false">
      <c r="A2348" s="1" t="n">
        <v>2344</v>
      </c>
      <c r="B2348" s="1" t="n">
        <v>30</v>
      </c>
      <c r="C2348" s="1" t="n">
        <v>0</v>
      </c>
      <c r="D2348" s="1" t="n">
        <v>0</v>
      </c>
      <c r="E2348" s="1" t="n">
        <v>1</v>
      </c>
      <c r="F2348" s="1" t="n">
        <v>2332</v>
      </c>
      <c r="H2348" s="1" t="s">
        <v>2729</v>
      </c>
      <c r="I2348" s="3" t="e">
        <f aca="false">-#NAME?</f>
        <v>#NAME?</v>
      </c>
      <c r="J2348" s="3" t="s">
        <v>256</v>
      </c>
      <c r="K2348" s="1" t="n">
        <v>0</v>
      </c>
      <c r="L2348" s="1" t="n">
        <v>0</v>
      </c>
      <c r="M2348" s="1" t="n">
        <v>23440</v>
      </c>
    </row>
    <row r="2349" customFormat="false" ht="485.05" hidden="false" customHeight="false" outlineLevel="0" collapsed="false">
      <c r="A2349" s="1" t="n">
        <v>2345</v>
      </c>
      <c r="B2349" s="1" t="n">
        <v>30</v>
      </c>
      <c r="C2349" s="1" t="n">
        <v>0</v>
      </c>
      <c r="D2349" s="1" t="n">
        <v>1</v>
      </c>
      <c r="E2349" s="1" t="n">
        <v>0</v>
      </c>
      <c r="G2349" s="1" t="n">
        <v>30.04</v>
      </c>
      <c r="I2349" s="3" t="s">
        <v>2730</v>
      </c>
      <c r="L2349" s="1" t="n">
        <v>0</v>
      </c>
      <c r="M2349" s="1" t="n">
        <v>23450</v>
      </c>
    </row>
    <row r="2350" customFormat="false" ht="14.9" hidden="false" customHeight="false" outlineLevel="0" collapsed="false">
      <c r="A2350" s="1" t="n">
        <v>2346</v>
      </c>
      <c r="B2350" s="1" t="n">
        <v>30</v>
      </c>
      <c r="C2350" s="1" t="n">
        <v>0</v>
      </c>
      <c r="D2350" s="1" t="n">
        <v>0</v>
      </c>
      <c r="E2350" s="1" t="n">
        <v>1</v>
      </c>
      <c r="F2350" s="1" t="n">
        <v>2345</v>
      </c>
      <c r="H2350" s="1" t="s">
        <v>2731</v>
      </c>
      <c r="I2350" s="3" t="e">
        <f aca="false">-#NAME? #NAME? #NAME? #NAME? #NAME?,#NAME? #NAME? #NAME? #NAME? #NAME?,#NAME? #NAME? #NAME? #NAME? #NAME?</f>
        <v>#VALUE!</v>
      </c>
      <c r="J2350" s="3" t="s">
        <v>256</v>
      </c>
      <c r="K2350" s="1" t="n">
        <v>0</v>
      </c>
      <c r="L2350" s="1" t="n">
        <v>0</v>
      </c>
      <c r="M2350" s="1" t="n">
        <v>23460</v>
      </c>
    </row>
    <row r="2351" customFormat="false" ht="14.9" hidden="false" customHeight="false" outlineLevel="0" collapsed="false">
      <c r="A2351" s="1" t="n">
        <v>2347</v>
      </c>
      <c r="B2351" s="1" t="n">
        <v>30</v>
      </c>
      <c r="C2351" s="1" t="n">
        <v>0</v>
      </c>
      <c r="D2351" s="1" t="n">
        <v>0</v>
      </c>
      <c r="E2351" s="1" t="n">
        <v>1</v>
      </c>
      <c r="F2351" s="1" t="n">
        <v>2345</v>
      </c>
      <c r="H2351" s="1" t="s">
        <v>2732</v>
      </c>
      <c r="I2351" s="3" t="e">
        <f aca="false">-#NAME?,#NAME? #NAME?</f>
        <v>#VALUE!</v>
      </c>
      <c r="J2351" s="3" t="s">
        <v>256</v>
      </c>
      <c r="K2351" s="1" t="n">
        <v>0</v>
      </c>
      <c r="L2351" s="1" t="n">
        <v>0</v>
      </c>
      <c r="M2351" s="1" t="n">
        <v>23470</v>
      </c>
    </row>
    <row r="2352" customFormat="false" ht="122.35" hidden="false" customHeight="false" outlineLevel="0" collapsed="false">
      <c r="A2352" s="1" t="n">
        <v>2348</v>
      </c>
      <c r="B2352" s="1" t="n">
        <v>30</v>
      </c>
      <c r="C2352" s="1" t="n">
        <v>0</v>
      </c>
      <c r="D2352" s="1" t="n">
        <v>0</v>
      </c>
      <c r="E2352" s="1" t="n">
        <v>0</v>
      </c>
      <c r="F2352" s="1" t="n">
        <v>2345</v>
      </c>
      <c r="I2352" s="3" t="s">
        <v>2719</v>
      </c>
      <c r="J2352" s="3" t="s">
        <v>256</v>
      </c>
      <c r="K2352" s="1" t="n">
        <v>0</v>
      </c>
      <c r="L2352" s="1" t="n">
        <v>0</v>
      </c>
      <c r="M2352" s="1" t="n">
        <v>23480</v>
      </c>
    </row>
    <row r="2353" customFormat="false" ht="14.9" hidden="false" customHeight="false" outlineLevel="0" collapsed="false">
      <c r="A2353" s="1" t="n">
        <v>2349</v>
      </c>
      <c r="B2353" s="1" t="n">
        <v>30</v>
      </c>
      <c r="C2353" s="1" t="n">
        <v>0</v>
      </c>
      <c r="D2353" s="1" t="n">
        <v>0</v>
      </c>
      <c r="E2353" s="1" t="n">
        <v>1</v>
      </c>
      <c r="F2353" s="1" t="n">
        <v>2348</v>
      </c>
      <c r="H2353" s="1" t="s">
        <v>2733</v>
      </c>
      <c r="I2353" s="3" t="e">
        <f aca="false">--#NAME? #NAME?</f>
        <v>#VALUE!</v>
      </c>
      <c r="J2353" s="3" t="s">
        <v>256</v>
      </c>
      <c r="K2353" s="1" t="n">
        <v>0</v>
      </c>
      <c r="L2353" s="1" t="n">
        <v>0</v>
      </c>
      <c r="M2353" s="1" t="n">
        <v>23490</v>
      </c>
    </row>
    <row r="2354" customFormat="false" ht="14.9" hidden="false" customHeight="false" outlineLevel="0" collapsed="false">
      <c r="A2354" s="1" t="n">
        <v>2350</v>
      </c>
      <c r="B2354" s="1" t="n">
        <v>30</v>
      </c>
      <c r="C2354" s="1" t="n">
        <v>0</v>
      </c>
      <c r="D2354" s="1" t="n">
        <v>0</v>
      </c>
      <c r="E2354" s="1" t="n">
        <v>1</v>
      </c>
      <c r="F2354" s="1" t="n">
        <v>2348</v>
      </c>
      <c r="H2354" s="1" t="s">
        <v>2734</v>
      </c>
      <c r="I2354" s="3" t="e">
        <f aca="false">--#NAME? #NAME? #NAME?,#NAME? #NAME? #NAME? #NAME? #NAME?</f>
        <v>#VALUE!</v>
      </c>
      <c r="J2354" s="3" t="s">
        <v>256</v>
      </c>
      <c r="K2354" s="1" t="n">
        <v>0</v>
      </c>
      <c r="L2354" s="1" t="n">
        <v>0</v>
      </c>
      <c r="M2354" s="1" t="n">
        <v>23500</v>
      </c>
    </row>
    <row r="2355" customFormat="false" ht="14.9" hidden="false" customHeight="false" outlineLevel="0" collapsed="false">
      <c r="A2355" s="1" t="n">
        <v>2351</v>
      </c>
      <c r="B2355" s="1" t="n">
        <v>30</v>
      </c>
      <c r="C2355" s="1" t="n">
        <v>0</v>
      </c>
      <c r="D2355" s="1" t="n">
        <v>0</v>
      </c>
      <c r="E2355" s="1" t="n">
        <v>1</v>
      </c>
      <c r="F2355" s="1" t="n">
        <v>2348</v>
      </c>
      <c r="H2355" s="1" t="s">
        <v>2735</v>
      </c>
      <c r="I2355" s="3" t="e">
        <f aca="false">--#NAME?</f>
        <v>#NAME?</v>
      </c>
      <c r="L2355" s="1" t="n">
        <v>0</v>
      </c>
      <c r="M2355" s="1" t="n">
        <v>23510</v>
      </c>
    </row>
    <row r="2356" customFormat="false" ht="95.5" hidden="false" customHeight="false" outlineLevel="0" collapsed="false">
      <c r="A2356" s="1" t="n">
        <v>2352</v>
      </c>
      <c r="B2356" s="1" t="n">
        <v>30</v>
      </c>
      <c r="C2356" s="1" t="n">
        <v>0</v>
      </c>
      <c r="D2356" s="1" t="n">
        <v>0</v>
      </c>
      <c r="E2356" s="1" t="n">
        <v>0</v>
      </c>
      <c r="F2356" s="1" t="n">
        <v>2345</v>
      </c>
      <c r="I2356" s="3" t="s">
        <v>2722</v>
      </c>
      <c r="J2356" s="3" t="s">
        <v>256</v>
      </c>
      <c r="K2356" s="1" t="n">
        <v>0</v>
      </c>
      <c r="L2356" s="1" t="n">
        <v>0</v>
      </c>
      <c r="M2356" s="1" t="n">
        <v>23520</v>
      </c>
    </row>
    <row r="2357" customFormat="false" ht="14.9" hidden="false" customHeight="false" outlineLevel="0" collapsed="false">
      <c r="A2357" s="1" t="n">
        <v>2353</v>
      </c>
      <c r="B2357" s="1" t="n">
        <v>30</v>
      </c>
      <c r="C2357" s="1" t="n">
        <v>0</v>
      </c>
      <c r="D2357" s="1" t="n">
        <v>0</v>
      </c>
      <c r="E2357" s="1" t="n">
        <v>1</v>
      </c>
      <c r="F2357" s="1" t="n">
        <v>2352</v>
      </c>
      <c r="H2357" s="1" t="s">
        <v>2736</v>
      </c>
      <c r="I2357" s="3" t="e">
        <f aca="false">--#NAME? #NAME? #NAME? #NAME? #NAME?</f>
        <v>#VALUE!</v>
      </c>
      <c r="J2357" s="3" t="s">
        <v>256</v>
      </c>
      <c r="K2357" s="1" t="n">
        <v>0</v>
      </c>
      <c r="L2357" s="1" t="n">
        <v>0</v>
      </c>
      <c r="M2357" s="1" t="n">
        <v>23530</v>
      </c>
    </row>
    <row r="2358" customFormat="false" ht="14.9" hidden="false" customHeight="false" outlineLevel="0" collapsed="false">
      <c r="A2358" s="1" t="n">
        <v>2354</v>
      </c>
      <c r="B2358" s="1" t="n">
        <v>30</v>
      </c>
      <c r="C2358" s="1" t="n">
        <v>0</v>
      </c>
      <c r="D2358" s="1" t="n">
        <v>0</v>
      </c>
      <c r="E2358" s="1" t="n">
        <v>1</v>
      </c>
      <c r="F2358" s="1" t="n">
        <v>2352</v>
      </c>
      <c r="H2358" s="1" t="s">
        <v>2737</v>
      </c>
      <c r="I2358" s="3" t="e">
        <f aca="false">--#NAME? #NAME? (#NAME?) #NAME? #NAME? #NAME?</f>
        <v>#VALUE!</v>
      </c>
      <c r="J2358" s="3" t="s">
        <v>256</v>
      </c>
      <c r="K2358" s="1" t="n">
        <v>0</v>
      </c>
      <c r="L2358" s="1" t="n">
        <v>0</v>
      </c>
      <c r="M2358" s="1" t="n">
        <v>23540</v>
      </c>
    </row>
    <row r="2359" customFormat="false" ht="14.9" hidden="false" customHeight="false" outlineLevel="0" collapsed="false">
      <c r="A2359" s="1" t="n">
        <v>2355</v>
      </c>
      <c r="B2359" s="1" t="n">
        <v>30</v>
      </c>
      <c r="C2359" s="1" t="n">
        <v>0</v>
      </c>
      <c r="D2359" s="1" t="n">
        <v>0</v>
      </c>
      <c r="E2359" s="1" t="n">
        <v>1</v>
      </c>
      <c r="F2359" s="1" t="n">
        <v>2352</v>
      </c>
      <c r="H2359" s="1" t="s">
        <v>2738</v>
      </c>
      <c r="I2359" s="3" t="e">
        <f aca="false">--#NAME? #NAME? #NAME? #NAME? #NAME?</f>
        <v>#VALUE!</v>
      </c>
      <c r="J2359" s="3" t="s">
        <v>256</v>
      </c>
      <c r="K2359" s="1" t="n">
        <v>0</v>
      </c>
      <c r="L2359" s="1" t="n">
        <v>0</v>
      </c>
      <c r="M2359" s="1" t="n">
        <v>23550</v>
      </c>
    </row>
    <row r="2360" customFormat="false" ht="14.9" hidden="false" customHeight="false" outlineLevel="0" collapsed="false">
      <c r="A2360" s="1" t="n">
        <v>2356</v>
      </c>
      <c r="B2360" s="1" t="n">
        <v>30</v>
      </c>
      <c r="C2360" s="1" t="n">
        <v>0</v>
      </c>
      <c r="D2360" s="1" t="n">
        <v>0</v>
      </c>
      <c r="E2360" s="1" t="n">
        <v>1</v>
      </c>
      <c r="F2360" s="1" t="n">
        <v>2352</v>
      </c>
      <c r="H2360" s="1" t="s">
        <v>2739</v>
      </c>
      <c r="I2360" s="3" t="e">
        <f aca="false">--#NAME?</f>
        <v>#NAME?</v>
      </c>
      <c r="J2360" s="3" t="s">
        <v>256</v>
      </c>
      <c r="K2360" s="1" t="n">
        <v>0</v>
      </c>
      <c r="L2360" s="1" t="n">
        <v>0</v>
      </c>
      <c r="M2360" s="1" t="n">
        <v>23560</v>
      </c>
    </row>
    <row r="2361" customFormat="false" ht="122.35" hidden="false" customHeight="false" outlineLevel="0" collapsed="false">
      <c r="A2361" s="1" t="n">
        <v>2357</v>
      </c>
      <c r="B2361" s="1" t="n">
        <v>30</v>
      </c>
      <c r="C2361" s="1" t="n">
        <v>0</v>
      </c>
      <c r="D2361" s="1" t="n">
        <v>0</v>
      </c>
      <c r="E2361" s="1" t="n">
        <v>1</v>
      </c>
      <c r="F2361" s="1" t="n">
        <v>2345</v>
      </c>
      <c r="H2361" s="1" t="s">
        <v>2740</v>
      </c>
      <c r="I2361" s="3" t="s">
        <v>2741</v>
      </c>
      <c r="J2361" s="3" t="s">
        <v>256</v>
      </c>
      <c r="K2361" s="1" t="n">
        <v>0</v>
      </c>
      <c r="L2361" s="1" t="n">
        <v>0</v>
      </c>
      <c r="M2361" s="1" t="n">
        <v>23570</v>
      </c>
    </row>
    <row r="2362" customFormat="false" ht="162.65" hidden="false" customHeight="false" outlineLevel="0" collapsed="false">
      <c r="A2362" s="1" t="n">
        <v>2358</v>
      </c>
      <c r="B2362" s="1" t="n">
        <v>30</v>
      </c>
      <c r="C2362" s="1" t="n">
        <v>0</v>
      </c>
      <c r="D2362" s="1" t="n">
        <v>0</v>
      </c>
      <c r="E2362" s="1" t="n">
        <v>1</v>
      </c>
      <c r="F2362" s="1" t="n">
        <v>2345</v>
      </c>
      <c r="H2362" s="1" t="s">
        <v>2742</v>
      </c>
      <c r="I2362" s="3" t="s">
        <v>2728</v>
      </c>
      <c r="J2362" s="3" t="s">
        <v>256</v>
      </c>
      <c r="K2362" s="1" t="n">
        <v>0</v>
      </c>
      <c r="L2362" s="1" t="n">
        <v>0</v>
      </c>
      <c r="M2362" s="1" t="n">
        <v>23580</v>
      </c>
    </row>
    <row r="2363" customFormat="false" ht="14.9" hidden="false" customHeight="false" outlineLevel="0" collapsed="false">
      <c r="A2363" s="1" t="n">
        <v>2359</v>
      </c>
      <c r="B2363" s="1" t="n">
        <v>30</v>
      </c>
      <c r="C2363" s="1" t="n">
        <v>0</v>
      </c>
      <c r="D2363" s="1" t="n">
        <v>0</v>
      </c>
      <c r="E2363" s="1" t="n">
        <v>1</v>
      </c>
      <c r="F2363" s="1" t="n">
        <v>2345</v>
      </c>
      <c r="H2363" s="1" t="s">
        <v>2743</v>
      </c>
      <c r="I2363" s="3" t="e">
        <f aca="false">-#NAME?</f>
        <v>#NAME?</v>
      </c>
      <c r="J2363" s="3" t="s">
        <v>256</v>
      </c>
      <c r="K2363" s="1" t="n">
        <v>0</v>
      </c>
      <c r="L2363" s="1" t="n">
        <v>0</v>
      </c>
      <c r="M2363" s="1" t="n">
        <v>23590</v>
      </c>
    </row>
    <row r="2364" customFormat="false" ht="431.3" hidden="false" customHeight="false" outlineLevel="0" collapsed="false">
      <c r="A2364" s="1" t="n">
        <v>2360</v>
      </c>
      <c r="B2364" s="1" t="n">
        <v>30</v>
      </c>
      <c r="C2364" s="1" t="n">
        <v>0</v>
      </c>
      <c r="D2364" s="1" t="n">
        <v>1</v>
      </c>
      <c r="E2364" s="1" t="n">
        <v>0</v>
      </c>
      <c r="G2364" s="1" t="n">
        <v>30.05</v>
      </c>
      <c r="I2364" s="3" t="s">
        <v>2744</v>
      </c>
      <c r="L2364" s="1" t="n">
        <v>0</v>
      </c>
      <c r="M2364" s="1" t="n">
        <v>23600</v>
      </c>
    </row>
    <row r="2365" customFormat="false" ht="14.9" hidden="false" customHeight="false" outlineLevel="0" collapsed="false">
      <c r="A2365" s="1" t="n">
        <v>2361</v>
      </c>
      <c r="B2365" s="1" t="n">
        <v>30</v>
      </c>
      <c r="C2365" s="1" t="n">
        <v>0</v>
      </c>
      <c r="D2365" s="1" t="n">
        <v>0</v>
      </c>
      <c r="E2365" s="1" t="n">
        <v>1</v>
      </c>
      <c r="F2365" s="1" t="n">
        <v>2360</v>
      </c>
      <c r="H2365" s="1" t="s">
        <v>2745</v>
      </c>
      <c r="I2365" s="3" t="e">
        <f aca="false">-#NAME? #NAME? #NAME? #NAME? #NAME? #NAME? #NAME? #NAME? #NAME?</f>
        <v>#VALUE!</v>
      </c>
      <c r="J2365" s="3" t="s">
        <v>256</v>
      </c>
      <c r="K2365" s="1" t="n">
        <v>0</v>
      </c>
      <c r="L2365" s="1" t="n">
        <v>0</v>
      </c>
      <c r="M2365" s="1" t="n">
        <v>23610</v>
      </c>
    </row>
    <row r="2366" customFormat="false" ht="14.9" hidden="false" customHeight="false" outlineLevel="0" collapsed="false">
      <c r="A2366" s="1" t="n">
        <v>2362</v>
      </c>
      <c r="B2366" s="1" t="n">
        <v>30</v>
      </c>
      <c r="C2366" s="1" t="n">
        <v>0</v>
      </c>
      <c r="D2366" s="1" t="n">
        <v>0</v>
      </c>
      <c r="E2366" s="1" t="n">
        <v>0</v>
      </c>
      <c r="F2366" s="1" t="n">
        <v>2360</v>
      </c>
      <c r="I2366" s="3" t="s">
        <v>199</v>
      </c>
      <c r="J2366" s="3" t="s">
        <v>256</v>
      </c>
      <c r="K2366" s="1" t="n">
        <v>0</v>
      </c>
      <c r="L2366" s="1" t="n">
        <v>0</v>
      </c>
      <c r="M2366" s="1" t="n">
        <v>23620</v>
      </c>
    </row>
    <row r="2367" customFormat="false" ht="14.9" hidden="false" customHeight="false" outlineLevel="0" collapsed="false">
      <c r="A2367" s="1" t="n">
        <v>2363</v>
      </c>
      <c r="B2367" s="1" t="n">
        <v>30</v>
      </c>
      <c r="C2367" s="1" t="n">
        <v>0</v>
      </c>
      <c r="D2367" s="1" t="n">
        <v>0</v>
      </c>
      <c r="E2367" s="1" t="n">
        <v>1</v>
      </c>
      <c r="F2367" s="1" t="n">
        <v>2362</v>
      </c>
      <c r="H2367" s="1" t="s">
        <v>2746</v>
      </c>
      <c r="I2367" s="3" t="e">
        <f aca="false">---#NAME? #NAME? #NAME? #NAME?</f>
        <v>#VALUE!</v>
      </c>
      <c r="L2367" s="1" t="n">
        <v>0</v>
      </c>
      <c r="M2367" s="1" t="n">
        <v>23630</v>
      </c>
    </row>
    <row r="2368" customFormat="false" ht="14.9" hidden="false" customHeight="false" outlineLevel="0" collapsed="false">
      <c r="A2368" s="1" t="n">
        <v>2364</v>
      </c>
      <c r="B2368" s="1" t="n">
        <v>30</v>
      </c>
      <c r="C2368" s="1" t="n">
        <v>0</v>
      </c>
      <c r="D2368" s="1" t="n">
        <v>0</v>
      </c>
      <c r="E2368" s="1" t="n">
        <v>1</v>
      </c>
      <c r="F2368" s="1" t="n">
        <v>2362</v>
      </c>
      <c r="H2368" s="1" t="s">
        <v>2747</v>
      </c>
      <c r="I2368" s="3" t="e">
        <f aca="false">---#NAME?</f>
        <v>#NAME?</v>
      </c>
      <c r="L2368" s="1" t="n">
        <v>0</v>
      </c>
      <c r="M2368" s="1" t="n">
        <v>23640</v>
      </c>
    </row>
    <row r="2369" customFormat="false" ht="95.5" hidden="false" customHeight="false" outlineLevel="0" collapsed="false">
      <c r="A2369" s="1" t="n">
        <v>2365</v>
      </c>
      <c r="B2369" s="1" t="n">
        <v>30</v>
      </c>
      <c r="C2369" s="1" t="n">
        <v>0</v>
      </c>
      <c r="D2369" s="1" t="n">
        <v>1</v>
      </c>
      <c r="E2369" s="1" t="n">
        <v>0</v>
      </c>
      <c r="G2369" s="1" t="n">
        <v>30.06</v>
      </c>
      <c r="I2369" s="3" t="s">
        <v>2748</v>
      </c>
      <c r="L2369" s="1" t="n">
        <v>0</v>
      </c>
      <c r="M2369" s="1" t="n">
        <v>23650</v>
      </c>
    </row>
    <row r="2370" customFormat="false" ht="417.9" hidden="false" customHeight="false" outlineLevel="0" collapsed="false">
      <c r="A2370" s="1" t="n">
        <v>2366</v>
      </c>
      <c r="B2370" s="1" t="n">
        <v>30</v>
      </c>
      <c r="C2370" s="1" t="n">
        <v>0</v>
      </c>
      <c r="D2370" s="1" t="n">
        <v>0</v>
      </c>
      <c r="E2370" s="1" t="n">
        <v>1</v>
      </c>
      <c r="F2370" s="1" t="n">
        <v>2365</v>
      </c>
      <c r="H2370" s="1" t="s">
        <v>2749</v>
      </c>
      <c r="I2370" s="3" t="s">
        <v>2750</v>
      </c>
      <c r="J2370" s="3" t="s">
        <v>256</v>
      </c>
      <c r="K2370" s="1" t="n">
        <v>0</v>
      </c>
      <c r="L2370" s="1" t="n">
        <v>0</v>
      </c>
      <c r="M2370" s="1" t="n">
        <v>23660</v>
      </c>
    </row>
    <row r="2371" customFormat="false" ht="14.9" hidden="false" customHeight="false" outlineLevel="0" collapsed="false">
      <c r="A2371" s="1" t="n">
        <v>2367</v>
      </c>
      <c r="B2371" s="1" t="n">
        <v>30</v>
      </c>
      <c r="C2371" s="1" t="n">
        <v>0</v>
      </c>
      <c r="D2371" s="1" t="n">
        <v>0</v>
      </c>
      <c r="E2371" s="1" t="n">
        <v>1</v>
      </c>
      <c r="F2371" s="1" t="n">
        <v>2365</v>
      </c>
      <c r="H2371" s="1" t="s">
        <v>2751</v>
      </c>
      <c r="I2371" s="3" t="e">
        <f aca="false">-#NAME?-#NAME? #NAME?</f>
        <v>#VALUE!</v>
      </c>
      <c r="J2371" s="3" t="s">
        <v>256</v>
      </c>
      <c r="K2371" s="1" t="n">
        <v>0</v>
      </c>
      <c r="L2371" s="1" t="n">
        <v>0</v>
      </c>
      <c r="M2371" s="1" t="n">
        <v>23670</v>
      </c>
    </row>
    <row r="2372" customFormat="false" ht="55.2" hidden="false" customHeight="false" outlineLevel="0" collapsed="false">
      <c r="A2372" s="1" t="n">
        <v>2368</v>
      </c>
      <c r="B2372" s="1" t="n">
        <v>30</v>
      </c>
      <c r="C2372" s="1" t="n">
        <v>0</v>
      </c>
      <c r="D2372" s="1" t="n">
        <v>0</v>
      </c>
      <c r="E2372" s="1" t="n">
        <v>1</v>
      </c>
      <c r="F2372" s="1" t="n">
        <v>2365</v>
      </c>
      <c r="H2372" s="1" t="s">
        <v>2752</v>
      </c>
      <c r="I2372" s="3" t="e">
        <f aca="false">-#NAME? #NAME? #NAME? #NAME?-#NAME? #NAME?</f>
        <v>#VALUE!</v>
      </c>
      <c r="J2372" s="3" t="s">
        <v>2753</v>
      </c>
      <c r="K2372" s="1" t="n">
        <v>5</v>
      </c>
      <c r="L2372" s="1" t="n">
        <v>0</v>
      </c>
      <c r="M2372" s="1" t="n">
        <v>0</v>
      </c>
      <c r="N2372" s="1" t="n">
        <v>23680</v>
      </c>
    </row>
    <row r="2373" customFormat="false" ht="28.35" hidden="false" customHeight="false" outlineLevel="0" collapsed="false">
      <c r="A2373" s="1" t="n">
        <v>2369</v>
      </c>
      <c r="B2373" s="1" t="n">
        <v>30</v>
      </c>
      <c r="C2373" s="1" t="n">
        <v>0</v>
      </c>
      <c r="D2373" s="1" t="n">
        <v>0</v>
      </c>
      <c r="E2373" s="1" t="n">
        <v>1</v>
      </c>
      <c r="F2373" s="1" t="n">
        <v>2365</v>
      </c>
      <c r="H2373" s="1" t="s">
        <v>2754</v>
      </c>
      <c r="I2373" s="3" t="e">
        <f aca="false">-#NAME? #NAME? #NAME? #NAME? #NAME? #NAME?</f>
        <v>#VALUE!</v>
      </c>
      <c r="J2373" s="3" t="s">
        <v>2755</v>
      </c>
      <c r="K2373" s="1" t="n">
        <v>5</v>
      </c>
      <c r="L2373" s="1" t="n">
        <v>0</v>
      </c>
      <c r="M2373" s="1" t="n">
        <v>0</v>
      </c>
      <c r="N2373" s="1" t="n">
        <v>23690</v>
      </c>
    </row>
    <row r="2374" customFormat="false" ht="14.9" hidden="false" customHeight="false" outlineLevel="0" collapsed="false">
      <c r="A2374" s="1" t="n">
        <v>2370</v>
      </c>
      <c r="B2374" s="1" t="n">
        <v>30</v>
      </c>
      <c r="C2374" s="1" t="n">
        <v>0</v>
      </c>
      <c r="D2374" s="1" t="n">
        <v>0</v>
      </c>
      <c r="E2374" s="1" t="n">
        <v>1</v>
      </c>
      <c r="F2374" s="1" t="n">
        <v>2365</v>
      </c>
      <c r="H2374" s="1" t="s">
        <v>2756</v>
      </c>
      <c r="I2374" s="3" t="e">
        <f aca="false">-#NAME?-#NAME? #NAME? #NAME? #NAME?</f>
        <v>#VALUE!</v>
      </c>
      <c r="J2374" s="3" t="s">
        <v>256</v>
      </c>
      <c r="K2374" s="1" t="n">
        <v>0</v>
      </c>
      <c r="L2374" s="1" t="n">
        <v>0</v>
      </c>
      <c r="M2374" s="1" t="n">
        <v>23700</v>
      </c>
    </row>
    <row r="2375" customFormat="false" ht="202.95" hidden="false" customHeight="false" outlineLevel="0" collapsed="false">
      <c r="A2375" s="1" t="n">
        <v>2371</v>
      </c>
      <c r="B2375" s="1" t="n">
        <v>30</v>
      </c>
      <c r="C2375" s="1" t="n">
        <v>0</v>
      </c>
      <c r="D2375" s="1" t="n">
        <v>0</v>
      </c>
      <c r="E2375" s="1" t="n">
        <v>1</v>
      </c>
      <c r="F2375" s="1" t="n">
        <v>2365</v>
      </c>
      <c r="H2375" s="1" t="s">
        <v>2757</v>
      </c>
      <c r="I2375" s="3" t="s">
        <v>2758</v>
      </c>
      <c r="J2375" s="3" t="s">
        <v>256</v>
      </c>
      <c r="K2375" s="1" t="n">
        <v>0</v>
      </c>
      <c r="L2375" s="1" t="n">
        <v>0</v>
      </c>
      <c r="M2375" s="1" t="n">
        <v>23710</v>
      </c>
    </row>
    <row r="2376" customFormat="false" ht="14.9" hidden="false" customHeight="false" outlineLevel="0" collapsed="false">
      <c r="A2376" s="1" t="n">
        <v>2372</v>
      </c>
      <c r="B2376" s="1" t="n">
        <v>30</v>
      </c>
      <c r="C2376" s="1" t="n">
        <v>0</v>
      </c>
      <c r="D2376" s="1" t="n">
        <v>0</v>
      </c>
      <c r="E2376" s="1" t="n">
        <v>1</v>
      </c>
      <c r="F2376" s="1" t="n">
        <v>2365</v>
      </c>
      <c r="H2376" s="1" t="s">
        <v>2759</v>
      </c>
      <c r="I2376" s="3" t="e">
        <f aca="false">-#NAME? #NAME? #NAME? #NAME? #NAME? #NAME? #NAME? #NAME? #NAME? #NAME? #NAME? #NAME? #NAME? #NAME? #NAME? #NAME? #NAME? #NAME? #NAME? #NAME? #NAME? #NAME? #NAME? #NAME? #NAME? #NAME? #NAME? #NAME? #NAME? #NAME? #NAME? #NAME? #NAME? #NAME? #NAME? #NAME?</f>
        <v>#VALUE!</v>
      </c>
      <c r="J2376" s="3" t="s">
        <v>256</v>
      </c>
      <c r="K2376" s="1" t="n">
        <v>0</v>
      </c>
      <c r="L2376" s="1" t="n">
        <v>0</v>
      </c>
      <c r="M2376" s="1" t="n">
        <v>23720</v>
      </c>
    </row>
    <row r="2377" customFormat="false" ht="14.9" hidden="false" customHeight="false" outlineLevel="0" collapsed="false">
      <c r="A2377" s="1" t="n">
        <v>2373</v>
      </c>
      <c r="B2377" s="1" t="n">
        <v>30</v>
      </c>
      <c r="C2377" s="1" t="n">
        <v>0</v>
      </c>
      <c r="D2377" s="1" t="n">
        <v>0</v>
      </c>
      <c r="E2377" s="1" t="n">
        <v>0</v>
      </c>
      <c r="F2377" s="1" t="n">
        <v>2365</v>
      </c>
      <c r="I2377" s="3" t="s">
        <v>199</v>
      </c>
      <c r="L2377" s="1" t="n">
        <v>0</v>
      </c>
      <c r="M2377" s="1" t="n">
        <v>23730</v>
      </c>
    </row>
    <row r="2378" customFormat="false" ht="14.9" hidden="false" customHeight="false" outlineLevel="0" collapsed="false">
      <c r="A2378" s="1" t="n">
        <v>2374</v>
      </c>
      <c r="B2378" s="1" t="n">
        <v>30</v>
      </c>
      <c r="C2378" s="1" t="n">
        <v>0</v>
      </c>
      <c r="D2378" s="1" t="n">
        <v>0</v>
      </c>
      <c r="E2378" s="1" t="n">
        <v>1</v>
      </c>
      <c r="F2378" s="1" t="n">
        <v>2373</v>
      </c>
      <c r="H2378" s="1" t="s">
        <v>2760</v>
      </c>
      <c r="I2378" s="3" t="e">
        <f aca="false">--#NAME? #NAME? #NAME? #NAME? #NAME?</f>
        <v>#VALUE!</v>
      </c>
      <c r="J2378" s="3" t="s">
        <v>256</v>
      </c>
      <c r="K2378" s="1" t="n">
        <v>0</v>
      </c>
      <c r="L2378" s="1" t="n">
        <v>0</v>
      </c>
      <c r="M2378" s="1" t="n">
        <v>23740</v>
      </c>
    </row>
    <row r="2379" customFormat="false" ht="14.9" hidden="false" customHeight="false" outlineLevel="0" collapsed="false">
      <c r="A2379" s="1" t="n">
        <v>2375</v>
      </c>
      <c r="B2379" s="1" t="n">
        <v>30</v>
      </c>
      <c r="C2379" s="1" t="n">
        <v>0</v>
      </c>
      <c r="D2379" s="1" t="n">
        <v>0</v>
      </c>
      <c r="E2379" s="1" t="n">
        <v>1</v>
      </c>
      <c r="F2379" s="1" t="n">
        <v>2373</v>
      </c>
      <c r="H2379" s="1" t="s">
        <v>2761</v>
      </c>
      <c r="I2379" s="3" t="e">
        <f aca="false">--#NAME? #NAME?</f>
        <v>#VALUE!</v>
      </c>
      <c r="J2379" s="3" t="s">
        <v>256</v>
      </c>
      <c r="K2379" s="1" t="n">
        <v>0</v>
      </c>
      <c r="L2379" s="1" t="n">
        <v>0</v>
      </c>
      <c r="M2379" s="1" t="n">
        <v>23750</v>
      </c>
    </row>
    <row r="2380" customFormat="false" ht="270.1" hidden="false" customHeight="false" outlineLevel="0" collapsed="false">
      <c r="A2380" s="1" t="n">
        <v>2376</v>
      </c>
      <c r="B2380" s="1" t="n">
        <v>31</v>
      </c>
      <c r="C2380" s="1" t="n">
        <v>0</v>
      </c>
      <c r="D2380" s="1" t="n">
        <v>1</v>
      </c>
      <c r="E2380" s="1" t="n">
        <v>1</v>
      </c>
      <c r="G2380" s="1" t="n">
        <v>31.01</v>
      </c>
      <c r="H2380" s="1" t="s">
        <v>2762</v>
      </c>
      <c r="I2380" s="3" t="s">
        <v>2763</v>
      </c>
      <c r="J2380" s="3" t="s">
        <v>256</v>
      </c>
      <c r="K2380" s="1" t="n">
        <v>10</v>
      </c>
      <c r="L2380" s="1" t="n">
        <v>0</v>
      </c>
      <c r="M2380" s="1" t="n">
        <v>23760</v>
      </c>
    </row>
    <row r="2381" customFormat="false" ht="68.65" hidden="false" customHeight="false" outlineLevel="0" collapsed="false">
      <c r="A2381" s="1" t="n">
        <v>2377</v>
      </c>
      <c r="B2381" s="1" t="n">
        <v>31</v>
      </c>
      <c r="C2381" s="1" t="n">
        <v>0</v>
      </c>
      <c r="D2381" s="1" t="n">
        <v>1</v>
      </c>
      <c r="E2381" s="1" t="n">
        <v>0</v>
      </c>
      <c r="G2381" s="1" t="n">
        <v>31.02</v>
      </c>
      <c r="I2381" s="3" t="s">
        <v>2764</v>
      </c>
      <c r="L2381" s="1" t="n">
        <v>0</v>
      </c>
      <c r="M2381" s="1" t="n">
        <v>23770</v>
      </c>
    </row>
    <row r="2382" customFormat="false" ht="14.9" hidden="false" customHeight="false" outlineLevel="0" collapsed="false">
      <c r="A2382" s="1" t="n">
        <v>2378</v>
      </c>
      <c r="B2382" s="1" t="n">
        <v>31</v>
      </c>
      <c r="C2382" s="1" t="n">
        <v>0</v>
      </c>
      <c r="D2382" s="1" t="n">
        <v>0</v>
      </c>
      <c r="E2382" s="1" t="n">
        <v>1</v>
      </c>
      <c r="F2382" s="1" t="n">
        <v>2377</v>
      </c>
      <c r="H2382" s="1" t="s">
        <v>2765</v>
      </c>
      <c r="I2382" s="3" t="e">
        <f aca="false">-#NAME?,#NAME? #NAME? #NAME? #NAME? #NAME? #NAME?</f>
        <v>#VALUE!</v>
      </c>
      <c r="J2382" s="3" t="s">
        <v>256</v>
      </c>
      <c r="K2382" s="1" t="n">
        <v>10</v>
      </c>
      <c r="L2382" s="1" t="n">
        <v>0</v>
      </c>
      <c r="M2382" s="1" t="n">
        <v>23780</v>
      </c>
    </row>
    <row r="2383" customFormat="false" ht="68.65" hidden="false" customHeight="false" outlineLevel="0" collapsed="false">
      <c r="A2383" s="1" t="n">
        <v>2379</v>
      </c>
      <c r="B2383" s="1" t="n">
        <v>31</v>
      </c>
      <c r="C2383" s="1" t="n">
        <v>0</v>
      </c>
      <c r="D2383" s="1" t="n">
        <v>0</v>
      </c>
      <c r="E2383" s="1" t="n">
        <v>0</v>
      </c>
      <c r="F2383" s="1" t="n">
        <v>2377</v>
      </c>
      <c r="I2383" s="3" t="e">
        <f aca="false">-#NAME? #NAME?</f>
        <v>#VALUE!</v>
      </c>
      <c r="J2383" s="3" t="s">
        <v>2766</v>
      </c>
      <c r="L2383" s="0" t="s">
        <v>644</v>
      </c>
      <c r="M2383" s="1" t="n">
        <v>0</v>
      </c>
      <c r="N2383" s="1" t="n">
        <v>23790</v>
      </c>
    </row>
    <row r="2384" customFormat="false" ht="14.9" hidden="false" customHeight="false" outlineLevel="0" collapsed="false">
      <c r="A2384" s="1" t="n">
        <v>2380</v>
      </c>
      <c r="B2384" s="1" t="n">
        <v>31</v>
      </c>
      <c r="C2384" s="1" t="n">
        <v>0</v>
      </c>
      <c r="D2384" s="1" t="n">
        <v>0</v>
      </c>
      <c r="E2384" s="1" t="n">
        <v>1</v>
      </c>
      <c r="F2384" s="1" t="n">
        <v>2379</v>
      </c>
      <c r="H2384" s="1" t="s">
        <v>2767</v>
      </c>
      <c r="I2384" s="3" t="e">
        <f aca="false">--#NAME? #NAME?</f>
        <v>#VALUE!</v>
      </c>
      <c r="J2384" s="3" t="s">
        <v>256</v>
      </c>
      <c r="K2384" s="1" t="n">
        <v>10</v>
      </c>
      <c r="L2384" s="1" t="n">
        <v>0</v>
      </c>
      <c r="M2384" s="1" t="n">
        <v>23800</v>
      </c>
    </row>
    <row r="2385" customFormat="false" ht="14.9" hidden="false" customHeight="false" outlineLevel="0" collapsed="false">
      <c r="A2385" s="1" t="n">
        <v>2381</v>
      </c>
      <c r="B2385" s="1" t="n">
        <v>31</v>
      </c>
      <c r="C2385" s="1" t="n">
        <v>0</v>
      </c>
      <c r="D2385" s="1" t="n">
        <v>0</v>
      </c>
      <c r="E2385" s="1" t="n">
        <v>1</v>
      </c>
      <c r="F2385" s="1" t="n">
        <v>2379</v>
      </c>
      <c r="H2385" s="1" t="s">
        <v>2768</v>
      </c>
      <c r="I2385" s="3" t="e">
        <f aca="false">--#NAME?</f>
        <v>#NAME?</v>
      </c>
      <c r="J2385" s="3" t="s">
        <v>256</v>
      </c>
      <c r="K2385" s="1" t="n">
        <v>10</v>
      </c>
      <c r="L2385" s="1" t="n">
        <v>0</v>
      </c>
      <c r="M2385" s="1" t="n">
        <v>23810</v>
      </c>
    </row>
    <row r="2386" customFormat="false" ht="14.9" hidden="false" customHeight="false" outlineLevel="0" collapsed="false">
      <c r="A2386" s="1" t="n">
        <v>2382</v>
      </c>
      <c r="B2386" s="1" t="n">
        <v>31</v>
      </c>
      <c r="C2386" s="1" t="n">
        <v>0</v>
      </c>
      <c r="D2386" s="1" t="n">
        <v>0</v>
      </c>
      <c r="E2386" s="1" t="n">
        <v>1</v>
      </c>
      <c r="F2386" s="1" t="n">
        <v>2377</v>
      </c>
      <c r="H2386" s="1" t="s">
        <v>2769</v>
      </c>
      <c r="I2386" s="3" t="e">
        <f aca="false">-#NAME? #NAME?,#NAME? #NAME? #NAME? #NAME? #NAME? #NAME?</f>
        <v>#VALUE!</v>
      </c>
      <c r="J2386" s="3" t="s">
        <v>256</v>
      </c>
      <c r="K2386" s="1" t="n">
        <v>10</v>
      </c>
      <c r="L2386" s="1" t="n">
        <v>0</v>
      </c>
      <c r="M2386" s="1" t="n">
        <v>23820</v>
      </c>
    </row>
    <row r="2387" customFormat="false" ht="14.9" hidden="false" customHeight="false" outlineLevel="0" collapsed="false">
      <c r="A2387" s="1" t="n">
        <v>2383</v>
      </c>
      <c r="B2387" s="1" t="n">
        <v>31</v>
      </c>
      <c r="C2387" s="1" t="n">
        <v>0</v>
      </c>
      <c r="D2387" s="1" t="n">
        <v>0</v>
      </c>
      <c r="E2387" s="1" t="n">
        <v>1</v>
      </c>
      <c r="F2387" s="1" t="n">
        <v>2377</v>
      </c>
      <c r="H2387" s="1" t="s">
        <v>2770</v>
      </c>
      <c r="I2387" s="3" t="e">
        <f aca="false">-#NAME? #NAME? #NAME? #NAME? #NAME? #NAME? #NAME? #NAME? #NAME? #NAME? #NAME?-#NAME? #NAME?</f>
        <v>#VALUE!</v>
      </c>
      <c r="J2387" s="3" t="s">
        <v>256</v>
      </c>
      <c r="K2387" s="1" t="n">
        <v>10</v>
      </c>
      <c r="L2387" s="1" t="n">
        <v>0</v>
      </c>
      <c r="M2387" s="1" t="n">
        <v>23830</v>
      </c>
    </row>
    <row r="2388" customFormat="false" ht="14.9" hidden="false" customHeight="false" outlineLevel="0" collapsed="false">
      <c r="A2388" s="1" t="n">
        <v>2384</v>
      </c>
      <c r="B2388" s="1" t="n">
        <v>31</v>
      </c>
      <c r="C2388" s="1" t="n">
        <v>0</v>
      </c>
      <c r="D2388" s="1" t="n">
        <v>0</v>
      </c>
      <c r="E2388" s="1" t="n">
        <v>1</v>
      </c>
      <c r="F2388" s="1" t="n">
        <v>2377</v>
      </c>
      <c r="H2388" s="1" t="s">
        <v>2771</v>
      </c>
      <c r="I2388" s="3" t="e">
        <f aca="false">-#NAME? #NAME?</f>
        <v>#VALUE!</v>
      </c>
      <c r="J2388" s="3" t="s">
        <v>256</v>
      </c>
      <c r="K2388" s="1" t="n">
        <v>10</v>
      </c>
      <c r="L2388" s="1" t="n">
        <v>0</v>
      </c>
      <c r="M2388" s="1" t="n">
        <v>23840</v>
      </c>
    </row>
    <row r="2389" customFormat="false" ht="14.9" hidden="false" customHeight="false" outlineLevel="0" collapsed="false">
      <c r="A2389" s="1" t="n">
        <v>2385</v>
      </c>
      <c r="B2389" s="1" t="n">
        <v>31</v>
      </c>
      <c r="C2389" s="1" t="n">
        <v>0</v>
      </c>
      <c r="D2389" s="1" t="n">
        <v>0</v>
      </c>
      <c r="E2389" s="1" t="n">
        <v>1</v>
      </c>
      <c r="F2389" s="1" t="n">
        <v>2377</v>
      </c>
      <c r="H2389" s="1" t="s">
        <v>2772</v>
      </c>
      <c r="I2389" s="3" t="e">
        <f aca="false">-#NAME? #NAME? #NAME? #NAME? #NAME? #NAME? #NAME? #NAME? #NAME?</f>
        <v>#VALUE!</v>
      </c>
      <c r="J2389" s="3" t="s">
        <v>256</v>
      </c>
      <c r="K2389" s="1" t="n">
        <v>10</v>
      </c>
      <c r="L2389" s="1" t="n">
        <v>0</v>
      </c>
      <c r="M2389" s="1" t="n">
        <v>23850</v>
      </c>
    </row>
    <row r="2390" customFormat="false" ht="14.9" hidden="false" customHeight="false" outlineLevel="0" collapsed="false">
      <c r="A2390" s="1" t="n">
        <v>2386</v>
      </c>
      <c r="B2390" s="1" t="n">
        <v>31</v>
      </c>
      <c r="C2390" s="1" t="n">
        <v>0</v>
      </c>
      <c r="D2390" s="1" t="n">
        <v>0</v>
      </c>
      <c r="E2390" s="1" t="n">
        <v>1</v>
      </c>
      <c r="F2390" s="1" t="n">
        <v>2377</v>
      </c>
      <c r="H2390" s="1" t="s">
        <v>2773</v>
      </c>
      <c r="I2390" s="3" t="e">
        <f aca="false">-#NAME? #NAME? #NAME? #NAME? #NAME? #NAME? #NAME? #NAME? #NAME? #NAME? #NAME?</f>
        <v>#VALUE!</v>
      </c>
      <c r="J2390" s="3" t="s">
        <v>256</v>
      </c>
      <c r="K2390" s="1" t="n">
        <v>10</v>
      </c>
      <c r="L2390" s="1" t="n">
        <v>0</v>
      </c>
      <c r="M2390" s="1" t="n">
        <v>23860</v>
      </c>
    </row>
    <row r="2391" customFormat="false" ht="14.9" hidden="false" customHeight="false" outlineLevel="0" collapsed="false">
      <c r="A2391" s="1" t="n">
        <v>2387</v>
      </c>
      <c r="B2391" s="1" t="n">
        <v>31</v>
      </c>
      <c r="C2391" s="1" t="n">
        <v>0</v>
      </c>
      <c r="D2391" s="1" t="n">
        <v>0</v>
      </c>
      <c r="E2391" s="1" t="n">
        <v>1</v>
      </c>
      <c r="F2391" s="1" t="n">
        <v>2377</v>
      </c>
      <c r="H2391" s="1" t="s">
        <v>2774</v>
      </c>
      <c r="I2391" s="3" t="e">
        <f aca="false">-#NAME?,#NAME? #NAME? #NAME? #NAME? #NAME? #NAME? #NAME? #NAME?</f>
        <v>#VALUE!</v>
      </c>
      <c r="J2391" s="3" t="s">
        <v>256</v>
      </c>
      <c r="K2391" s="1" t="n">
        <v>10</v>
      </c>
      <c r="L2391" s="1" t="n">
        <v>0</v>
      </c>
      <c r="M2391" s="1" t="n">
        <v>23870</v>
      </c>
    </row>
    <row r="2392" customFormat="false" ht="68.65" hidden="false" customHeight="false" outlineLevel="0" collapsed="false">
      <c r="A2392" s="1" t="n">
        <v>2388</v>
      </c>
      <c r="B2392" s="1" t="n">
        <v>31</v>
      </c>
      <c r="C2392" s="1" t="n">
        <v>0</v>
      </c>
      <c r="D2392" s="1" t="n">
        <v>1</v>
      </c>
      <c r="E2392" s="1" t="n">
        <v>0</v>
      </c>
      <c r="G2392" s="1" t="n">
        <v>31.03</v>
      </c>
      <c r="I2392" s="3" t="s">
        <v>2775</v>
      </c>
      <c r="L2392" s="1" t="n">
        <v>0</v>
      </c>
      <c r="M2392" s="1" t="n">
        <v>23880</v>
      </c>
    </row>
    <row r="2393" customFormat="false" ht="41.75" hidden="false" customHeight="false" outlineLevel="0" collapsed="false">
      <c r="A2393" s="1" t="n">
        <v>2389</v>
      </c>
      <c r="B2393" s="1" t="n">
        <v>31</v>
      </c>
      <c r="C2393" s="1" t="n">
        <v>0</v>
      </c>
      <c r="D2393" s="1" t="n">
        <v>0</v>
      </c>
      <c r="E2393" s="1" t="n">
        <v>0</v>
      </c>
      <c r="F2393" s="1" t="n">
        <v>2388</v>
      </c>
      <c r="I2393" s="3" t="s">
        <v>2776</v>
      </c>
      <c r="L2393" s="1" t="n">
        <v>0</v>
      </c>
      <c r="M2393" s="1" t="n">
        <v>23890</v>
      </c>
    </row>
    <row r="2394" customFormat="false" ht="135.8" hidden="false" customHeight="false" outlineLevel="0" collapsed="false">
      <c r="A2394" s="1" t="n">
        <v>2390</v>
      </c>
      <c r="B2394" s="1" t="n">
        <v>31</v>
      </c>
      <c r="C2394" s="1" t="n">
        <v>0</v>
      </c>
      <c r="D2394" s="1" t="n">
        <v>0</v>
      </c>
      <c r="E2394" s="1" t="n">
        <v>1</v>
      </c>
      <c r="F2394" s="1" t="n">
        <v>2389</v>
      </c>
      <c r="H2394" s="1" t="s">
        <v>2777</v>
      </c>
      <c r="I2394" s="3" t="s">
        <v>2778</v>
      </c>
      <c r="J2394" s="3" t="s">
        <v>256</v>
      </c>
      <c r="K2394" s="1" t="n">
        <v>10</v>
      </c>
      <c r="L2394" s="1" t="n">
        <v>0</v>
      </c>
      <c r="M2394" s="1" t="n">
        <v>23900</v>
      </c>
    </row>
    <row r="2395" customFormat="false" ht="14.9" hidden="false" customHeight="false" outlineLevel="0" collapsed="false">
      <c r="A2395" s="1" t="n">
        <v>2391</v>
      </c>
      <c r="B2395" s="1" t="n">
        <v>31</v>
      </c>
      <c r="C2395" s="1" t="n">
        <v>0</v>
      </c>
      <c r="D2395" s="1" t="n">
        <v>0</v>
      </c>
      <c r="E2395" s="1" t="n">
        <v>1</v>
      </c>
      <c r="F2395" s="1" t="n">
        <v>2389</v>
      </c>
      <c r="H2395" s="1" t="s">
        <v>2779</v>
      </c>
      <c r="I2395" s="3" t="e">
        <f aca="false">--#NAME?</f>
        <v>#NAME?</v>
      </c>
      <c r="J2395" s="3" t="s">
        <v>256</v>
      </c>
      <c r="K2395" s="1" t="n">
        <v>10</v>
      </c>
      <c r="L2395" s="1" t="n">
        <v>0</v>
      </c>
      <c r="M2395" s="1" t="n">
        <v>23910</v>
      </c>
    </row>
    <row r="2396" customFormat="false" ht="14.9" hidden="false" customHeight="false" outlineLevel="0" collapsed="false">
      <c r="A2396" s="1" t="n">
        <v>2392</v>
      </c>
      <c r="B2396" s="1" t="n">
        <v>31</v>
      </c>
      <c r="C2396" s="1" t="n">
        <v>0</v>
      </c>
      <c r="D2396" s="1" t="n">
        <v>0</v>
      </c>
      <c r="E2396" s="1" t="n">
        <v>1</v>
      </c>
      <c r="F2396" s="1" t="n">
        <v>2388</v>
      </c>
      <c r="H2396" s="1" t="s">
        <v>2780</v>
      </c>
      <c r="I2396" s="3" t="e">
        <f aca="false">-#NAME?</f>
        <v>#NAME?</v>
      </c>
      <c r="J2396" s="3" t="s">
        <v>256</v>
      </c>
      <c r="K2396" s="1" t="n">
        <v>10</v>
      </c>
      <c r="L2396" s="1" t="n">
        <v>0</v>
      </c>
      <c r="M2396" s="1" t="n">
        <v>23920</v>
      </c>
    </row>
    <row r="2397" customFormat="false" ht="55.2" hidden="false" customHeight="false" outlineLevel="0" collapsed="false">
      <c r="A2397" s="1" t="n">
        <v>2393</v>
      </c>
      <c r="B2397" s="1" t="n">
        <v>31</v>
      </c>
      <c r="C2397" s="1" t="n">
        <v>0</v>
      </c>
      <c r="D2397" s="1" t="n">
        <v>1</v>
      </c>
      <c r="E2397" s="1" t="n">
        <v>0</v>
      </c>
      <c r="G2397" s="1" t="n">
        <v>31.04</v>
      </c>
      <c r="I2397" s="3" t="s">
        <v>2781</v>
      </c>
      <c r="J2397" s="3" t="s">
        <v>256</v>
      </c>
      <c r="K2397" s="1" t="n">
        <v>10</v>
      </c>
      <c r="L2397" s="1" t="n">
        <v>0</v>
      </c>
      <c r="M2397" s="1" t="n">
        <v>23930</v>
      </c>
    </row>
    <row r="2398" customFormat="false" ht="14.9" hidden="false" customHeight="false" outlineLevel="0" collapsed="false">
      <c r="A2398" s="1" t="n">
        <v>2394</v>
      </c>
      <c r="B2398" s="1" t="n">
        <v>31</v>
      </c>
      <c r="C2398" s="1" t="n">
        <v>0</v>
      </c>
      <c r="D2398" s="1" t="n">
        <v>0</v>
      </c>
      <c r="E2398" s="1" t="n">
        <v>1</v>
      </c>
      <c r="F2398" s="1" t="n">
        <v>2393</v>
      </c>
      <c r="H2398" s="1" t="s">
        <v>2782</v>
      </c>
      <c r="I2398" s="3" t="e">
        <f aca="false">-#NAME? #NAME?</f>
        <v>#VALUE!</v>
      </c>
      <c r="J2398" s="3" t="s">
        <v>256</v>
      </c>
      <c r="K2398" s="1" t="n">
        <v>10</v>
      </c>
      <c r="L2398" s="1" t="n">
        <v>0</v>
      </c>
      <c r="M2398" s="1" t="n">
        <v>23940</v>
      </c>
    </row>
    <row r="2399" customFormat="false" ht="14.9" hidden="false" customHeight="false" outlineLevel="0" collapsed="false">
      <c r="A2399" s="1" t="n">
        <v>2395</v>
      </c>
      <c r="B2399" s="1" t="n">
        <v>31</v>
      </c>
      <c r="C2399" s="1" t="n">
        <v>0</v>
      </c>
      <c r="D2399" s="1" t="n">
        <v>0</v>
      </c>
      <c r="E2399" s="1" t="n">
        <v>1</v>
      </c>
      <c r="F2399" s="1" t="n">
        <v>2393</v>
      </c>
      <c r="H2399" s="1" t="s">
        <v>2783</v>
      </c>
      <c r="I2399" s="3" t="e">
        <f aca="false">-#NAME? #NAME?</f>
        <v>#VALUE!</v>
      </c>
      <c r="J2399" s="3" t="s">
        <v>256</v>
      </c>
      <c r="K2399" s="1" t="n">
        <v>10</v>
      </c>
      <c r="L2399" s="1" t="n">
        <v>0</v>
      </c>
      <c r="M2399" s="1" t="n">
        <v>23950</v>
      </c>
    </row>
    <row r="2400" customFormat="false" ht="14.9" hidden="false" customHeight="false" outlineLevel="0" collapsed="false">
      <c r="A2400" s="1" t="n">
        <v>2396</v>
      </c>
      <c r="B2400" s="1" t="n">
        <v>31</v>
      </c>
      <c r="C2400" s="1" t="n">
        <v>0</v>
      </c>
      <c r="D2400" s="1" t="n">
        <v>0</v>
      </c>
      <c r="E2400" s="1" t="n">
        <v>1</v>
      </c>
      <c r="F2400" s="1" t="n">
        <v>2393</v>
      </c>
      <c r="H2400" s="1" t="s">
        <v>2784</v>
      </c>
      <c r="I2400" s="3" t="e">
        <f aca="false">-#NAME?</f>
        <v>#NAME?</v>
      </c>
      <c r="J2400" s="3" t="s">
        <v>256</v>
      </c>
      <c r="K2400" s="1" t="n">
        <v>10</v>
      </c>
      <c r="L2400" s="1" t="n">
        <v>0</v>
      </c>
      <c r="M2400" s="1" t="n">
        <v>23960</v>
      </c>
    </row>
    <row r="2401" customFormat="false" ht="377.6" hidden="false" customHeight="false" outlineLevel="0" collapsed="false">
      <c r="A2401" s="1" t="n">
        <v>2397</v>
      </c>
      <c r="B2401" s="1" t="n">
        <v>31</v>
      </c>
      <c r="C2401" s="1" t="n">
        <v>0</v>
      </c>
      <c r="D2401" s="1" t="n">
        <v>1</v>
      </c>
      <c r="E2401" s="1" t="n">
        <v>0</v>
      </c>
      <c r="G2401" s="1" t="n">
        <v>31.05</v>
      </c>
      <c r="I2401" s="3" t="s">
        <v>2785</v>
      </c>
      <c r="L2401" s="1" t="n">
        <v>0</v>
      </c>
      <c r="M2401" s="1" t="n">
        <v>23970</v>
      </c>
    </row>
    <row r="2402" customFormat="false" ht="176.1" hidden="false" customHeight="false" outlineLevel="0" collapsed="false">
      <c r="A2402" s="1" t="n">
        <v>2398</v>
      </c>
      <c r="B2402" s="1" t="n">
        <v>31</v>
      </c>
      <c r="C2402" s="1" t="n">
        <v>0</v>
      </c>
      <c r="D2402" s="1" t="n">
        <v>0</v>
      </c>
      <c r="E2402" s="1" t="n">
        <v>1</v>
      </c>
      <c r="F2402" s="1" t="n">
        <v>2397</v>
      </c>
      <c r="H2402" s="1" t="s">
        <v>2786</v>
      </c>
      <c r="I2402" s="3" t="s">
        <v>2787</v>
      </c>
      <c r="J2402" s="3" t="s">
        <v>256</v>
      </c>
      <c r="K2402" s="1" t="n">
        <v>10</v>
      </c>
      <c r="L2402" s="1" t="n">
        <v>0</v>
      </c>
      <c r="M2402" s="1" t="n">
        <v>23980</v>
      </c>
    </row>
    <row r="2403" customFormat="false" ht="14.9" hidden="false" customHeight="false" outlineLevel="0" collapsed="false">
      <c r="A2403" s="1" t="n">
        <v>2399</v>
      </c>
      <c r="B2403" s="1" t="n">
        <v>31</v>
      </c>
      <c r="C2403" s="1" t="n">
        <v>0</v>
      </c>
      <c r="D2403" s="1" t="n">
        <v>0</v>
      </c>
      <c r="E2403" s="1" t="n">
        <v>1</v>
      </c>
      <c r="F2403" s="1" t="n">
        <v>2397</v>
      </c>
      <c r="H2403" s="1" t="s">
        <v>2788</v>
      </c>
      <c r="I2403" s="3" t="e">
        <f aca="false">-#NAME? #NAME? #NAME? #NAME? #NAME? #NAME? #NAME? #NAME?</f>
        <v>#VALUE!</v>
      </c>
      <c r="J2403" s="3" t="s">
        <v>256</v>
      </c>
      <c r="K2403" s="1" t="n">
        <v>10</v>
      </c>
      <c r="L2403" s="1" t="n">
        <v>0</v>
      </c>
      <c r="M2403" s="1" t="n">
        <v>23990</v>
      </c>
    </row>
    <row r="2404" customFormat="false" ht="14.9" hidden="false" customHeight="false" outlineLevel="0" collapsed="false">
      <c r="A2404" s="1" t="n">
        <v>2400</v>
      </c>
      <c r="B2404" s="1" t="n">
        <v>31</v>
      </c>
      <c r="C2404" s="1" t="n">
        <v>0</v>
      </c>
      <c r="D2404" s="1" t="n">
        <v>0</v>
      </c>
      <c r="E2404" s="1" t="n">
        <v>1</v>
      </c>
      <c r="F2404" s="1" t="n">
        <v>2397</v>
      </c>
      <c r="H2404" s="1" t="s">
        <v>2789</v>
      </c>
      <c r="I2404" s="3" t="e">
        <f aca="false">-#NAME? #NAME? (#NAME? #NAME?)</f>
        <v>#VALUE!</v>
      </c>
      <c r="J2404" s="3" t="s">
        <v>256</v>
      </c>
      <c r="K2404" s="1" t="n">
        <v>10</v>
      </c>
      <c r="L2404" s="1" t="n">
        <v>0</v>
      </c>
      <c r="M2404" s="1" t="n">
        <v>24000</v>
      </c>
    </row>
    <row r="2405" customFormat="false" ht="14.9" hidden="false" customHeight="false" outlineLevel="0" collapsed="false">
      <c r="A2405" s="1" t="n">
        <v>2401</v>
      </c>
      <c r="B2405" s="1" t="n">
        <v>31</v>
      </c>
      <c r="C2405" s="1" t="n">
        <v>0</v>
      </c>
      <c r="D2405" s="1" t="n">
        <v>0</v>
      </c>
      <c r="E2405" s="1" t="n">
        <v>1</v>
      </c>
      <c r="F2405" s="1" t="n">
        <v>2397</v>
      </c>
      <c r="H2405" s="1" t="s">
        <v>2790</v>
      </c>
      <c r="I2405" s="3" t="e">
        <f aca="false">-#NAME? #NAME? (#NAME? #NAME?) #NAME? #NAME? #NAME? #NAME? #NAME? #NAME? (#NAME? #NAME?)</f>
        <v>#VALUE!</v>
      </c>
      <c r="J2405" s="3" t="s">
        <v>256</v>
      </c>
      <c r="K2405" s="1" t="n">
        <v>10</v>
      </c>
      <c r="L2405" s="1" t="n">
        <v>0</v>
      </c>
      <c r="M2405" s="1" t="n">
        <v>24010</v>
      </c>
    </row>
    <row r="2406" customFormat="false" ht="162.65" hidden="false" customHeight="false" outlineLevel="0" collapsed="false">
      <c r="A2406" s="1" t="n">
        <v>2402</v>
      </c>
      <c r="B2406" s="1" t="n">
        <v>31</v>
      </c>
      <c r="C2406" s="1" t="n">
        <v>0</v>
      </c>
      <c r="D2406" s="1" t="n">
        <v>0</v>
      </c>
      <c r="E2406" s="1" t="n">
        <v>0</v>
      </c>
      <c r="F2406" s="1" t="n">
        <v>2397</v>
      </c>
      <c r="I2406" s="3" t="s">
        <v>2791</v>
      </c>
      <c r="L2406" s="1" t="n">
        <v>0</v>
      </c>
      <c r="M2406" s="1" t="n">
        <v>24020</v>
      </c>
    </row>
    <row r="2407" customFormat="false" ht="14.9" hidden="false" customHeight="false" outlineLevel="0" collapsed="false">
      <c r="A2407" s="1" t="n">
        <v>2403</v>
      </c>
      <c r="B2407" s="1" t="n">
        <v>31</v>
      </c>
      <c r="C2407" s="1" t="n">
        <v>0</v>
      </c>
      <c r="D2407" s="1" t="n">
        <v>0</v>
      </c>
      <c r="E2407" s="1" t="n">
        <v>1</v>
      </c>
      <c r="F2407" s="1" t="n">
        <v>2402</v>
      </c>
      <c r="H2407" s="1" t="s">
        <v>2792</v>
      </c>
      <c r="I2407" s="3" t="e">
        <f aca="false">--#NAME? #NAME? #NAME? #NAME?</f>
        <v>#VALUE!</v>
      </c>
      <c r="J2407" s="3" t="s">
        <v>256</v>
      </c>
      <c r="K2407" s="1" t="n">
        <v>10</v>
      </c>
      <c r="L2407" s="1" t="n">
        <v>0</v>
      </c>
      <c r="M2407" s="1" t="n">
        <v>24030</v>
      </c>
    </row>
    <row r="2408" customFormat="false" ht="14.9" hidden="false" customHeight="false" outlineLevel="0" collapsed="false">
      <c r="A2408" s="1" t="n">
        <v>2404</v>
      </c>
      <c r="B2408" s="1" t="n">
        <v>31</v>
      </c>
      <c r="C2408" s="1" t="n">
        <v>0</v>
      </c>
      <c r="D2408" s="1" t="n">
        <v>0</v>
      </c>
      <c r="E2408" s="1" t="n">
        <v>1</v>
      </c>
      <c r="F2408" s="1" t="n">
        <v>2402</v>
      </c>
      <c r="H2408" s="1" t="s">
        <v>2793</v>
      </c>
      <c r="I2408" s="3" t="e">
        <f aca="false">--#NAME?</f>
        <v>#NAME?</v>
      </c>
      <c r="J2408" s="3" t="s">
        <v>256</v>
      </c>
      <c r="K2408" s="1" t="n">
        <v>10</v>
      </c>
      <c r="L2408" s="1" t="n">
        <v>0</v>
      </c>
      <c r="M2408" s="1" t="n">
        <v>24040</v>
      </c>
    </row>
    <row r="2409" customFormat="false" ht="14.9" hidden="false" customHeight="false" outlineLevel="0" collapsed="false">
      <c r="A2409" s="1" t="n">
        <v>2405</v>
      </c>
      <c r="B2409" s="1" t="n">
        <v>31</v>
      </c>
      <c r="C2409" s="1" t="n">
        <v>0</v>
      </c>
      <c r="D2409" s="1" t="n">
        <v>0</v>
      </c>
      <c r="E2409" s="1" t="n">
        <v>1</v>
      </c>
      <c r="F2409" s="1" t="n">
        <v>2397</v>
      </c>
      <c r="H2409" s="1" t="s">
        <v>2794</v>
      </c>
      <c r="I2409" s="3" t="e">
        <f aca="false">-#NAME? #NAME? #NAME? #NAME? #NAME? #NAME? #NAME? #NAME? #NAME? #NAME? #NAME? #NAME?</f>
        <v>#VALUE!</v>
      </c>
      <c r="J2409" s="3" t="s">
        <v>256</v>
      </c>
      <c r="K2409" s="1" t="n">
        <v>10</v>
      </c>
      <c r="L2409" s="1" t="n">
        <v>0</v>
      </c>
      <c r="M2409" s="1" t="n">
        <v>24050</v>
      </c>
    </row>
    <row r="2410" customFormat="false" ht="14.9" hidden="false" customHeight="false" outlineLevel="0" collapsed="false">
      <c r="A2410" s="1" t="n">
        <v>2406</v>
      </c>
      <c r="B2410" s="1" t="n">
        <v>31</v>
      </c>
      <c r="C2410" s="1" t="n">
        <v>0</v>
      </c>
      <c r="D2410" s="1" t="n">
        <v>0</v>
      </c>
      <c r="E2410" s="1" t="n">
        <v>1</v>
      </c>
      <c r="F2410" s="1" t="n">
        <v>2397</v>
      </c>
      <c r="H2410" s="1" t="s">
        <v>2795</v>
      </c>
      <c r="I2410" s="3" t="e">
        <f aca="false">-#NAME?</f>
        <v>#NAME?</v>
      </c>
      <c r="J2410" s="3" t="s">
        <v>256</v>
      </c>
      <c r="K2410" s="1" t="n">
        <v>10</v>
      </c>
      <c r="L2410" s="1" t="n">
        <v>0</v>
      </c>
      <c r="M2410" s="1" t="n">
        <v>24060</v>
      </c>
    </row>
    <row r="2411" customFormat="false" ht="176.1" hidden="false" customHeight="false" outlineLevel="0" collapsed="false">
      <c r="A2411" s="1" t="n">
        <v>2407</v>
      </c>
      <c r="B2411" s="1" t="n">
        <v>32</v>
      </c>
      <c r="C2411" s="1" t="n">
        <v>0</v>
      </c>
      <c r="D2411" s="1" t="n">
        <v>1</v>
      </c>
      <c r="E2411" s="1" t="n">
        <v>0</v>
      </c>
      <c r="G2411" s="1" t="n">
        <v>32.01</v>
      </c>
      <c r="I2411" s="3" t="s">
        <v>2796</v>
      </c>
      <c r="L2411" s="1" t="n">
        <v>0</v>
      </c>
      <c r="M2411" s="1" t="n">
        <v>24070</v>
      </c>
    </row>
    <row r="2412" customFormat="false" ht="14.9" hidden="false" customHeight="false" outlineLevel="0" collapsed="false">
      <c r="A2412" s="1" t="n">
        <v>2408</v>
      </c>
      <c r="B2412" s="1" t="n">
        <v>32</v>
      </c>
      <c r="C2412" s="1" t="n">
        <v>0</v>
      </c>
      <c r="D2412" s="1" t="n">
        <v>0</v>
      </c>
      <c r="E2412" s="1" t="n">
        <v>1</v>
      </c>
      <c r="F2412" s="1" t="n">
        <v>2407</v>
      </c>
      <c r="H2412" s="1" t="s">
        <v>2797</v>
      </c>
      <c r="I2412" s="3" t="e">
        <f aca="false">-#NAME? Excel_BuiltIn_Extract</f>
        <v>#VALUE!</v>
      </c>
      <c r="J2412" s="3" t="s">
        <v>256</v>
      </c>
      <c r="K2412" s="1" t="n">
        <v>10</v>
      </c>
      <c r="L2412" s="1" t="n">
        <v>0</v>
      </c>
      <c r="M2412" s="1" t="n">
        <v>24080</v>
      </c>
    </row>
    <row r="2413" customFormat="false" ht="14.9" hidden="false" customHeight="false" outlineLevel="0" collapsed="false">
      <c r="A2413" s="1" t="n">
        <v>2409</v>
      </c>
      <c r="B2413" s="1" t="n">
        <v>32</v>
      </c>
      <c r="C2413" s="1" t="n">
        <v>0</v>
      </c>
      <c r="D2413" s="1" t="n">
        <v>0</v>
      </c>
      <c r="E2413" s="1" t="n">
        <v>1</v>
      </c>
      <c r="F2413" s="1" t="n">
        <v>2407</v>
      </c>
      <c r="H2413" s="1" t="s">
        <v>2798</v>
      </c>
      <c r="I2413" s="3" t="e">
        <f aca="false">-#NAME? Excel_BuiltIn_Extract</f>
        <v>#VALUE!</v>
      </c>
      <c r="J2413" s="3" t="s">
        <v>256</v>
      </c>
      <c r="K2413" s="1" t="n">
        <v>10</v>
      </c>
      <c r="L2413" s="1" t="n">
        <v>0</v>
      </c>
      <c r="M2413" s="1" t="n">
        <v>24090</v>
      </c>
    </row>
    <row r="2414" customFormat="false" ht="14.9" hidden="false" customHeight="false" outlineLevel="0" collapsed="false">
      <c r="A2414" s="1" t="n">
        <v>2410</v>
      </c>
      <c r="B2414" s="1" t="n">
        <v>32</v>
      </c>
      <c r="C2414" s="1" t="n">
        <v>0</v>
      </c>
      <c r="D2414" s="1" t="n">
        <v>0</v>
      </c>
      <c r="E2414" s="1" t="n">
        <v>1</v>
      </c>
      <c r="F2414" s="1" t="n">
        <v>2407</v>
      </c>
      <c r="H2414" s="1" t="s">
        <v>2799</v>
      </c>
      <c r="I2414" s="3" t="e">
        <f aca="false">-#NAME?</f>
        <v>#NAME?</v>
      </c>
      <c r="J2414" s="3" t="s">
        <v>256</v>
      </c>
      <c r="K2414" s="1" t="n">
        <v>10</v>
      </c>
      <c r="L2414" s="1" t="n">
        <v>0</v>
      </c>
      <c r="M2414" s="1" t="n">
        <v>24100</v>
      </c>
    </row>
    <row r="2415" customFormat="false" ht="337.3" hidden="false" customHeight="false" outlineLevel="0" collapsed="false">
      <c r="A2415" s="1" t="n">
        <v>2411</v>
      </c>
      <c r="B2415" s="1" t="n">
        <v>32</v>
      </c>
      <c r="C2415" s="1" t="n">
        <v>0</v>
      </c>
      <c r="D2415" s="1" t="n">
        <v>1</v>
      </c>
      <c r="E2415" s="1" t="n">
        <v>0</v>
      </c>
      <c r="G2415" s="1" t="n">
        <v>32.02</v>
      </c>
      <c r="I2415" s="3" t="s">
        <v>2800</v>
      </c>
      <c r="L2415" s="1" t="n">
        <v>0</v>
      </c>
      <c r="M2415" s="1" t="n">
        <v>24110</v>
      </c>
    </row>
    <row r="2416" customFormat="false" ht="14.9" hidden="false" customHeight="false" outlineLevel="0" collapsed="false">
      <c r="A2416" s="1" t="n">
        <v>2412</v>
      </c>
      <c r="B2416" s="1" t="n">
        <v>32</v>
      </c>
      <c r="C2416" s="1" t="n">
        <v>0</v>
      </c>
      <c r="D2416" s="1" t="n">
        <v>0</v>
      </c>
      <c r="E2416" s="1" t="n">
        <v>1</v>
      </c>
      <c r="F2416" s="1" t="n">
        <v>2411</v>
      </c>
      <c r="H2416" s="1" t="s">
        <v>2801</v>
      </c>
      <c r="I2416" s="3" t="e">
        <f aca="false">-#NAME? #NAME? #NAME? #NAME?</f>
        <v>#VALUE!</v>
      </c>
      <c r="J2416" s="3" t="s">
        <v>256</v>
      </c>
      <c r="K2416" s="1" t="n">
        <v>10</v>
      </c>
      <c r="L2416" s="1" t="n">
        <v>0</v>
      </c>
      <c r="M2416" s="1" t="n">
        <v>24120</v>
      </c>
    </row>
    <row r="2417" customFormat="false" ht="14.9" hidden="false" customHeight="false" outlineLevel="0" collapsed="false">
      <c r="A2417" s="1" t="n">
        <v>2413</v>
      </c>
      <c r="B2417" s="1" t="n">
        <v>32</v>
      </c>
      <c r="C2417" s="1" t="n">
        <v>0</v>
      </c>
      <c r="D2417" s="1" t="n">
        <v>0</v>
      </c>
      <c r="E2417" s="1" t="n">
        <v>1</v>
      </c>
      <c r="F2417" s="1" t="n">
        <v>2411</v>
      </c>
      <c r="H2417" s="1" t="s">
        <v>2802</v>
      </c>
      <c r="I2417" s="3" t="e">
        <f aca="false">-#NAME?</f>
        <v>#NAME?</v>
      </c>
      <c r="J2417" s="3" t="s">
        <v>256</v>
      </c>
      <c r="K2417" s="1" t="n">
        <v>10</v>
      </c>
      <c r="L2417" s="1" t="n">
        <v>0</v>
      </c>
      <c r="M2417" s="1" t="n">
        <v>24130</v>
      </c>
    </row>
    <row r="2418" customFormat="false" ht="377.6" hidden="false" customHeight="false" outlineLevel="0" collapsed="false">
      <c r="A2418" s="1" t="n">
        <v>2414</v>
      </c>
      <c r="B2418" s="1" t="n">
        <v>32</v>
      </c>
      <c r="C2418" s="1" t="n">
        <v>0</v>
      </c>
      <c r="D2418" s="1" t="n">
        <v>1</v>
      </c>
      <c r="E2418" s="1" t="n">
        <v>1</v>
      </c>
      <c r="G2418" s="1" t="n">
        <v>32.03</v>
      </c>
      <c r="H2418" s="1" t="s">
        <v>2803</v>
      </c>
      <c r="I2418" s="3" t="s">
        <v>2804</v>
      </c>
      <c r="J2418" s="3" t="s">
        <v>256</v>
      </c>
      <c r="K2418" s="1" t="n">
        <v>10</v>
      </c>
      <c r="L2418" s="1" t="n">
        <v>0</v>
      </c>
      <c r="M2418" s="1" t="n">
        <v>24140</v>
      </c>
    </row>
    <row r="2419" customFormat="false" ht="471.6" hidden="false" customHeight="false" outlineLevel="0" collapsed="false">
      <c r="A2419" s="1" t="n">
        <v>2415</v>
      </c>
      <c r="B2419" s="1" t="n">
        <v>32</v>
      </c>
      <c r="C2419" s="1" t="n">
        <v>0</v>
      </c>
      <c r="D2419" s="1" t="n">
        <v>1</v>
      </c>
      <c r="E2419" s="1" t="n">
        <v>0</v>
      </c>
      <c r="G2419" s="1" t="n">
        <v>32.04</v>
      </c>
      <c r="I2419" s="3" t="s">
        <v>2805</v>
      </c>
      <c r="L2419" s="1" t="n">
        <v>0</v>
      </c>
      <c r="M2419" s="1" t="n">
        <v>24150</v>
      </c>
    </row>
    <row r="2420" customFormat="false" ht="202.95" hidden="false" customHeight="false" outlineLevel="0" collapsed="false">
      <c r="A2420" s="1" t="n">
        <v>2416</v>
      </c>
      <c r="B2420" s="1" t="n">
        <v>32</v>
      </c>
      <c r="C2420" s="1" t="n">
        <v>0</v>
      </c>
      <c r="D2420" s="1" t="n">
        <v>0</v>
      </c>
      <c r="E2420" s="1" t="n">
        <v>0</v>
      </c>
      <c r="F2420" s="1" t="n">
        <v>2415</v>
      </c>
      <c r="I2420" s="3" t="s">
        <v>2806</v>
      </c>
      <c r="L2420" s="1" t="n">
        <v>0</v>
      </c>
      <c r="M2420" s="1" t="n">
        <v>24160</v>
      </c>
    </row>
    <row r="2421" customFormat="false" ht="14.9" hidden="false" customHeight="false" outlineLevel="0" collapsed="false">
      <c r="A2421" s="1" t="n">
        <v>2417</v>
      </c>
      <c r="B2421" s="1" t="n">
        <v>32</v>
      </c>
      <c r="C2421" s="1" t="n">
        <v>0</v>
      </c>
      <c r="D2421" s="1" t="n">
        <v>0</v>
      </c>
      <c r="E2421" s="1" t="n">
        <v>1</v>
      </c>
      <c r="F2421" s="1" t="n">
        <v>2416</v>
      </c>
      <c r="H2421" s="1" t="s">
        <v>2807</v>
      </c>
      <c r="I2421" s="3" t="e">
        <f aca="false">--#NAME? #NAME? #NAME? #NAME? #NAME? #NAME?</f>
        <v>#VALUE!</v>
      </c>
      <c r="J2421" s="3" t="s">
        <v>256</v>
      </c>
      <c r="K2421" s="1" t="n">
        <v>10</v>
      </c>
      <c r="L2421" s="1" t="n">
        <v>0</v>
      </c>
      <c r="M2421" s="1" t="n">
        <v>24170</v>
      </c>
    </row>
    <row r="2422" customFormat="false" ht="216.4" hidden="false" customHeight="false" outlineLevel="0" collapsed="false">
      <c r="A2422" s="1" t="n">
        <v>2418</v>
      </c>
      <c r="B2422" s="1" t="n">
        <v>32</v>
      </c>
      <c r="C2422" s="1" t="n">
        <v>0</v>
      </c>
      <c r="D2422" s="1" t="n">
        <v>0</v>
      </c>
      <c r="E2422" s="1" t="n">
        <v>1</v>
      </c>
      <c r="F2422" s="1" t="n">
        <v>2416</v>
      </c>
      <c r="H2422" s="1" t="s">
        <v>2808</v>
      </c>
      <c r="I2422" s="3" t="s">
        <v>2809</v>
      </c>
      <c r="J2422" s="3" t="s">
        <v>256</v>
      </c>
      <c r="K2422" s="1" t="n">
        <v>10</v>
      </c>
      <c r="L2422" s="1" t="n">
        <v>0</v>
      </c>
      <c r="M2422" s="1" t="n">
        <v>24180</v>
      </c>
    </row>
    <row r="2423" customFormat="false" ht="14.9" hidden="false" customHeight="false" outlineLevel="0" collapsed="false">
      <c r="A2423" s="1" t="n">
        <v>2419</v>
      </c>
      <c r="B2423" s="1" t="n">
        <v>32</v>
      </c>
      <c r="C2423" s="1" t="n">
        <v>0</v>
      </c>
      <c r="D2423" s="1" t="n">
        <v>0</v>
      </c>
      <c r="E2423" s="1" t="n">
        <v>1</v>
      </c>
      <c r="F2423" s="1" t="n">
        <v>2416</v>
      </c>
      <c r="H2423" s="1" t="s">
        <v>2810</v>
      </c>
      <c r="I2423" s="3" t="e">
        <f aca="false">--#NAME? #NAME? #NAME? #NAME? #NAME? #NAME?</f>
        <v>#VALUE!</v>
      </c>
      <c r="J2423" s="3" t="s">
        <v>256</v>
      </c>
      <c r="K2423" s="1" t="n">
        <v>10</v>
      </c>
      <c r="L2423" s="1" t="n">
        <v>0</v>
      </c>
      <c r="M2423" s="1" t="n">
        <v>24190</v>
      </c>
    </row>
    <row r="2424" customFormat="false" ht="14.9" hidden="false" customHeight="false" outlineLevel="0" collapsed="false">
      <c r="A2424" s="1" t="n">
        <v>2420</v>
      </c>
      <c r="B2424" s="1" t="n">
        <v>32</v>
      </c>
      <c r="C2424" s="1" t="n">
        <v>0</v>
      </c>
      <c r="D2424" s="1" t="n">
        <v>0</v>
      </c>
      <c r="E2424" s="1" t="n">
        <v>1</v>
      </c>
      <c r="F2424" s="1" t="n">
        <v>2416</v>
      </c>
      <c r="H2424" s="1" t="s">
        <v>2811</v>
      </c>
      <c r="I2424" s="3" t="e">
        <f aca="false">--#NAME? #NAME? #NAME? #NAME? #NAME? #NAME?</f>
        <v>#VALUE!</v>
      </c>
      <c r="J2424" s="3" t="s">
        <v>256</v>
      </c>
      <c r="K2424" s="1" t="n">
        <v>10</v>
      </c>
      <c r="L2424" s="1" t="n">
        <v>0</v>
      </c>
      <c r="M2424" s="1" t="n">
        <v>24200</v>
      </c>
    </row>
    <row r="2425" customFormat="false" ht="14.9" hidden="false" customHeight="false" outlineLevel="0" collapsed="false">
      <c r="A2425" s="1" t="n">
        <v>2421</v>
      </c>
      <c r="B2425" s="1" t="n">
        <v>32</v>
      </c>
      <c r="C2425" s="1" t="n">
        <v>0</v>
      </c>
      <c r="D2425" s="1" t="n">
        <v>0</v>
      </c>
      <c r="E2425" s="1" t="n">
        <v>1</v>
      </c>
      <c r="F2425" s="1" t="n">
        <v>2416</v>
      </c>
      <c r="H2425" s="1" t="s">
        <v>2812</v>
      </c>
      <c r="I2425" s="3" t="e">
        <f aca="false">--#NAME? #NAME? (#NAME? #NAME? #NAME? #NAME? #NAME? #NAME? #NAME? #NAME?) #NAME? #NAME? #NAME? #NAME?</f>
        <v>#VALUE!</v>
      </c>
      <c r="J2425" s="3" t="s">
        <v>256</v>
      </c>
      <c r="K2425" s="1" t="n">
        <v>10</v>
      </c>
      <c r="L2425" s="1" t="n">
        <v>0</v>
      </c>
      <c r="M2425" s="1" t="n">
        <v>24210</v>
      </c>
    </row>
    <row r="2426" customFormat="false" ht="14.9" hidden="false" customHeight="false" outlineLevel="0" collapsed="false">
      <c r="A2426" s="1" t="n">
        <v>2422</v>
      </c>
      <c r="B2426" s="1" t="n">
        <v>32</v>
      </c>
      <c r="C2426" s="1" t="n">
        <v>0</v>
      </c>
      <c r="D2426" s="1" t="n">
        <v>0</v>
      </c>
      <c r="E2426" s="1" t="n">
        <v>1</v>
      </c>
      <c r="F2426" s="1" t="n">
        <v>2416</v>
      </c>
      <c r="H2426" s="1" t="s">
        <v>2813</v>
      </c>
      <c r="I2426" s="3" t="e">
        <f aca="false">--#NAME? #NAME? #NAME? #NAME? #NAME? #NAME?</f>
        <v>#VALUE!</v>
      </c>
      <c r="J2426" s="3" t="s">
        <v>256</v>
      </c>
      <c r="K2426" s="1" t="n">
        <v>10</v>
      </c>
      <c r="L2426" s="1" t="n">
        <v>0</v>
      </c>
      <c r="M2426" s="1" t="n">
        <v>24220</v>
      </c>
    </row>
    <row r="2427" customFormat="false" ht="14.9" hidden="false" customHeight="false" outlineLevel="0" collapsed="false">
      <c r="A2427" s="1" t="n">
        <v>2423</v>
      </c>
      <c r="B2427" s="1" t="n">
        <v>32</v>
      </c>
      <c r="C2427" s="1" t="n">
        <v>0</v>
      </c>
      <c r="D2427" s="1" t="n">
        <v>0</v>
      </c>
      <c r="E2427" s="1" t="n">
        <v>1</v>
      </c>
      <c r="F2427" s="1" t="n">
        <v>2416</v>
      </c>
      <c r="H2427" s="1" t="s">
        <v>2814</v>
      </c>
      <c r="I2427" s="3" t="e">
        <f aca="false">--#NAME? #NAME? #NAME? #NAME? #NAME?</f>
        <v>#VALUE!</v>
      </c>
      <c r="J2427" s="3" t="s">
        <v>256</v>
      </c>
      <c r="K2427" s="1" t="n">
        <v>10</v>
      </c>
      <c r="L2427" s="1" t="n">
        <v>0</v>
      </c>
      <c r="M2427" s="1" t="n">
        <v>24230</v>
      </c>
    </row>
    <row r="2428" customFormat="false" ht="189.55" hidden="false" customHeight="false" outlineLevel="0" collapsed="false">
      <c r="A2428" s="1" t="n">
        <v>2424</v>
      </c>
      <c r="B2428" s="1" t="n">
        <v>32</v>
      </c>
      <c r="C2428" s="1" t="n">
        <v>0</v>
      </c>
      <c r="D2428" s="1" t="n">
        <v>0</v>
      </c>
      <c r="E2428" s="1" t="n">
        <v>1</v>
      </c>
      <c r="F2428" s="1" t="n">
        <v>2416</v>
      </c>
      <c r="H2428" s="1" t="s">
        <v>2815</v>
      </c>
      <c r="I2428" s="3" t="s">
        <v>2816</v>
      </c>
      <c r="J2428" s="3" t="s">
        <v>256</v>
      </c>
      <c r="K2428" s="1" t="n">
        <v>10</v>
      </c>
      <c r="L2428" s="1" t="n">
        <v>0</v>
      </c>
      <c r="M2428" s="1" t="n">
        <v>24240</v>
      </c>
    </row>
    <row r="2429" customFormat="false" ht="14.9" hidden="false" customHeight="false" outlineLevel="0" collapsed="false">
      <c r="A2429" s="1" t="n">
        <v>2425</v>
      </c>
      <c r="B2429" s="1" t="n">
        <v>32</v>
      </c>
      <c r="C2429" s="1" t="n">
        <v>0</v>
      </c>
      <c r="D2429" s="1" t="n">
        <v>0</v>
      </c>
      <c r="E2429" s="1" t="n">
        <v>1</v>
      </c>
      <c r="F2429" s="1" t="n">
        <v>2415</v>
      </c>
      <c r="H2429" s="1" t="s">
        <v>2817</v>
      </c>
      <c r="I2429" s="3" t="e">
        <f aca="false">-#NAME? #NAME? #NAME? #NAME? #NAME? #NAME? #NAME? #NAME? #NAME? #NAME? #NAME?</f>
        <v>#VALUE!</v>
      </c>
      <c r="J2429" s="3" t="s">
        <v>256</v>
      </c>
      <c r="K2429" s="1" t="n">
        <v>10</v>
      </c>
      <c r="L2429" s="1" t="n">
        <v>0</v>
      </c>
      <c r="M2429" s="1" t="n">
        <v>24250</v>
      </c>
    </row>
    <row r="2430" customFormat="false" ht="14.9" hidden="false" customHeight="false" outlineLevel="0" collapsed="false">
      <c r="A2430" s="1" t="n">
        <v>2426</v>
      </c>
      <c r="B2430" s="1" t="n">
        <v>32</v>
      </c>
      <c r="C2430" s="1" t="n">
        <v>0</v>
      </c>
      <c r="D2430" s="1" t="n">
        <v>0</v>
      </c>
      <c r="E2430" s="1" t="n">
        <v>1</v>
      </c>
      <c r="F2430" s="1" t="n">
        <v>2415</v>
      </c>
      <c r="H2430" s="1" t="s">
        <v>2818</v>
      </c>
      <c r="I2430" s="3" t="e">
        <f aca="false">-#NAME?</f>
        <v>#NAME?</v>
      </c>
      <c r="J2430" s="3" t="s">
        <v>256</v>
      </c>
      <c r="K2430" s="1" t="n">
        <v>10</v>
      </c>
      <c r="L2430" s="1" t="n">
        <v>0</v>
      </c>
      <c r="M2430" s="1" t="n">
        <v>24260</v>
      </c>
    </row>
    <row r="2431" customFormat="false" ht="55.2" hidden="false" customHeight="false" outlineLevel="0" collapsed="false">
      <c r="A2431" s="1" t="n">
        <v>2427</v>
      </c>
      <c r="B2431" s="1" t="n">
        <v>32</v>
      </c>
      <c r="C2431" s="1" t="n">
        <v>0</v>
      </c>
      <c r="D2431" s="1" t="n">
        <v>1</v>
      </c>
      <c r="E2431" s="1" t="n">
        <v>1</v>
      </c>
      <c r="G2431" s="1" t="n">
        <v>32.05</v>
      </c>
      <c r="H2431" s="1" t="s">
        <v>2819</v>
      </c>
      <c r="I2431" s="3" t="s">
        <v>2820</v>
      </c>
      <c r="J2431" s="3" t="s">
        <v>2821</v>
      </c>
      <c r="K2431" s="1" t="n">
        <v>5</v>
      </c>
      <c r="L2431" s="1" t="n">
        <v>0</v>
      </c>
      <c r="M2431" s="1" t="n">
        <v>0</v>
      </c>
      <c r="N2431" s="1" t="n">
        <v>24270</v>
      </c>
    </row>
    <row r="2432" customFormat="false" ht="350.7" hidden="false" customHeight="false" outlineLevel="0" collapsed="false">
      <c r="A2432" s="1" t="n">
        <v>2428</v>
      </c>
      <c r="B2432" s="1" t="n">
        <v>32</v>
      </c>
      <c r="C2432" s="1" t="n">
        <v>0</v>
      </c>
      <c r="D2432" s="1" t="n">
        <v>1</v>
      </c>
      <c r="E2432" s="1" t="n">
        <v>0</v>
      </c>
      <c r="G2432" s="1" t="n">
        <v>32.06</v>
      </c>
      <c r="I2432" s="3" t="s">
        <v>2822</v>
      </c>
      <c r="L2432" s="1" t="n">
        <v>0</v>
      </c>
      <c r="M2432" s="1" t="n">
        <v>24280</v>
      </c>
    </row>
    <row r="2433" customFormat="false" ht="108.95" hidden="false" customHeight="false" outlineLevel="0" collapsed="false">
      <c r="A2433" s="1" t="n">
        <v>2429</v>
      </c>
      <c r="B2433" s="1" t="n">
        <v>32</v>
      </c>
      <c r="C2433" s="1" t="n">
        <v>0</v>
      </c>
      <c r="D2433" s="1" t="n">
        <v>0</v>
      </c>
      <c r="E2433" s="1" t="n">
        <v>0</v>
      </c>
      <c r="F2433" s="1" t="n">
        <v>2428</v>
      </c>
      <c r="I2433" s="3" t="s">
        <v>2823</v>
      </c>
      <c r="L2433" s="1" t="n">
        <v>0</v>
      </c>
      <c r="M2433" s="1" t="n">
        <v>24290</v>
      </c>
    </row>
    <row r="2434" customFormat="false" ht="149.25" hidden="false" customHeight="false" outlineLevel="0" collapsed="false">
      <c r="A2434" s="1" t="n">
        <v>2430</v>
      </c>
      <c r="B2434" s="1" t="n">
        <v>32</v>
      </c>
      <c r="C2434" s="1" t="n">
        <v>0</v>
      </c>
      <c r="D2434" s="1" t="n">
        <v>0</v>
      </c>
      <c r="E2434" s="1" t="n">
        <v>1</v>
      </c>
      <c r="F2434" s="1" t="n">
        <v>2429</v>
      </c>
      <c r="H2434" s="1" t="s">
        <v>2824</v>
      </c>
      <c r="I2434" s="3" t="s">
        <v>2825</v>
      </c>
      <c r="J2434" s="3" t="s">
        <v>256</v>
      </c>
      <c r="K2434" s="1" t="n">
        <v>10</v>
      </c>
      <c r="L2434" s="1" t="n">
        <v>0</v>
      </c>
      <c r="M2434" s="1" t="n">
        <v>24300</v>
      </c>
    </row>
    <row r="2435" customFormat="false" ht="14.9" hidden="false" customHeight="false" outlineLevel="0" collapsed="false">
      <c r="A2435" s="1" t="n">
        <v>2431</v>
      </c>
      <c r="B2435" s="1" t="n">
        <v>32</v>
      </c>
      <c r="C2435" s="1" t="n">
        <v>0</v>
      </c>
      <c r="D2435" s="1" t="n">
        <v>0</v>
      </c>
      <c r="E2435" s="1" t="n">
        <v>1</v>
      </c>
      <c r="F2435" s="1" t="n">
        <v>2429</v>
      </c>
      <c r="H2435" s="1" t="s">
        <v>2826</v>
      </c>
      <c r="I2435" s="3" t="e">
        <f aca="false">--#NAME?</f>
        <v>#NAME?</v>
      </c>
      <c r="J2435" s="3" t="s">
        <v>256</v>
      </c>
      <c r="K2435" s="1" t="n">
        <v>10</v>
      </c>
      <c r="L2435" s="1" t="n">
        <v>0</v>
      </c>
      <c r="M2435" s="1" t="n">
        <v>24310</v>
      </c>
    </row>
    <row r="2436" customFormat="false" ht="14.9" hidden="false" customHeight="false" outlineLevel="0" collapsed="false">
      <c r="A2436" s="1" t="n">
        <v>2432</v>
      </c>
      <c r="B2436" s="1" t="n">
        <v>32</v>
      </c>
      <c r="C2436" s="1" t="n">
        <v>0</v>
      </c>
      <c r="D2436" s="1" t="n">
        <v>0</v>
      </c>
      <c r="E2436" s="1" t="n">
        <v>1</v>
      </c>
      <c r="F2436" s="1" t="n">
        <v>2428</v>
      </c>
      <c r="H2436" s="1" t="s">
        <v>2827</v>
      </c>
      <c r="I2436" s="3" t="e">
        <f aca="false">-#NAME? #NAME? #NAME? #NAME? #NAME? #NAME? #NAME?</f>
        <v>#VALUE!</v>
      </c>
      <c r="J2436" s="3" t="s">
        <v>256</v>
      </c>
      <c r="K2436" s="1" t="n">
        <v>10</v>
      </c>
      <c r="L2436" s="1" t="n">
        <v>0</v>
      </c>
      <c r="M2436" s="1" t="n">
        <v>24320</v>
      </c>
    </row>
    <row r="2437" customFormat="false" ht="82.05" hidden="false" customHeight="false" outlineLevel="0" collapsed="false">
      <c r="A2437" s="1" t="n">
        <v>2433</v>
      </c>
      <c r="B2437" s="1" t="n">
        <v>32</v>
      </c>
      <c r="C2437" s="1" t="n">
        <v>0</v>
      </c>
      <c r="D2437" s="1" t="n">
        <v>0</v>
      </c>
      <c r="E2437" s="1" t="n">
        <v>0</v>
      </c>
      <c r="F2437" s="1" t="n">
        <v>2428</v>
      </c>
      <c r="I2437" s="3" t="s">
        <v>2828</v>
      </c>
      <c r="J2437" s="3" t="s">
        <v>256</v>
      </c>
      <c r="K2437" s="1" t="n">
        <v>10</v>
      </c>
      <c r="L2437" s="1" t="n">
        <v>0</v>
      </c>
      <c r="M2437" s="1" t="n">
        <v>24330</v>
      </c>
    </row>
    <row r="2438" customFormat="false" ht="14.9" hidden="false" customHeight="false" outlineLevel="0" collapsed="false">
      <c r="A2438" s="1" t="n">
        <v>2434</v>
      </c>
      <c r="B2438" s="1" t="n">
        <v>32</v>
      </c>
      <c r="C2438" s="1" t="n">
        <v>0</v>
      </c>
      <c r="D2438" s="1" t="n">
        <v>0</v>
      </c>
      <c r="E2438" s="1" t="n">
        <v>1</v>
      </c>
      <c r="F2438" s="1" t="n">
        <v>2433</v>
      </c>
      <c r="H2438" s="1" t="s">
        <v>2829</v>
      </c>
      <c r="I2438" s="3" t="e">
        <f aca="false">--#NAME? #NAME? #NAME? #NAME? #NAME?</f>
        <v>#VALUE!</v>
      </c>
      <c r="J2438" s="3" t="s">
        <v>256</v>
      </c>
      <c r="K2438" s="1" t="n">
        <v>10</v>
      </c>
      <c r="L2438" s="1" t="n">
        <v>0</v>
      </c>
      <c r="M2438" s="1" t="n">
        <v>24340</v>
      </c>
    </row>
    <row r="2439" customFormat="false" ht="14.9" hidden="false" customHeight="false" outlineLevel="0" collapsed="false">
      <c r="A2439" s="1" t="n">
        <v>2435</v>
      </c>
      <c r="B2439" s="1" t="n">
        <v>32</v>
      </c>
      <c r="C2439" s="1" t="n">
        <v>0</v>
      </c>
      <c r="D2439" s="1" t="n">
        <v>0</v>
      </c>
      <c r="E2439" s="1" t="n">
        <v>1</v>
      </c>
      <c r="F2439" s="1" t="n">
        <v>2433</v>
      </c>
      <c r="H2439" s="1" t="s">
        <v>2830</v>
      </c>
      <c r="I2439" s="3" t="e">
        <f aca="false">--#NAME? #NAME? #NAME? #NAME? #NAME? #NAME? #NAME? #NAME? #NAME? #NAME?</f>
        <v>#VALUE!</v>
      </c>
      <c r="J2439" s="3" t="s">
        <v>256</v>
      </c>
      <c r="K2439" s="1" t="n">
        <v>10</v>
      </c>
      <c r="L2439" s="1" t="n">
        <v>0</v>
      </c>
      <c r="M2439" s="1" t="n">
        <v>24350</v>
      </c>
    </row>
    <row r="2440" customFormat="false" ht="14.9" hidden="false" customHeight="false" outlineLevel="0" collapsed="false">
      <c r="A2440" s="1" t="n">
        <v>2436</v>
      </c>
      <c r="B2440" s="1" t="n">
        <v>32</v>
      </c>
      <c r="C2440" s="1" t="n">
        <v>0</v>
      </c>
      <c r="D2440" s="1" t="n">
        <v>0</v>
      </c>
      <c r="E2440" s="1" t="n">
        <v>1</v>
      </c>
      <c r="F2440" s="1" t="n">
        <v>2433</v>
      </c>
      <c r="H2440" s="1" t="s">
        <v>2831</v>
      </c>
      <c r="I2440" s="3" t="e">
        <f aca="false">--#NAME?</f>
        <v>#NAME?</v>
      </c>
      <c r="J2440" s="3" t="s">
        <v>256</v>
      </c>
      <c r="K2440" s="1" t="n">
        <v>10</v>
      </c>
      <c r="L2440" s="1" t="n">
        <v>0</v>
      </c>
      <c r="M2440" s="1" t="n">
        <v>24360</v>
      </c>
    </row>
    <row r="2441" customFormat="false" ht="14.9" hidden="false" customHeight="false" outlineLevel="0" collapsed="false">
      <c r="A2441" s="1" t="n">
        <v>2437</v>
      </c>
      <c r="B2441" s="1" t="n">
        <v>32</v>
      </c>
      <c r="C2441" s="1" t="n">
        <v>0</v>
      </c>
      <c r="D2441" s="1" t="n">
        <v>0</v>
      </c>
      <c r="E2441" s="1" t="n">
        <v>1</v>
      </c>
      <c r="F2441" s="1" t="n">
        <v>2428</v>
      </c>
      <c r="H2441" s="1" t="s">
        <v>2832</v>
      </c>
      <c r="I2441" s="3" t="e">
        <f aca="false">-#NAME? #NAME? #NAME? #NAME? #NAME? #NAME? #NAME? #NAME?</f>
        <v>#VALUE!</v>
      </c>
      <c r="J2441" s="3" t="s">
        <v>256</v>
      </c>
      <c r="K2441" s="1" t="n">
        <v>10</v>
      </c>
      <c r="L2441" s="1" t="n">
        <v>0</v>
      </c>
      <c r="M2441" s="1" t="n">
        <v>24370</v>
      </c>
    </row>
    <row r="2442" customFormat="false" ht="444.75" hidden="false" customHeight="false" outlineLevel="0" collapsed="false">
      <c r="A2442" s="1" t="n">
        <v>2438</v>
      </c>
      <c r="B2442" s="1" t="n">
        <v>32</v>
      </c>
      <c r="C2442" s="1" t="n">
        <v>0</v>
      </c>
      <c r="D2442" s="1" t="n">
        <v>1</v>
      </c>
      <c r="E2442" s="1" t="n">
        <v>0</v>
      </c>
      <c r="G2442" s="1" t="n">
        <v>32.07</v>
      </c>
      <c r="I2442" s="3" t="s">
        <v>2833</v>
      </c>
      <c r="L2442" s="1" t="n">
        <v>0</v>
      </c>
      <c r="M2442" s="1" t="n">
        <v>24380</v>
      </c>
    </row>
    <row r="2443" customFormat="false" ht="14.9" hidden="false" customHeight="false" outlineLevel="0" collapsed="false">
      <c r="A2443" s="1" t="n">
        <v>2439</v>
      </c>
      <c r="B2443" s="1" t="n">
        <v>32</v>
      </c>
      <c r="C2443" s="1" t="n">
        <v>0</v>
      </c>
      <c r="D2443" s="1" t="n">
        <v>0</v>
      </c>
      <c r="E2443" s="1" t="n">
        <v>1</v>
      </c>
      <c r="F2443" s="1" t="n">
        <v>2438</v>
      </c>
      <c r="H2443" s="1" t="s">
        <v>2834</v>
      </c>
      <c r="I2443" s="3" t="e">
        <f aca="false">-#NAME? #NAME?,#NAME? #NAME?,#NAME? #NAME? #NAME? #NAME? #NAME?</f>
        <v>#VALUE!</v>
      </c>
      <c r="J2443" s="3" t="s">
        <v>256</v>
      </c>
      <c r="K2443" s="1" t="n">
        <v>10</v>
      </c>
      <c r="L2443" s="1" t="n">
        <v>0</v>
      </c>
      <c r="M2443" s="1" t="n">
        <v>24390</v>
      </c>
    </row>
    <row r="2444" customFormat="false" ht="14.9" hidden="false" customHeight="false" outlineLevel="0" collapsed="false">
      <c r="A2444" s="1" t="n">
        <v>2440</v>
      </c>
      <c r="B2444" s="1" t="n">
        <v>32</v>
      </c>
      <c r="C2444" s="1" t="n">
        <v>0</v>
      </c>
      <c r="D2444" s="1" t="n">
        <v>0</v>
      </c>
      <c r="E2444" s="1" t="n">
        <v>1</v>
      </c>
      <c r="F2444" s="1" t="n">
        <v>2438</v>
      </c>
      <c r="H2444" s="1" t="s">
        <v>2835</v>
      </c>
      <c r="I2444" s="3" t="e">
        <f aca="false">-#NAME? #NAME? #NAME? #NAME?,#NAME? (#NAME?) #NAME? #NAME? #NAME?</f>
        <v>#VALUE!</v>
      </c>
      <c r="J2444" s="3" t="s">
        <v>256</v>
      </c>
      <c r="K2444" s="1" t="n">
        <v>10</v>
      </c>
      <c r="L2444" s="1" t="n">
        <v>0</v>
      </c>
      <c r="M2444" s="1" t="n">
        <v>24400</v>
      </c>
    </row>
    <row r="2445" customFormat="false" ht="14.9" hidden="false" customHeight="false" outlineLevel="0" collapsed="false">
      <c r="A2445" s="1" t="n">
        <v>2441</v>
      </c>
      <c r="B2445" s="1" t="n">
        <v>32</v>
      </c>
      <c r="C2445" s="1" t="n">
        <v>0</v>
      </c>
      <c r="D2445" s="1" t="n">
        <v>0</v>
      </c>
      <c r="E2445" s="1" t="n">
        <v>1</v>
      </c>
      <c r="F2445" s="1" t="n">
        <v>2438</v>
      </c>
      <c r="H2445" s="1" t="s">
        <v>2836</v>
      </c>
      <c r="I2445" s="3" t="e">
        <f aca="false">-#NAME? #NAME? #NAME? #NAME? #NAME?</f>
        <v>#VALUE!</v>
      </c>
      <c r="J2445" s="3" t="s">
        <v>256</v>
      </c>
      <c r="K2445" s="1" t="n">
        <v>10</v>
      </c>
      <c r="L2445" s="1" t="n">
        <v>0</v>
      </c>
      <c r="M2445" s="1" t="n">
        <v>24410</v>
      </c>
    </row>
    <row r="2446" customFormat="false" ht="14.9" hidden="false" customHeight="false" outlineLevel="0" collapsed="false">
      <c r="A2446" s="1" t="n">
        <v>2442</v>
      </c>
      <c r="B2446" s="1" t="n">
        <v>32</v>
      </c>
      <c r="C2446" s="1" t="n">
        <v>0</v>
      </c>
      <c r="D2446" s="1" t="n">
        <v>0</v>
      </c>
      <c r="E2446" s="1" t="n">
        <v>1</v>
      </c>
      <c r="F2446" s="1" t="n">
        <v>2438</v>
      </c>
      <c r="H2446" s="1" t="s">
        <v>2837</v>
      </c>
      <c r="I2446" s="3" t="e">
        <f aca="false">-#NAME? #NAME? #NAME? #NAME? #NAME?,#NAME? #NAME? #NAME? #NAME? #NAME?,#NAME? #NAME? #NAME?</f>
        <v>#VALUE!</v>
      </c>
      <c r="J2446" s="3" t="s">
        <v>256</v>
      </c>
      <c r="K2446" s="1" t="n">
        <v>10</v>
      </c>
      <c r="L2446" s="1" t="n">
        <v>0</v>
      </c>
      <c r="M2446" s="1" t="n">
        <v>24420</v>
      </c>
    </row>
    <row r="2447" customFormat="false" ht="377.6" hidden="false" customHeight="false" outlineLevel="0" collapsed="false">
      <c r="A2447" s="1" t="n">
        <v>2443</v>
      </c>
      <c r="B2447" s="1" t="n">
        <v>32</v>
      </c>
      <c r="C2447" s="1" t="n">
        <v>0</v>
      </c>
      <c r="D2447" s="1" t="n">
        <v>1</v>
      </c>
      <c r="E2447" s="1" t="n">
        <v>0</v>
      </c>
      <c r="G2447" s="1" t="n">
        <v>32.08</v>
      </c>
      <c r="I2447" s="3" t="s">
        <v>2838</v>
      </c>
      <c r="L2447" s="1" t="n">
        <v>0</v>
      </c>
      <c r="M2447" s="1" t="n">
        <v>24430</v>
      </c>
    </row>
    <row r="2448" customFormat="false" ht="14.9" hidden="false" customHeight="false" outlineLevel="0" collapsed="false">
      <c r="A2448" s="1" t="n">
        <v>2444</v>
      </c>
      <c r="B2448" s="1" t="n">
        <v>32</v>
      </c>
      <c r="C2448" s="1" t="n">
        <v>0</v>
      </c>
      <c r="D2448" s="1" t="n">
        <v>0</v>
      </c>
      <c r="E2448" s="1" t="n">
        <v>1</v>
      </c>
      <c r="F2448" s="1" t="n">
        <v>2443</v>
      </c>
      <c r="H2448" s="1" t="s">
        <v>2839</v>
      </c>
      <c r="I2448" s="3" t="e">
        <f aca="false">-#NAME? #NAME? #NAME?</f>
        <v>#VALUE!</v>
      </c>
      <c r="J2448" s="3" t="s">
        <v>256</v>
      </c>
      <c r="K2448" s="1" t="n">
        <v>10</v>
      </c>
      <c r="L2448" s="1" t="n">
        <v>0</v>
      </c>
      <c r="M2448" s="1" t="n">
        <v>24440</v>
      </c>
    </row>
    <row r="2449" customFormat="false" ht="14.9" hidden="false" customHeight="false" outlineLevel="0" collapsed="false">
      <c r="A2449" s="1" t="n">
        <v>2445</v>
      </c>
      <c r="B2449" s="1" t="n">
        <v>32</v>
      </c>
      <c r="C2449" s="1" t="n">
        <v>0</v>
      </c>
      <c r="D2449" s="1" t="n">
        <v>0</v>
      </c>
      <c r="E2449" s="1" t="n">
        <v>1</v>
      </c>
      <c r="F2449" s="1" t="n">
        <v>2443</v>
      </c>
      <c r="H2449" s="1" t="s">
        <v>2840</v>
      </c>
      <c r="I2449" s="3" t="e">
        <f aca="false">-#NAME? #NAME? #NAME? #NAME? #NAME? #NAME?</f>
        <v>#VALUE!</v>
      </c>
      <c r="J2449" s="3" t="s">
        <v>256</v>
      </c>
      <c r="K2449" s="1" t="n">
        <v>10</v>
      </c>
      <c r="L2449" s="1" t="n">
        <v>0</v>
      </c>
      <c r="M2449" s="1" t="n">
        <v>24450</v>
      </c>
    </row>
    <row r="2450" customFormat="false" ht="14.9" hidden="false" customHeight="false" outlineLevel="0" collapsed="false">
      <c r="A2450" s="1" t="n">
        <v>2446</v>
      </c>
      <c r="B2450" s="1" t="n">
        <v>32</v>
      </c>
      <c r="C2450" s="1" t="n">
        <v>0</v>
      </c>
      <c r="D2450" s="1" t="n">
        <v>0</v>
      </c>
      <c r="E2450" s="1" t="n">
        <v>1</v>
      </c>
      <c r="F2450" s="1" t="n">
        <v>2443</v>
      </c>
      <c r="H2450" s="1" t="s">
        <v>2841</v>
      </c>
      <c r="I2450" s="3" t="e">
        <f aca="false">-#NAME?</f>
        <v>#NAME?</v>
      </c>
      <c r="J2450" s="3" t="s">
        <v>256</v>
      </c>
      <c r="K2450" s="1" t="n">
        <v>10</v>
      </c>
      <c r="L2450" s="1" t="n">
        <v>0</v>
      </c>
      <c r="M2450" s="1" t="n">
        <v>24460</v>
      </c>
    </row>
    <row r="2451" customFormat="false" ht="297" hidden="false" customHeight="false" outlineLevel="0" collapsed="false">
      <c r="A2451" s="1" t="n">
        <v>2447</v>
      </c>
      <c r="B2451" s="1" t="n">
        <v>32</v>
      </c>
      <c r="C2451" s="1" t="n">
        <v>0</v>
      </c>
      <c r="D2451" s="1" t="n">
        <v>1</v>
      </c>
      <c r="E2451" s="1" t="n">
        <v>0</v>
      </c>
      <c r="G2451" s="1" t="n">
        <v>32.09</v>
      </c>
      <c r="I2451" s="3" t="s">
        <v>2842</v>
      </c>
      <c r="L2451" s="1" t="n">
        <v>0</v>
      </c>
      <c r="M2451" s="1" t="n">
        <v>24470</v>
      </c>
    </row>
    <row r="2452" customFormat="false" ht="14.9" hidden="false" customHeight="false" outlineLevel="0" collapsed="false">
      <c r="A2452" s="1" t="n">
        <v>2448</v>
      </c>
      <c r="B2452" s="1" t="n">
        <v>32</v>
      </c>
      <c r="C2452" s="1" t="n">
        <v>0</v>
      </c>
      <c r="D2452" s="1" t="n">
        <v>0</v>
      </c>
      <c r="E2452" s="1" t="n">
        <v>1</v>
      </c>
      <c r="F2452" s="1" t="n">
        <v>2447</v>
      </c>
      <c r="H2452" s="1" t="s">
        <v>2843</v>
      </c>
      <c r="I2452" s="3" t="e">
        <f aca="false">-#NAME? #NAME? #NAME? #NAME? #NAME? #NAME?</f>
        <v>#VALUE!</v>
      </c>
      <c r="J2452" s="3" t="s">
        <v>256</v>
      </c>
      <c r="K2452" s="1" t="n">
        <v>10</v>
      </c>
      <c r="L2452" s="1" t="n">
        <v>0</v>
      </c>
      <c r="M2452" s="1" t="n">
        <v>24480</v>
      </c>
    </row>
    <row r="2453" customFormat="false" ht="14.9" hidden="false" customHeight="false" outlineLevel="0" collapsed="false">
      <c r="A2453" s="1" t="n">
        <v>2449</v>
      </c>
      <c r="B2453" s="1" t="n">
        <v>32</v>
      </c>
      <c r="C2453" s="1" t="n">
        <v>0</v>
      </c>
      <c r="D2453" s="1" t="n">
        <v>0</v>
      </c>
      <c r="E2453" s="1" t="n">
        <v>1</v>
      </c>
      <c r="F2453" s="1" t="n">
        <v>2447</v>
      </c>
      <c r="H2453" s="1" t="s">
        <v>2844</v>
      </c>
      <c r="I2453" s="3" t="e">
        <f aca="false">-#NAME?</f>
        <v>#NAME?</v>
      </c>
      <c r="J2453" s="3" t="s">
        <v>256</v>
      </c>
      <c r="K2453" s="1" t="n">
        <v>10</v>
      </c>
      <c r="L2453" s="1" t="n">
        <v>0</v>
      </c>
      <c r="M2453" s="1" t="n">
        <v>24490</v>
      </c>
    </row>
    <row r="2454" customFormat="false" ht="229.85" hidden="false" customHeight="false" outlineLevel="0" collapsed="false">
      <c r="A2454" s="1" t="n">
        <v>2450</v>
      </c>
      <c r="B2454" s="1" t="n">
        <v>32</v>
      </c>
      <c r="C2454" s="1" t="n">
        <v>0</v>
      </c>
      <c r="D2454" s="1" t="n">
        <v>1</v>
      </c>
      <c r="E2454" s="1" t="n">
        <v>0</v>
      </c>
      <c r="G2454" s="1" t="n">
        <v>32.1</v>
      </c>
      <c r="I2454" s="3" t="s">
        <v>2845</v>
      </c>
      <c r="L2454" s="1" t="n">
        <v>0</v>
      </c>
      <c r="M2454" s="1" t="n">
        <v>24500</v>
      </c>
    </row>
    <row r="2455" customFormat="false" ht="14.9" hidden="false" customHeight="false" outlineLevel="0" collapsed="false">
      <c r="A2455" s="1" t="n">
        <v>2451</v>
      </c>
      <c r="B2455" s="1" t="n">
        <v>32</v>
      </c>
      <c r="C2455" s="1" t="n">
        <v>0</v>
      </c>
      <c r="D2455" s="1" t="n">
        <v>0</v>
      </c>
      <c r="E2455" s="1" t="n">
        <v>1</v>
      </c>
      <c r="F2455" s="1" t="n">
        <v>2450</v>
      </c>
      <c r="H2455" s="1" t="s">
        <v>2846</v>
      </c>
      <c r="I2455" s="3" t="e">
        <f aca="false">-#NAME? #NAME? #NAME? #NAME? #NAME? #NAME? #NAME? #NAME?</f>
        <v>#VALUE!</v>
      </c>
      <c r="J2455" s="3" t="s">
        <v>256</v>
      </c>
      <c r="K2455" s="1" t="n">
        <v>10</v>
      </c>
      <c r="L2455" s="1" t="n">
        <v>0</v>
      </c>
      <c r="M2455" s="1" t="n">
        <v>24510</v>
      </c>
    </row>
    <row r="2456" customFormat="false" ht="14.9" hidden="false" customHeight="false" outlineLevel="0" collapsed="false">
      <c r="A2456" s="1" t="n">
        <v>2452</v>
      </c>
      <c r="B2456" s="1" t="n">
        <v>32</v>
      </c>
      <c r="C2456" s="1" t="n">
        <v>0</v>
      </c>
      <c r="D2456" s="1" t="n">
        <v>0</v>
      </c>
      <c r="E2456" s="1" t="n">
        <v>1</v>
      </c>
      <c r="F2456" s="1" t="n">
        <v>2450</v>
      </c>
      <c r="H2456" s="1" t="s">
        <v>2847</v>
      </c>
      <c r="I2456" s="3" t="e">
        <f aca="false">-#NAME?</f>
        <v>#NAME?</v>
      </c>
      <c r="J2456" s="3" t="s">
        <v>256</v>
      </c>
      <c r="K2456" s="1" t="n">
        <v>10</v>
      </c>
      <c r="L2456" s="1" t="n">
        <v>0</v>
      </c>
      <c r="M2456" s="1" t="n">
        <v>24520</v>
      </c>
    </row>
    <row r="2457" customFormat="false" ht="28.35" hidden="false" customHeight="false" outlineLevel="0" collapsed="false">
      <c r="A2457" s="1" t="n">
        <v>2453</v>
      </c>
      <c r="B2457" s="1" t="n">
        <v>32</v>
      </c>
      <c r="C2457" s="1" t="n">
        <v>0</v>
      </c>
      <c r="D2457" s="1" t="n">
        <v>1</v>
      </c>
      <c r="E2457" s="1" t="n">
        <v>1</v>
      </c>
      <c r="G2457" s="1" t="n">
        <v>32.11</v>
      </c>
      <c r="H2457" s="1" t="s">
        <v>2848</v>
      </c>
      <c r="I2457" s="3" t="s">
        <v>2849</v>
      </c>
      <c r="J2457" s="3" t="s">
        <v>256</v>
      </c>
      <c r="K2457" s="1" t="n">
        <v>10</v>
      </c>
      <c r="L2457" s="1" t="n">
        <v>0</v>
      </c>
      <c r="M2457" s="1" t="n">
        <v>24530</v>
      </c>
    </row>
    <row r="2458" customFormat="false" ht="404.45" hidden="false" customHeight="false" outlineLevel="0" collapsed="false">
      <c r="A2458" s="1" t="n">
        <v>2454</v>
      </c>
      <c r="B2458" s="1" t="n">
        <v>32</v>
      </c>
      <c r="C2458" s="1" t="n">
        <v>0</v>
      </c>
      <c r="D2458" s="1" t="n">
        <v>1</v>
      </c>
      <c r="E2458" s="1" t="n">
        <v>0</v>
      </c>
      <c r="G2458" s="1" t="n">
        <v>32.12</v>
      </c>
      <c r="I2458" s="3" t="s">
        <v>2850</v>
      </c>
      <c r="L2458" s="1" t="n">
        <v>0</v>
      </c>
      <c r="M2458" s="1" t="n">
        <v>24540</v>
      </c>
    </row>
    <row r="2459" customFormat="false" ht="14.9" hidden="false" customHeight="false" outlineLevel="0" collapsed="false">
      <c r="A2459" s="1" t="n">
        <v>2455</v>
      </c>
      <c r="B2459" s="1" t="n">
        <v>32</v>
      </c>
      <c r="C2459" s="1" t="n">
        <v>0</v>
      </c>
      <c r="D2459" s="1" t="n">
        <v>0</v>
      </c>
      <c r="E2459" s="1" t="n">
        <v>1</v>
      </c>
      <c r="F2459" s="1" t="n">
        <v>2454</v>
      </c>
      <c r="H2459" s="1" t="s">
        <v>2851</v>
      </c>
      <c r="I2459" s="3" t="e">
        <f aca="false">-#NAME? #NAME?</f>
        <v>#VALUE!</v>
      </c>
      <c r="J2459" s="3" t="s">
        <v>256</v>
      </c>
      <c r="K2459" s="1" t="n">
        <v>10</v>
      </c>
      <c r="L2459" s="1" t="n">
        <v>0</v>
      </c>
      <c r="M2459" s="1" t="n">
        <v>24550</v>
      </c>
    </row>
    <row r="2460" customFormat="false" ht="14.9" hidden="false" customHeight="false" outlineLevel="0" collapsed="false">
      <c r="A2460" s="1" t="n">
        <v>2456</v>
      </c>
      <c r="B2460" s="1" t="n">
        <v>32</v>
      </c>
      <c r="C2460" s="1" t="n">
        <v>0</v>
      </c>
      <c r="D2460" s="1" t="n">
        <v>0</v>
      </c>
      <c r="E2460" s="1" t="n">
        <v>0</v>
      </c>
      <c r="F2460" s="1" t="n">
        <v>2454</v>
      </c>
      <c r="I2460" s="3" t="s">
        <v>199</v>
      </c>
      <c r="J2460" s="3" t="s">
        <v>256</v>
      </c>
      <c r="K2460" s="1" t="n">
        <v>10</v>
      </c>
      <c r="L2460" s="1" t="n">
        <v>0</v>
      </c>
      <c r="M2460" s="1" t="n">
        <v>24560</v>
      </c>
    </row>
    <row r="2461" customFormat="false" ht="14.9" hidden="false" customHeight="false" outlineLevel="0" collapsed="false">
      <c r="A2461" s="1" t="n">
        <v>2457</v>
      </c>
      <c r="B2461" s="1" t="n">
        <v>32</v>
      </c>
      <c r="C2461" s="1" t="n">
        <v>0</v>
      </c>
      <c r="D2461" s="1" t="n">
        <v>0</v>
      </c>
      <c r="E2461" s="1" t="n">
        <v>1</v>
      </c>
      <c r="F2461" s="1" t="n">
        <v>2456</v>
      </c>
      <c r="H2461" s="1" t="s">
        <v>2852</v>
      </c>
      <c r="I2461" s="3" t="e">
        <f aca="false">---#NAME? (#NAME? #NAME? #NAME? #NAME? #NAME?) #NAME? #NAME? #NAME?-#NAME? #NAME?,#NAME? #NAME? #NAME? #NAME? #NAME?,#NAME? #NAME? #NAME? #NAME? #NAME? #NAME? #NAME? #NAME? #NAME? (#NAME? #NAME?)</f>
        <v>#VALUE!</v>
      </c>
      <c r="J2461" s="3" t="s">
        <v>256</v>
      </c>
      <c r="K2461" s="1" t="n">
        <v>10</v>
      </c>
      <c r="L2461" s="1" t="n">
        <v>0</v>
      </c>
      <c r="M2461" s="1" t="n">
        <v>24570</v>
      </c>
    </row>
    <row r="2462" customFormat="false" ht="14.9" hidden="false" customHeight="false" outlineLevel="0" collapsed="false">
      <c r="A2462" s="1" t="n">
        <v>2458</v>
      </c>
      <c r="B2462" s="1" t="n">
        <v>32</v>
      </c>
      <c r="C2462" s="1" t="n">
        <v>0</v>
      </c>
      <c r="D2462" s="1" t="n">
        <v>0</v>
      </c>
      <c r="E2462" s="1" t="n">
        <v>1</v>
      </c>
      <c r="F2462" s="1" t="n">
        <v>2456</v>
      </c>
      <c r="H2462" s="1" t="s">
        <v>2853</v>
      </c>
      <c r="I2462" s="3" t="e">
        <f aca="false">---#NAME?</f>
        <v>#NAME?</v>
      </c>
      <c r="J2462" s="3" t="s">
        <v>256</v>
      </c>
      <c r="K2462" s="1" t="n">
        <v>10</v>
      </c>
      <c r="L2462" s="1" t="n">
        <v>0</v>
      </c>
      <c r="M2462" s="1" t="n">
        <v>24580</v>
      </c>
    </row>
    <row r="2463" customFormat="false" ht="270.1" hidden="false" customHeight="false" outlineLevel="0" collapsed="false">
      <c r="A2463" s="1" t="n">
        <v>2459</v>
      </c>
      <c r="B2463" s="1" t="n">
        <v>32</v>
      </c>
      <c r="C2463" s="1" t="n">
        <v>0</v>
      </c>
      <c r="D2463" s="1" t="n">
        <v>1</v>
      </c>
      <c r="E2463" s="1" t="n">
        <v>0</v>
      </c>
      <c r="G2463" s="1" t="n">
        <v>32.13</v>
      </c>
      <c r="I2463" s="3" t="s">
        <v>2854</v>
      </c>
      <c r="L2463" s="1" t="n">
        <v>0</v>
      </c>
      <c r="M2463" s="1" t="n">
        <v>24590</v>
      </c>
    </row>
    <row r="2464" customFormat="false" ht="14.9" hidden="false" customHeight="false" outlineLevel="0" collapsed="false">
      <c r="A2464" s="1" t="n">
        <v>2460</v>
      </c>
      <c r="B2464" s="1" t="n">
        <v>32</v>
      </c>
      <c r="C2464" s="1" t="n">
        <v>0</v>
      </c>
      <c r="D2464" s="1" t="n">
        <v>0</v>
      </c>
      <c r="E2464" s="1" t="n">
        <v>1</v>
      </c>
      <c r="F2464" s="1" t="n">
        <v>2459</v>
      </c>
      <c r="H2464" s="1" t="s">
        <v>2855</v>
      </c>
      <c r="I2464" s="3" t="e">
        <f aca="false">-#NAME? #NAME? #NAME?</f>
        <v>#VALUE!</v>
      </c>
      <c r="J2464" s="3" t="s">
        <v>256</v>
      </c>
      <c r="K2464" s="1" t="n">
        <v>10</v>
      </c>
      <c r="L2464" s="1" t="n">
        <v>0</v>
      </c>
      <c r="M2464" s="1" t="n">
        <v>24600</v>
      </c>
    </row>
    <row r="2465" customFormat="false" ht="14.9" hidden="false" customHeight="false" outlineLevel="0" collapsed="false">
      <c r="A2465" s="1" t="n">
        <v>2461</v>
      </c>
      <c r="B2465" s="1" t="n">
        <v>32</v>
      </c>
      <c r="C2465" s="1" t="n">
        <v>0</v>
      </c>
      <c r="D2465" s="1" t="n">
        <v>0</v>
      </c>
      <c r="E2465" s="1" t="n">
        <v>1</v>
      </c>
      <c r="F2465" s="1" t="n">
        <v>2459</v>
      </c>
      <c r="H2465" s="1" t="s">
        <v>2856</v>
      </c>
      <c r="I2465" s="3" t="e">
        <f aca="false">-#NAME?</f>
        <v>#NAME?</v>
      </c>
      <c r="J2465" s="3" t="s">
        <v>256</v>
      </c>
      <c r="K2465" s="1" t="n">
        <v>10</v>
      </c>
      <c r="L2465" s="1" t="n">
        <v>0</v>
      </c>
      <c r="M2465" s="1" t="n">
        <v>24610</v>
      </c>
    </row>
    <row r="2466" customFormat="false" ht="323.85" hidden="false" customHeight="false" outlineLevel="0" collapsed="false">
      <c r="A2466" s="1" t="n">
        <v>2462</v>
      </c>
      <c r="B2466" s="1" t="n">
        <v>32</v>
      </c>
      <c r="C2466" s="1" t="n">
        <v>0</v>
      </c>
      <c r="D2466" s="1" t="n">
        <v>1</v>
      </c>
      <c r="E2466" s="1" t="n">
        <v>0</v>
      </c>
      <c r="G2466" s="1" t="n">
        <v>32.14</v>
      </c>
      <c r="I2466" s="3" t="s">
        <v>2857</v>
      </c>
      <c r="L2466" s="1" t="n">
        <v>0</v>
      </c>
      <c r="M2466" s="1" t="n">
        <v>24620</v>
      </c>
    </row>
    <row r="2467" customFormat="false" ht="176.1" hidden="false" customHeight="false" outlineLevel="0" collapsed="false">
      <c r="A2467" s="1" t="n">
        <v>2463</v>
      </c>
      <c r="B2467" s="1" t="n">
        <v>32</v>
      </c>
      <c r="C2467" s="1" t="n">
        <v>0</v>
      </c>
      <c r="D2467" s="1" t="n">
        <v>0</v>
      </c>
      <c r="E2467" s="1" t="n">
        <v>1</v>
      </c>
      <c r="F2467" s="1" t="n">
        <v>2462</v>
      </c>
      <c r="H2467" s="1" t="s">
        <v>2858</v>
      </c>
      <c r="I2467" s="3" t="s">
        <v>2859</v>
      </c>
      <c r="J2467" s="3" t="s">
        <v>256</v>
      </c>
      <c r="K2467" s="1" t="n">
        <v>10</v>
      </c>
      <c r="L2467" s="1" t="n">
        <v>0</v>
      </c>
      <c r="M2467" s="1" t="n">
        <v>24630</v>
      </c>
    </row>
    <row r="2468" customFormat="false" ht="14.9" hidden="false" customHeight="false" outlineLevel="0" collapsed="false">
      <c r="A2468" s="1" t="n">
        <v>2464</v>
      </c>
      <c r="B2468" s="1" t="n">
        <v>32</v>
      </c>
      <c r="C2468" s="1" t="n">
        <v>0</v>
      </c>
      <c r="D2468" s="1" t="n">
        <v>0</v>
      </c>
      <c r="E2468" s="1" t="n">
        <v>1</v>
      </c>
      <c r="F2468" s="1" t="n">
        <v>2462</v>
      </c>
      <c r="H2468" s="1" t="s">
        <v>2860</v>
      </c>
      <c r="I2468" s="3" t="e">
        <f aca="false">-#NAME?</f>
        <v>#NAME?</v>
      </c>
      <c r="J2468" s="3" t="s">
        <v>256</v>
      </c>
      <c r="K2468" s="1" t="n">
        <v>10</v>
      </c>
      <c r="L2468" s="1" t="n">
        <v>0</v>
      </c>
      <c r="M2468" s="1" t="n">
        <v>24640</v>
      </c>
    </row>
    <row r="2469" customFormat="false" ht="162.65" hidden="false" customHeight="false" outlineLevel="0" collapsed="false">
      <c r="A2469" s="1" t="n">
        <v>2465</v>
      </c>
      <c r="B2469" s="1" t="n">
        <v>32</v>
      </c>
      <c r="C2469" s="1" t="n">
        <v>0</v>
      </c>
      <c r="D2469" s="1" t="n">
        <v>1</v>
      </c>
      <c r="E2469" s="1" t="n">
        <v>0</v>
      </c>
      <c r="G2469" s="1" t="n">
        <v>32.15</v>
      </c>
      <c r="I2469" s="3" t="s">
        <v>2861</v>
      </c>
      <c r="L2469" s="1" t="n">
        <v>0</v>
      </c>
      <c r="M2469" s="1" t="n">
        <v>24650</v>
      </c>
    </row>
    <row r="2470" customFormat="false" ht="28.35" hidden="false" customHeight="false" outlineLevel="0" collapsed="false">
      <c r="A2470" s="1" t="n">
        <v>2466</v>
      </c>
      <c r="B2470" s="1" t="n">
        <v>32</v>
      </c>
      <c r="C2470" s="1" t="n">
        <v>0</v>
      </c>
      <c r="D2470" s="1" t="n">
        <v>0</v>
      </c>
      <c r="E2470" s="1" t="n">
        <v>0</v>
      </c>
      <c r="F2470" s="1" t="n">
        <v>2465</v>
      </c>
      <c r="I2470" s="3" t="s">
        <v>2862</v>
      </c>
      <c r="L2470" s="1" t="n">
        <v>0</v>
      </c>
      <c r="M2470" s="1" t="n">
        <v>24660</v>
      </c>
    </row>
    <row r="2471" customFormat="false" ht="14.9" hidden="false" customHeight="false" outlineLevel="0" collapsed="false">
      <c r="A2471" s="1" t="n">
        <v>2467</v>
      </c>
      <c r="B2471" s="1" t="n">
        <v>32</v>
      </c>
      <c r="C2471" s="1" t="n">
        <v>0</v>
      </c>
      <c r="D2471" s="1" t="n">
        <v>0</v>
      </c>
      <c r="E2471" s="1" t="n">
        <v>1</v>
      </c>
      <c r="F2471" s="1" t="n">
        <v>2466</v>
      </c>
      <c r="H2471" s="1" t="s">
        <v>2863</v>
      </c>
      <c r="I2471" s="3" t="e">
        <f aca="false">--#NAME?</f>
        <v>#NAME?</v>
      </c>
      <c r="J2471" s="3" t="s">
        <v>256</v>
      </c>
      <c r="K2471" s="1" t="n">
        <v>10</v>
      </c>
      <c r="L2471" s="1" t="n">
        <v>0</v>
      </c>
      <c r="M2471" s="1" t="n">
        <v>24670</v>
      </c>
    </row>
    <row r="2472" customFormat="false" ht="14.9" hidden="false" customHeight="false" outlineLevel="0" collapsed="false">
      <c r="A2472" s="1" t="n">
        <v>2468</v>
      </c>
      <c r="B2472" s="1" t="n">
        <v>32</v>
      </c>
      <c r="C2472" s="1" t="n">
        <v>0</v>
      </c>
      <c r="D2472" s="1" t="n">
        <v>0</v>
      </c>
      <c r="E2472" s="1" t="n">
        <v>1</v>
      </c>
      <c r="F2472" s="1" t="n">
        <v>2466</v>
      </c>
      <c r="H2472" s="1" t="s">
        <v>2864</v>
      </c>
      <c r="I2472" s="3" t="e">
        <f aca="false">--#NAME?</f>
        <v>#NAME?</v>
      </c>
      <c r="J2472" s="3" t="s">
        <v>256</v>
      </c>
      <c r="K2472" s="1" t="n">
        <v>10</v>
      </c>
      <c r="L2472" s="1" t="n">
        <v>0</v>
      </c>
      <c r="M2472" s="1" t="n">
        <v>24680</v>
      </c>
    </row>
    <row r="2473" customFormat="false" ht="14.9" hidden="false" customHeight="false" outlineLevel="0" collapsed="false">
      <c r="A2473" s="1" t="n">
        <v>2469</v>
      </c>
      <c r="B2473" s="1" t="n">
        <v>32</v>
      </c>
      <c r="C2473" s="1" t="n">
        <v>0</v>
      </c>
      <c r="D2473" s="1" t="n">
        <v>0</v>
      </c>
      <c r="E2473" s="1" t="n">
        <v>0</v>
      </c>
      <c r="F2473" s="1" t="n">
        <v>2465</v>
      </c>
      <c r="I2473" s="3" t="s">
        <v>199</v>
      </c>
      <c r="L2473" s="1" t="n">
        <v>0</v>
      </c>
      <c r="M2473" s="1" t="n">
        <v>24690</v>
      </c>
    </row>
    <row r="2474" customFormat="false" ht="14.9" hidden="false" customHeight="false" outlineLevel="0" collapsed="false">
      <c r="A2474" s="1" t="n">
        <v>2470</v>
      </c>
      <c r="B2474" s="1" t="n">
        <v>32</v>
      </c>
      <c r="C2474" s="1" t="n">
        <v>0</v>
      </c>
      <c r="D2474" s="1" t="n">
        <v>0</v>
      </c>
      <c r="E2474" s="1" t="n">
        <v>1</v>
      </c>
      <c r="F2474" s="1" t="n">
        <v>2469</v>
      </c>
      <c r="H2474" s="1" t="s">
        <v>2865</v>
      </c>
      <c r="I2474" s="3" t="e">
        <f aca="false">---#NAME? #NAME? #NAME? #NAME? #NAME?</f>
        <v>#VALUE!</v>
      </c>
      <c r="J2474" s="3" t="s">
        <v>256</v>
      </c>
      <c r="K2474" s="1" t="n">
        <v>10</v>
      </c>
      <c r="L2474" s="1" t="n">
        <v>0</v>
      </c>
      <c r="M2474" s="1" t="n">
        <v>24700</v>
      </c>
    </row>
    <row r="2475" customFormat="false" ht="14.9" hidden="false" customHeight="false" outlineLevel="0" collapsed="false">
      <c r="A2475" s="1" t="n">
        <v>2471</v>
      </c>
      <c r="B2475" s="1" t="n">
        <v>32</v>
      </c>
      <c r="C2475" s="1" t="n">
        <v>0</v>
      </c>
      <c r="D2475" s="1" t="n">
        <v>0</v>
      </c>
      <c r="E2475" s="1" t="n">
        <v>1</v>
      </c>
      <c r="F2475" s="1" t="n">
        <v>2469</v>
      </c>
      <c r="H2475" s="1" t="s">
        <v>2866</v>
      </c>
      <c r="I2475" s="3" t="e">
        <f aca="false">---#NAME?</f>
        <v>#NAME?</v>
      </c>
      <c r="J2475" s="3" t="s">
        <v>256</v>
      </c>
      <c r="K2475" s="1" t="n">
        <v>10</v>
      </c>
      <c r="L2475" s="1" t="n">
        <v>0</v>
      </c>
      <c r="M2475" s="1" t="n">
        <v>24710</v>
      </c>
    </row>
    <row r="2476" customFormat="false" ht="605.95" hidden="false" customHeight="false" outlineLevel="0" collapsed="false">
      <c r="A2476" s="1" t="n">
        <v>2472</v>
      </c>
      <c r="B2476" s="1" t="n">
        <v>33</v>
      </c>
      <c r="C2476" s="1" t="n">
        <v>0</v>
      </c>
      <c r="D2476" s="1" t="n">
        <v>1</v>
      </c>
      <c r="E2476" s="1" t="n">
        <v>0</v>
      </c>
      <c r="G2476" s="1" t="n">
        <v>33.01</v>
      </c>
      <c r="I2476" s="3" t="s">
        <v>2867</v>
      </c>
      <c r="L2476" s="1" t="n">
        <v>0</v>
      </c>
      <c r="M2476" s="1" t="n">
        <v>24720</v>
      </c>
    </row>
    <row r="2477" customFormat="false" ht="55.2" hidden="false" customHeight="false" outlineLevel="0" collapsed="false">
      <c r="A2477" s="1" t="n">
        <v>2473</v>
      </c>
      <c r="B2477" s="1" t="n">
        <v>33</v>
      </c>
      <c r="C2477" s="1" t="n">
        <v>0</v>
      </c>
      <c r="D2477" s="1" t="n">
        <v>0</v>
      </c>
      <c r="E2477" s="1" t="n">
        <v>0</v>
      </c>
      <c r="F2477" s="1" t="n">
        <v>2472</v>
      </c>
      <c r="I2477" s="3" t="s">
        <v>2868</v>
      </c>
      <c r="L2477" s="1" t="n">
        <v>0</v>
      </c>
      <c r="M2477" s="1" t="n">
        <v>24730</v>
      </c>
    </row>
    <row r="2478" customFormat="false" ht="14.9" hidden="false" customHeight="false" outlineLevel="0" collapsed="false">
      <c r="A2478" s="1" t="n">
        <v>2474</v>
      </c>
      <c r="B2478" s="1" t="n">
        <v>33</v>
      </c>
      <c r="C2478" s="1" t="n">
        <v>0</v>
      </c>
      <c r="D2478" s="1" t="n">
        <v>0</v>
      </c>
      <c r="E2478" s="1" t="n">
        <v>1</v>
      </c>
      <c r="F2478" s="1" t="n">
        <v>2473</v>
      </c>
      <c r="H2478" s="1" t="s">
        <v>2869</v>
      </c>
      <c r="I2478" s="3" t="e">
        <f aca="false">--#NAME? #NAME?</f>
        <v>#VALUE!</v>
      </c>
      <c r="J2478" s="3" t="s">
        <v>256</v>
      </c>
      <c r="K2478" s="1" t="n">
        <v>0</v>
      </c>
      <c r="L2478" s="1" t="n">
        <v>0</v>
      </c>
      <c r="M2478" s="1" t="n">
        <v>24740</v>
      </c>
    </row>
    <row r="2479" customFormat="false" ht="14.9" hidden="false" customHeight="false" outlineLevel="0" collapsed="false">
      <c r="A2479" s="1" t="n">
        <v>2475</v>
      </c>
      <c r="B2479" s="1" t="n">
        <v>33</v>
      </c>
      <c r="C2479" s="1" t="n">
        <v>0</v>
      </c>
      <c r="D2479" s="1" t="n">
        <v>0</v>
      </c>
      <c r="E2479" s="1" t="n">
        <v>1</v>
      </c>
      <c r="F2479" s="1" t="n">
        <v>2473</v>
      </c>
      <c r="H2479" s="1" t="s">
        <v>2870</v>
      </c>
      <c r="I2479" s="3" t="e">
        <f aca="false">--#NAME? #NAME?</f>
        <v>#VALUE!</v>
      </c>
      <c r="J2479" s="3" t="s">
        <v>256</v>
      </c>
      <c r="K2479" s="1" t="n">
        <v>0</v>
      </c>
      <c r="L2479" s="1" t="n">
        <v>0</v>
      </c>
      <c r="M2479" s="1" t="n">
        <v>24750</v>
      </c>
    </row>
    <row r="2480" customFormat="false" ht="14.9" hidden="false" customHeight="false" outlineLevel="0" collapsed="false">
      <c r="A2480" s="1" t="n">
        <v>2476</v>
      </c>
      <c r="B2480" s="1" t="n">
        <v>33</v>
      </c>
      <c r="C2480" s="1" t="n">
        <v>0</v>
      </c>
      <c r="D2480" s="1" t="n">
        <v>0</v>
      </c>
      <c r="E2480" s="1" t="n">
        <v>1</v>
      </c>
      <c r="F2480" s="1" t="n">
        <v>2473</v>
      </c>
      <c r="H2480" s="1" t="s">
        <v>2871</v>
      </c>
      <c r="I2480" s="3" t="e">
        <f aca="false">--#NAME?</f>
        <v>#NAME?</v>
      </c>
      <c r="J2480" s="3" t="s">
        <v>256</v>
      </c>
      <c r="K2480" s="1" t="n">
        <v>0</v>
      </c>
      <c r="L2480" s="1" t="n">
        <v>0</v>
      </c>
      <c r="M2480" s="1" t="n">
        <v>24760</v>
      </c>
    </row>
    <row r="2481" customFormat="false" ht="82.05" hidden="false" customHeight="false" outlineLevel="0" collapsed="false">
      <c r="A2481" s="1" t="n">
        <v>2477</v>
      </c>
      <c r="B2481" s="1" t="n">
        <v>33</v>
      </c>
      <c r="C2481" s="1" t="n">
        <v>0</v>
      </c>
      <c r="D2481" s="1" t="n">
        <v>0</v>
      </c>
      <c r="E2481" s="1" t="n">
        <v>0</v>
      </c>
      <c r="F2481" s="1" t="n">
        <v>2472</v>
      </c>
      <c r="I2481" s="3" t="s">
        <v>2872</v>
      </c>
      <c r="L2481" s="1" t="n">
        <v>0</v>
      </c>
      <c r="M2481" s="1" t="n">
        <v>24770</v>
      </c>
    </row>
    <row r="2482" customFormat="false" ht="14.9" hidden="false" customHeight="false" outlineLevel="0" collapsed="false">
      <c r="A2482" s="1" t="n">
        <v>2478</v>
      </c>
      <c r="B2482" s="1" t="n">
        <v>33</v>
      </c>
      <c r="C2482" s="1" t="n">
        <v>0</v>
      </c>
      <c r="D2482" s="1" t="n">
        <v>0</v>
      </c>
      <c r="E2482" s="1" t="n">
        <v>1</v>
      </c>
      <c r="F2482" s="1" t="n">
        <v>2477</v>
      </c>
      <c r="H2482" s="1" t="s">
        <v>2873</v>
      </c>
      <c r="I2482" s="3" t="e">
        <f aca="false">--#NAME? #NAME? (#NAME? #NAME?)</f>
        <v>#VALUE!</v>
      </c>
      <c r="J2482" s="3" t="s">
        <v>256</v>
      </c>
      <c r="K2482" s="1" t="n">
        <v>0</v>
      </c>
      <c r="L2482" s="1" t="n">
        <v>0</v>
      </c>
      <c r="M2482" s="1" t="n">
        <v>24780</v>
      </c>
    </row>
    <row r="2483" customFormat="false" ht="14.9" hidden="false" customHeight="false" outlineLevel="0" collapsed="false">
      <c r="A2483" s="1" t="n">
        <v>2479</v>
      </c>
      <c r="B2483" s="1" t="n">
        <v>33</v>
      </c>
      <c r="C2483" s="1" t="n">
        <v>0</v>
      </c>
      <c r="D2483" s="1" t="n">
        <v>0</v>
      </c>
      <c r="E2483" s="1" t="n">
        <v>1</v>
      </c>
      <c r="F2483" s="1" t="n">
        <v>2477</v>
      </c>
      <c r="H2483" s="1" t="s">
        <v>2874</v>
      </c>
      <c r="I2483" s="3" t="e">
        <f aca="false">--#NAME? #NAME? #NAME?</f>
        <v>#VALUE!</v>
      </c>
      <c r="J2483" s="3" t="s">
        <v>256</v>
      </c>
      <c r="K2483" s="1" t="n">
        <v>0</v>
      </c>
      <c r="L2483" s="1" t="n">
        <v>0</v>
      </c>
      <c r="M2483" s="1" t="n">
        <v>24790</v>
      </c>
    </row>
    <row r="2484" customFormat="false" ht="14.9" hidden="false" customHeight="false" outlineLevel="0" collapsed="false">
      <c r="A2484" s="1" t="n">
        <v>2480</v>
      </c>
      <c r="B2484" s="1" t="n">
        <v>33</v>
      </c>
      <c r="C2484" s="1" t="n">
        <v>0</v>
      </c>
      <c r="D2484" s="1" t="n">
        <v>0</v>
      </c>
      <c r="E2484" s="1" t="n">
        <v>1</v>
      </c>
      <c r="F2484" s="1" t="n">
        <v>2477</v>
      </c>
      <c r="H2484" s="1" t="s">
        <v>2875</v>
      </c>
      <c r="I2484" s="3" t="e">
        <f aca="false">--#NAME?</f>
        <v>#NAME?</v>
      </c>
      <c r="J2484" s="3" t="s">
        <v>256</v>
      </c>
      <c r="K2484" s="1" t="n">
        <v>0</v>
      </c>
      <c r="L2484" s="1" t="n">
        <v>0</v>
      </c>
      <c r="M2484" s="1" t="n">
        <v>24800</v>
      </c>
    </row>
    <row r="2485" customFormat="false" ht="14.9" hidden="false" customHeight="false" outlineLevel="0" collapsed="false">
      <c r="A2485" s="1" t="n">
        <v>2481</v>
      </c>
      <c r="B2485" s="1" t="n">
        <v>33</v>
      </c>
      <c r="C2485" s="1" t="n">
        <v>0</v>
      </c>
      <c r="D2485" s="1" t="n">
        <v>0</v>
      </c>
      <c r="E2485" s="1" t="n">
        <v>1</v>
      </c>
      <c r="F2485" s="1" t="n">
        <v>2472</v>
      </c>
      <c r="H2485" s="1" t="s">
        <v>2876</v>
      </c>
      <c r="I2485" s="3" t="e">
        <f aca="false">-#NAME?</f>
        <v>#NAME?</v>
      </c>
      <c r="J2485" s="3" t="s">
        <v>256</v>
      </c>
      <c r="K2485" s="1" t="n">
        <v>0</v>
      </c>
      <c r="L2485" s="1" t="n">
        <v>0</v>
      </c>
      <c r="M2485" s="1" t="n">
        <v>24810</v>
      </c>
    </row>
    <row r="2486" customFormat="false" ht="14.9" hidden="false" customHeight="false" outlineLevel="0" collapsed="false">
      <c r="A2486" s="1" t="n">
        <v>2482</v>
      </c>
      <c r="B2486" s="1" t="n">
        <v>33</v>
      </c>
      <c r="C2486" s="1" t="n">
        <v>0</v>
      </c>
      <c r="D2486" s="1" t="n">
        <v>0</v>
      </c>
      <c r="E2486" s="1" t="n">
        <v>1</v>
      </c>
      <c r="F2486" s="1" t="n">
        <v>2472</v>
      </c>
      <c r="H2486" s="1" t="s">
        <v>2877</v>
      </c>
      <c r="I2486" s="3" t="e">
        <f aca="false">-#NAME?</f>
        <v>#NAME?</v>
      </c>
      <c r="L2486" s="1" t="n">
        <v>0</v>
      </c>
      <c r="M2486" s="1" t="n">
        <v>24820</v>
      </c>
    </row>
    <row r="2487" customFormat="false" ht="485.05" hidden="false" customHeight="false" outlineLevel="0" collapsed="false">
      <c r="A2487" s="1" t="n">
        <v>2483</v>
      </c>
      <c r="B2487" s="1" t="n">
        <v>33</v>
      </c>
      <c r="C2487" s="1" t="n">
        <v>0</v>
      </c>
      <c r="D2487" s="1" t="n">
        <v>1</v>
      </c>
      <c r="E2487" s="1" t="n">
        <v>0</v>
      </c>
      <c r="G2487" s="1" t="n">
        <v>33.02</v>
      </c>
      <c r="I2487" s="3" t="s">
        <v>2878</v>
      </c>
      <c r="L2487" s="1" t="n">
        <v>0</v>
      </c>
      <c r="M2487" s="1" t="n">
        <v>24830</v>
      </c>
    </row>
    <row r="2488" customFormat="false" ht="14.9" hidden="false" customHeight="false" outlineLevel="0" collapsed="false">
      <c r="A2488" s="1" t="n">
        <v>2484</v>
      </c>
      <c r="B2488" s="1" t="n">
        <v>33</v>
      </c>
      <c r="C2488" s="1" t="n">
        <v>0</v>
      </c>
      <c r="D2488" s="1" t="n">
        <v>0</v>
      </c>
      <c r="E2488" s="1" t="n">
        <v>1</v>
      </c>
      <c r="F2488" s="1" t="n">
        <v>2483</v>
      </c>
      <c r="H2488" s="1" t="s">
        <v>2879</v>
      </c>
      <c r="I2488" s="3" t="e">
        <f aca="false">-#NAME? #NAME? #NAME? #NAME? #NAME? #NAME? #NAME? #NAME? #NAME? #NAME?</f>
        <v>#VALUE!</v>
      </c>
      <c r="J2488" s="3" t="s">
        <v>256</v>
      </c>
      <c r="K2488" s="1" t="n">
        <v>0</v>
      </c>
      <c r="L2488" s="1" t="n">
        <v>0</v>
      </c>
      <c r="M2488" s="1" t="n">
        <v>24840</v>
      </c>
    </row>
    <row r="2489" customFormat="false" ht="14.9" hidden="false" customHeight="false" outlineLevel="0" collapsed="false">
      <c r="A2489" s="1" t="n">
        <v>2485</v>
      </c>
      <c r="B2489" s="1" t="n">
        <v>33</v>
      </c>
      <c r="C2489" s="1" t="n">
        <v>0</v>
      </c>
      <c r="D2489" s="1" t="n">
        <v>0</v>
      </c>
      <c r="E2489" s="1" t="n">
        <v>1</v>
      </c>
      <c r="F2489" s="1" t="n">
        <v>2483</v>
      </c>
      <c r="H2489" s="1" t="s">
        <v>2880</v>
      </c>
      <c r="I2489" s="3" t="e">
        <f aca="false">-#NAME?</f>
        <v>#NAME?</v>
      </c>
      <c r="J2489" s="3" t="s">
        <v>256</v>
      </c>
      <c r="K2489" s="1" t="n">
        <v>0</v>
      </c>
      <c r="L2489" s="1" t="n">
        <v>0</v>
      </c>
      <c r="M2489" s="1" t="n">
        <v>24850</v>
      </c>
    </row>
    <row r="2490" customFormat="false" ht="41.75" hidden="false" customHeight="false" outlineLevel="0" collapsed="false">
      <c r="A2490" s="1" t="n">
        <v>2486</v>
      </c>
      <c r="B2490" s="1" t="n">
        <v>33</v>
      </c>
      <c r="C2490" s="1" t="n">
        <v>0</v>
      </c>
      <c r="D2490" s="1" t="n">
        <v>1</v>
      </c>
      <c r="E2490" s="1" t="n">
        <v>1</v>
      </c>
      <c r="G2490" s="1" t="n">
        <v>33.03</v>
      </c>
      <c r="H2490" s="1" t="s">
        <v>2881</v>
      </c>
      <c r="I2490" s="3" t="s">
        <v>2882</v>
      </c>
      <c r="J2490" s="3" t="s">
        <v>256</v>
      </c>
      <c r="K2490" s="1" t="n">
        <v>0</v>
      </c>
      <c r="L2490" s="1" t="n">
        <v>0</v>
      </c>
      <c r="M2490" s="1" t="n">
        <v>24860</v>
      </c>
    </row>
    <row r="2491" customFormat="false" ht="323.85" hidden="false" customHeight="false" outlineLevel="0" collapsed="false">
      <c r="A2491" s="1" t="n">
        <v>2487</v>
      </c>
      <c r="B2491" s="1" t="n">
        <v>33</v>
      </c>
      <c r="C2491" s="1" t="n">
        <v>0</v>
      </c>
      <c r="D2491" s="1" t="n">
        <v>1</v>
      </c>
      <c r="E2491" s="1" t="n">
        <v>0</v>
      </c>
      <c r="G2491" s="1" t="n">
        <v>33.04</v>
      </c>
      <c r="I2491" s="3" t="s">
        <v>2883</v>
      </c>
      <c r="L2491" s="1" t="n">
        <v>0</v>
      </c>
      <c r="M2491" s="1" t="n">
        <v>24870</v>
      </c>
    </row>
    <row r="2492" customFormat="false" ht="14.9" hidden="false" customHeight="false" outlineLevel="0" collapsed="false">
      <c r="A2492" s="1" t="n">
        <v>2488</v>
      </c>
      <c r="B2492" s="1" t="n">
        <v>33</v>
      </c>
      <c r="C2492" s="1" t="n">
        <v>0</v>
      </c>
      <c r="D2492" s="1" t="n">
        <v>0</v>
      </c>
      <c r="E2492" s="1" t="n">
        <v>1</v>
      </c>
      <c r="F2492" s="1" t="n">
        <v>2487</v>
      </c>
      <c r="H2492" s="1" t="s">
        <v>2884</v>
      </c>
      <c r="I2492" s="3" t="e">
        <f aca="false">-#NAME? #NAME?-#NAME? #NAME?</f>
        <v>#VALUE!</v>
      </c>
      <c r="J2492" s="3" t="s">
        <v>256</v>
      </c>
      <c r="K2492" s="1" t="n">
        <v>0</v>
      </c>
      <c r="L2492" s="1" t="n">
        <v>0</v>
      </c>
      <c r="M2492" s="1" t="n">
        <v>24880</v>
      </c>
    </row>
    <row r="2493" customFormat="false" ht="14.9" hidden="false" customHeight="false" outlineLevel="0" collapsed="false">
      <c r="A2493" s="1" t="n">
        <v>2489</v>
      </c>
      <c r="B2493" s="1" t="n">
        <v>33</v>
      </c>
      <c r="C2493" s="1" t="n">
        <v>0</v>
      </c>
      <c r="D2493" s="1" t="n">
        <v>0</v>
      </c>
      <c r="E2493" s="1" t="n">
        <v>1</v>
      </c>
      <c r="F2493" s="1" t="n">
        <v>2487</v>
      </c>
      <c r="H2493" s="1" t="s">
        <v>2885</v>
      </c>
      <c r="I2493" s="3" t="e">
        <f aca="false">-#NAME? #NAME?-#NAME? #NAME?</f>
        <v>#VALUE!</v>
      </c>
      <c r="J2493" s="3" t="s">
        <v>256</v>
      </c>
      <c r="K2493" s="1" t="n">
        <v>0</v>
      </c>
      <c r="L2493" s="1" t="n">
        <v>0</v>
      </c>
      <c r="M2493" s="1" t="n">
        <v>24890</v>
      </c>
    </row>
    <row r="2494" customFormat="false" ht="14.9" hidden="false" customHeight="false" outlineLevel="0" collapsed="false">
      <c r="A2494" s="1" t="n">
        <v>2490</v>
      </c>
      <c r="B2494" s="1" t="n">
        <v>33</v>
      </c>
      <c r="C2494" s="1" t="n">
        <v>0</v>
      </c>
      <c r="D2494" s="1" t="n">
        <v>0</v>
      </c>
      <c r="E2494" s="1" t="n">
        <v>1</v>
      </c>
      <c r="F2494" s="1" t="n">
        <v>2487</v>
      </c>
      <c r="H2494" s="1" t="s">
        <v>2886</v>
      </c>
      <c r="I2494" s="3" t="e">
        <f aca="false">-#NAME? #NAME? #NAME? #NAME?</f>
        <v>#VALUE!</v>
      </c>
      <c r="J2494" s="3" t="s">
        <v>256</v>
      </c>
      <c r="K2494" s="1" t="n">
        <v>0</v>
      </c>
      <c r="L2494" s="1" t="n">
        <v>0</v>
      </c>
      <c r="M2494" s="1" t="n">
        <v>24900</v>
      </c>
    </row>
    <row r="2495" customFormat="false" ht="14.9" hidden="false" customHeight="false" outlineLevel="0" collapsed="false">
      <c r="A2495" s="1" t="n">
        <v>2491</v>
      </c>
      <c r="B2495" s="1" t="n">
        <v>33</v>
      </c>
      <c r="C2495" s="1" t="n">
        <v>0</v>
      </c>
      <c r="D2495" s="1" t="n">
        <v>0</v>
      </c>
      <c r="E2495" s="1" t="n">
        <v>0</v>
      </c>
      <c r="F2495" s="1" t="n">
        <v>2487</v>
      </c>
      <c r="I2495" s="3" t="s">
        <v>199</v>
      </c>
      <c r="J2495" s="3" t="s">
        <v>256</v>
      </c>
      <c r="K2495" s="1" t="n">
        <v>0</v>
      </c>
      <c r="L2495" s="1" t="n">
        <v>0</v>
      </c>
      <c r="M2495" s="1" t="n">
        <v>24910</v>
      </c>
    </row>
    <row r="2496" customFormat="false" ht="14.9" hidden="false" customHeight="false" outlineLevel="0" collapsed="false">
      <c r="A2496" s="1" t="n">
        <v>2492</v>
      </c>
      <c r="B2496" s="1" t="n">
        <v>33</v>
      </c>
      <c r="C2496" s="1" t="n">
        <v>0</v>
      </c>
      <c r="D2496" s="1" t="n">
        <v>0</v>
      </c>
      <c r="E2496" s="1" t="n">
        <v>1</v>
      </c>
      <c r="F2496" s="1" t="n">
        <v>2491</v>
      </c>
      <c r="H2496" s="1" t="s">
        <v>2887</v>
      </c>
      <c r="I2496" s="3" t="e">
        <f aca="false">--#NAME?,#NAME? #NAME? #NAME? #NAME?</f>
        <v>#VALUE!</v>
      </c>
      <c r="J2496" s="3" t="s">
        <v>256</v>
      </c>
      <c r="K2496" s="1" t="n">
        <v>0</v>
      </c>
      <c r="L2496" s="1" t="n">
        <v>0</v>
      </c>
      <c r="M2496" s="1" t="n">
        <v>24920</v>
      </c>
    </row>
    <row r="2497" customFormat="false" ht="14.9" hidden="false" customHeight="false" outlineLevel="0" collapsed="false">
      <c r="A2497" s="1" t="n">
        <v>2493</v>
      </c>
      <c r="B2497" s="1" t="n">
        <v>33</v>
      </c>
      <c r="C2497" s="1" t="n">
        <v>0</v>
      </c>
      <c r="D2497" s="1" t="n">
        <v>0</v>
      </c>
      <c r="E2497" s="1" t="n">
        <v>1</v>
      </c>
      <c r="F2497" s="1" t="n">
        <v>2491</v>
      </c>
      <c r="H2497" s="1" t="s">
        <v>2888</v>
      </c>
      <c r="I2497" s="3" t="e">
        <f aca="false">--#NAME?</f>
        <v>#NAME?</v>
      </c>
      <c r="J2497" s="3" t="s">
        <v>256</v>
      </c>
      <c r="K2497" s="1" t="n">
        <v>0</v>
      </c>
      <c r="L2497" s="1" t="n">
        <v>0</v>
      </c>
      <c r="M2497" s="1" t="n">
        <v>24930</v>
      </c>
    </row>
    <row r="2498" customFormat="false" ht="55.2" hidden="false" customHeight="false" outlineLevel="0" collapsed="false">
      <c r="A2498" s="1" t="n">
        <v>2494</v>
      </c>
      <c r="B2498" s="1" t="n">
        <v>33</v>
      </c>
      <c r="C2498" s="1" t="n">
        <v>0</v>
      </c>
      <c r="D2498" s="1" t="n">
        <v>1</v>
      </c>
      <c r="E2498" s="1" t="n">
        <v>0</v>
      </c>
      <c r="G2498" s="1" t="n">
        <v>33.05</v>
      </c>
      <c r="I2498" s="3" t="s">
        <v>2889</v>
      </c>
      <c r="K2498" s="1" t="n">
        <v>0</v>
      </c>
      <c r="L2498" s="1" t="n">
        <v>0</v>
      </c>
      <c r="M2498" s="1" t="n">
        <v>24940</v>
      </c>
    </row>
    <row r="2499" customFormat="false" ht="14.9" hidden="false" customHeight="false" outlineLevel="0" collapsed="false">
      <c r="A2499" s="1" t="n">
        <v>2495</v>
      </c>
      <c r="B2499" s="1" t="n">
        <v>33</v>
      </c>
      <c r="C2499" s="1" t="n">
        <v>0</v>
      </c>
      <c r="D2499" s="1" t="n">
        <v>0</v>
      </c>
      <c r="E2499" s="1" t="n">
        <v>1</v>
      </c>
      <c r="F2499" s="1" t="n">
        <v>2494</v>
      </c>
      <c r="H2499" s="1" t="s">
        <v>2890</v>
      </c>
      <c r="I2499" s="3" t="e">
        <f aca="false">-#NAME?</f>
        <v>#NAME?</v>
      </c>
      <c r="J2499" s="3" t="s">
        <v>256</v>
      </c>
      <c r="K2499" s="1" t="n">
        <v>0</v>
      </c>
      <c r="L2499" s="1" t="n">
        <v>0</v>
      </c>
      <c r="M2499" s="1" t="n">
        <v>24950</v>
      </c>
    </row>
    <row r="2500" customFormat="false" ht="14.9" hidden="false" customHeight="false" outlineLevel="0" collapsed="false">
      <c r="A2500" s="1" t="n">
        <v>2496</v>
      </c>
      <c r="B2500" s="1" t="n">
        <v>33</v>
      </c>
      <c r="C2500" s="1" t="n">
        <v>0</v>
      </c>
      <c r="D2500" s="1" t="n">
        <v>0</v>
      </c>
      <c r="E2500" s="1" t="n">
        <v>1</v>
      </c>
      <c r="F2500" s="1" t="n">
        <v>2494</v>
      </c>
      <c r="H2500" s="1" t="s">
        <v>2891</v>
      </c>
      <c r="I2500" s="3" t="e">
        <f aca="false">-#NAME? #NAME? #NAME? #NAME? #NAME? #NAME?</f>
        <v>#VALUE!</v>
      </c>
      <c r="J2500" s="3" t="s">
        <v>256</v>
      </c>
      <c r="K2500" s="1" t="n">
        <v>0</v>
      </c>
      <c r="L2500" s="1" t="n">
        <v>0</v>
      </c>
      <c r="M2500" s="1" t="n">
        <v>24960</v>
      </c>
    </row>
    <row r="2501" customFormat="false" ht="14.9" hidden="false" customHeight="false" outlineLevel="0" collapsed="false">
      <c r="A2501" s="1" t="n">
        <v>2497</v>
      </c>
      <c r="B2501" s="1" t="n">
        <v>33</v>
      </c>
      <c r="C2501" s="1" t="n">
        <v>0</v>
      </c>
      <c r="D2501" s="1" t="n">
        <v>0</v>
      </c>
      <c r="E2501" s="1" t="n">
        <v>1</v>
      </c>
      <c r="F2501" s="1" t="n">
        <v>2494</v>
      </c>
      <c r="H2501" s="1" t="s">
        <v>2892</v>
      </c>
      <c r="I2501" s="3" t="e">
        <f aca="false">-#NAME? #NAME?</f>
        <v>#VALUE!</v>
      </c>
      <c r="J2501" s="3" t="s">
        <v>256</v>
      </c>
      <c r="K2501" s="1" t="n">
        <v>0</v>
      </c>
      <c r="L2501" s="1" t="n">
        <v>0</v>
      </c>
      <c r="M2501" s="1" t="n">
        <v>24970</v>
      </c>
    </row>
    <row r="2502" customFormat="false" ht="14.9" hidden="false" customHeight="false" outlineLevel="0" collapsed="false">
      <c r="A2502" s="1" t="n">
        <v>2498</v>
      </c>
      <c r="B2502" s="1" t="n">
        <v>33</v>
      </c>
      <c r="C2502" s="1" t="n">
        <v>0</v>
      </c>
      <c r="D2502" s="1" t="n">
        <v>0</v>
      </c>
      <c r="E2502" s="1" t="n">
        <v>1</v>
      </c>
      <c r="F2502" s="1" t="n">
        <v>2494</v>
      </c>
      <c r="H2502" s="1" t="s">
        <v>2893</v>
      </c>
      <c r="I2502" s="3" t="e">
        <f aca="false">-#NAME?</f>
        <v>#NAME?</v>
      </c>
      <c r="J2502" s="3" t="s">
        <v>256</v>
      </c>
      <c r="K2502" s="1" t="n">
        <v>0</v>
      </c>
      <c r="L2502" s="1" t="n">
        <v>0</v>
      </c>
      <c r="M2502" s="1" t="n">
        <v>24980</v>
      </c>
    </row>
    <row r="2503" customFormat="false" ht="256.7" hidden="false" customHeight="false" outlineLevel="0" collapsed="false">
      <c r="A2503" s="1" t="n">
        <v>2499</v>
      </c>
      <c r="B2503" s="1" t="n">
        <v>33</v>
      </c>
      <c r="C2503" s="1" t="n">
        <v>0</v>
      </c>
      <c r="D2503" s="1" t="n">
        <v>1</v>
      </c>
      <c r="E2503" s="1" t="n">
        <v>0</v>
      </c>
      <c r="G2503" s="1" t="n">
        <v>33.06</v>
      </c>
      <c r="I2503" s="3" t="s">
        <v>2894</v>
      </c>
      <c r="L2503" s="1" t="n">
        <v>0</v>
      </c>
      <c r="M2503" s="1" t="n">
        <v>24990</v>
      </c>
    </row>
    <row r="2504" customFormat="false" ht="14.9" hidden="false" customHeight="false" outlineLevel="0" collapsed="false">
      <c r="A2504" s="1" t="n">
        <v>2500</v>
      </c>
      <c r="B2504" s="1" t="n">
        <v>33</v>
      </c>
      <c r="C2504" s="1" t="n">
        <v>0</v>
      </c>
      <c r="D2504" s="1" t="n">
        <v>0</v>
      </c>
      <c r="E2504" s="1" t="n">
        <v>1</v>
      </c>
      <c r="F2504" s="1" t="n">
        <v>2499</v>
      </c>
      <c r="H2504" s="1" t="s">
        <v>2895</v>
      </c>
      <c r="I2504" s="3" t="e">
        <f aca="false">-#NAME?</f>
        <v>#NAME?</v>
      </c>
      <c r="J2504" s="3" t="s">
        <v>256</v>
      </c>
      <c r="K2504" s="1" t="n">
        <v>0</v>
      </c>
      <c r="L2504" s="1" t="n">
        <v>0</v>
      </c>
      <c r="M2504" s="1" t="n">
        <v>25000</v>
      </c>
    </row>
    <row r="2505" customFormat="false" ht="14.9" hidden="false" customHeight="false" outlineLevel="0" collapsed="false">
      <c r="A2505" s="1" t="n">
        <v>2501</v>
      </c>
      <c r="B2505" s="1" t="n">
        <v>33</v>
      </c>
      <c r="C2505" s="1" t="n">
        <v>0</v>
      </c>
      <c r="D2505" s="1" t="n">
        <v>0</v>
      </c>
      <c r="E2505" s="1" t="n">
        <v>1</v>
      </c>
      <c r="F2505" s="1" t="n">
        <v>2499</v>
      </c>
      <c r="H2505" s="1" t="s">
        <v>2896</v>
      </c>
      <c r="I2505" s="3" t="e">
        <f aca="false">-#NAME? #NAME? #NAME? #NAME? #NAME? #NAME? #NAME? (#NAME? #NAME?)</f>
        <v>#VALUE!</v>
      </c>
      <c r="J2505" s="3" t="s">
        <v>256</v>
      </c>
      <c r="K2505" s="1" t="n">
        <v>0</v>
      </c>
      <c r="L2505" s="1" t="n">
        <v>0</v>
      </c>
      <c r="M2505" s="1" t="n">
        <v>25010</v>
      </c>
    </row>
    <row r="2506" customFormat="false" ht="14.9" hidden="false" customHeight="false" outlineLevel="0" collapsed="false">
      <c r="A2506" s="1" t="n">
        <v>2502</v>
      </c>
      <c r="B2506" s="1" t="n">
        <v>33</v>
      </c>
      <c r="C2506" s="1" t="n">
        <v>0</v>
      </c>
      <c r="D2506" s="1" t="n">
        <v>0</v>
      </c>
      <c r="E2506" s="1" t="n">
        <v>1</v>
      </c>
      <c r="F2506" s="1" t="n">
        <v>2499</v>
      </c>
      <c r="H2506" s="1" t="s">
        <v>2897</v>
      </c>
      <c r="I2506" s="3" t="e">
        <f aca="false">-#NAME?</f>
        <v>#NAME?</v>
      </c>
      <c r="J2506" s="3" t="s">
        <v>256</v>
      </c>
      <c r="K2506" s="1" t="n">
        <v>0</v>
      </c>
      <c r="L2506" s="1" t="n">
        <v>0</v>
      </c>
      <c r="M2506" s="1" t="n">
        <v>25020</v>
      </c>
    </row>
    <row r="2507" customFormat="false" ht="498.5" hidden="false" customHeight="false" outlineLevel="0" collapsed="false">
      <c r="A2507" s="1" t="n">
        <v>2503</v>
      </c>
      <c r="B2507" s="1" t="n">
        <v>33</v>
      </c>
      <c r="C2507" s="1" t="n">
        <v>0</v>
      </c>
      <c r="D2507" s="1" t="n">
        <v>1</v>
      </c>
      <c r="E2507" s="1" t="n">
        <v>0</v>
      </c>
      <c r="G2507" s="1" t="n">
        <v>33.07</v>
      </c>
      <c r="I2507" s="3" t="s">
        <v>2898</v>
      </c>
      <c r="L2507" s="1" t="n">
        <v>0</v>
      </c>
      <c r="M2507" s="1" t="n">
        <v>25030</v>
      </c>
    </row>
    <row r="2508" customFormat="false" ht="14.9" hidden="false" customHeight="false" outlineLevel="0" collapsed="false">
      <c r="A2508" s="1" t="n">
        <v>2504</v>
      </c>
      <c r="B2508" s="1" t="n">
        <v>33</v>
      </c>
      <c r="C2508" s="1" t="n">
        <v>0</v>
      </c>
      <c r="D2508" s="1" t="n">
        <v>0</v>
      </c>
      <c r="E2508" s="1" t="n">
        <v>1</v>
      </c>
      <c r="F2508" s="1" t="n">
        <v>2503</v>
      </c>
      <c r="H2508" s="1" t="s">
        <v>2899</v>
      </c>
      <c r="I2508" s="3" t="e">
        <f aca="false">-#NAME?-#NAME?,#NAME? #NAME? #NAME?-#NAME? #NAME?</f>
        <v>#VALUE!</v>
      </c>
      <c r="J2508" s="3" t="s">
        <v>256</v>
      </c>
      <c r="K2508" s="1" t="n">
        <v>0</v>
      </c>
      <c r="L2508" s="1" t="n">
        <v>0</v>
      </c>
      <c r="M2508" s="1" t="n">
        <v>25040</v>
      </c>
    </row>
    <row r="2509" customFormat="false" ht="14.9" hidden="false" customHeight="false" outlineLevel="0" collapsed="false">
      <c r="A2509" s="1" t="n">
        <v>2505</v>
      </c>
      <c r="B2509" s="1" t="n">
        <v>33</v>
      </c>
      <c r="C2509" s="1" t="n">
        <v>0</v>
      </c>
      <c r="D2509" s="1" t="n">
        <v>0</v>
      </c>
      <c r="E2509" s="1" t="n">
        <v>1</v>
      </c>
      <c r="F2509" s="1" t="n">
        <v>2503</v>
      </c>
      <c r="H2509" s="1" t="s">
        <v>2900</v>
      </c>
      <c r="I2509" s="3" t="e">
        <f aca="false">-#NAME? #NAME? #NAME? #NAME?</f>
        <v>#VALUE!</v>
      </c>
      <c r="J2509" s="3" t="s">
        <v>256</v>
      </c>
      <c r="K2509" s="1" t="n">
        <v>0</v>
      </c>
      <c r="L2509" s="1" t="n">
        <v>0</v>
      </c>
      <c r="M2509" s="1" t="n">
        <v>25050</v>
      </c>
    </row>
    <row r="2510" customFormat="false" ht="14.9" hidden="false" customHeight="false" outlineLevel="0" collapsed="false">
      <c r="A2510" s="1" t="n">
        <v>2506</v>
      </c>
      <c r="B2510" s="1" t="n">
        <v>33</v>
      </c>
      <c r="C2510" s="1" t="n">
        <v>0</v>
      </c>
      <c r="D2510" s="1" t="n">
        <v>0</v>
      </c>
      <c r="E2510" s="1" t="n">
        <v>1</v>
      </c>
      <c r="F2510" s="1" t="n">
        <v>2503</v>
      </c>
      <c r="H2510" s="1" t="s">
        <v>2901</v>
      </c>
      <c r="I2510" s="3" t="e">
        <f aca="false">-#NAME? #NAME? #NAME? #NAME? #NAME? #NAME? #NAME?</f>
        <v>#VALUE!</v>
      </c>
      <c r="J2510" s="3" t="s">
        <v>256</v>
      </c>
      <c r="K2510" s="1" t="n">
        <v>0</v>
      </c>
      <c r="L2510" s="1" t="n">
        <v>0</v>
      </c>
      <c r="M2510" s="1" t="n">
        <v>25060</v>
      </c>
    </row>
    <row r="2511" customFormat="false" ht="202.95" hidden="false" customHeight="false" outlineLevel="0" collapsed="false">
      <c r="A2511" s="1" t="n">
        <v>2507</v>
      </c>
      <c r="B2511" s="1" t="n">
        <v>33</v>
      </c>
      <c r="C2511" s="1" t="n">
        <v>0</v>
      </c>
      <c r="D2511" s="1" t="n">
        <v>0</v>
      </c>
      <c r="E2511" s="1" t="n">
        <v>0</v>
      </c>
      <c r="F2511" s="1" t="n">
        <v>2503</v>
      </c>
      <c r="I2511" s="3" t="s">
        <v>2902</v>
      </c>
      <c r="L2511" s="1" t="n">
        <v>0</v>
      </c>
      <c r="M2511" s="1" t="n">
        <v>25070</v>
      </c>
    </row>
    <row r="2512" customFormat="false" ht="149.25" hidden="false" customHeight="false" outlineLevel="0" collapsed="false">
      <c r="A2512" s="1" t="n">
        <v>2508</v>
      </c>
      <c r="B2512" s="1" t="n">
        <v>33</v>
      </c>
      <c r="C2512" s="1" t="n">
        <v>0</v>
      </c>
      <c r="D2512" s="1" t="n">
        <v>0</v>
      </c>
      <c r="E2512" s="1" t="n">
        <v>1</v>
      </c>
      <c r="F2512" s="1" t="n">
        <v>2507</v>
      </c>
      <c r="H2512" s="1" t="s">
        <v>2903</v>
      </c>
      <c r="I2512" s="3" t="s">
        <v>2904</v>
      </c>
      <c r="J2512" s="3" t="s">
        <v>256</v>
      </c>
      <c r="K2512" s="1" t="n">
        <v>0</v>
      </c>
      <c r="L2512" s="1" t="n">
        <v>0</v>
      </c>
      <c r="M2512" s="1" t="n">
        <v>25080</v>
      </c>
    </row>
    <row r="2513" customFormat="false" ht="14.9" hidden="false" customHeight="false" outlineLevel="0" collapsed="false">
      <c r="A2513" s="1" t="n">
        <v>2509</v>
      </c>
      <c r="B2513" s="1" t="n">
        <v>33</v>
      </c>
      <c r="C2513" s="1" t="n">
        <v>0</v>
      </c>
      <c r="D2513" s="1" t="n">
        <v>0</v>
      </c>
      <c r="E2513" s="1" t="n">
        <v>1</v>
      </c>
      <c r="F2513" s="1" t="n">
        <v>2507</v>
      </c>
      <c r="H2513" s="1" t="s">
        <v>2905</v>
      </c>
      <c r="I2513" s="3" t="e">
        <f aca="false">--#NAME?</f>
        <v>#NAME?</v>
      </c>
      <c r="J2513" s="3" t="s">
        <v>256</v>
      </c>
      <c r="K2513" s="1" t="n">
        <v>0</v>
      </c>
      <c r="L2513" s="1" t="n">
        <v>0</v>
      </c>
      <c r="M2513" s="1" t="n">
        <v>25090</v>
      </c>
    </row>
    <row r="2514" customFormat="false" ht="14.9" hidden="false" customHeight="false" outlineLevel="0" collapsed="false">
      <c r="A2514" s="1" t="n">
        <v>2510</v>
      </c>
      <c r="B2514" s="1" t="n">
        <v>33</v>
      </c>
      <c r="C2514" s="1" t="n">
        <v>0</v>
      </c>
      <c r="D2514" s="1" t="n">
        <v>0</v>
      </c>
      <c r="E2514" s="1" t="n">
        <v>1</v>
      </c>
      <c r="F2514" s="1" t="n">
        <v>2503</v>
      </c>
      <c r="H2514" s="1" t="s">
        <v>2906</v>
      </c>
      <c r="I2514" s="3" t="e">
        <f aca="false">-#NAME?</f>
        <v>#NAME?</v>
      </c>
      <c r="J2514" s="3" t="s">
        <v>256</v>
      </c>
      <c r="K2514" s="1" t="n">
        <v>0</v>
      </c>
      <c r="L2514" s="1" t="n">
        <v>0</v>
      </c>
      <c r="M2514" s="1" t="n">
        <v>25100</v>
      </c>
    </row>
    <row r="2515" customFormat="false" ht="726.1" hidden="false" customHeight="false" outlineLevel="0" collapsed="false">
      <c r="A2515" s="1" t="n">
        <v>2511</v>
      </c>
      <c r="B2515" s="1" t="n">
        <v>34</v>
      </c>
      <c r="C2515" s="1" t="n">
        <v>0</v>
      </c>
      <c r="D2515" s="1" t="n">
        <v>1</v>
      </c>
      <c r="E2515" s="1" t="n">
        <v>0</v>
      </c>
      <c r="G2515" s="1" t="n">
        <v>34.01</v>
      </c>
      <c r="I2515" s="3" t="s">
        <v>2907</v>
      </c>
      <c r="L2515" s="1" t="n">
        <v>0</v>
      </c>
      <c r="M2515" s="1" t="n">
        <v>25110</v>
      </c>
    </row>
    <row r="2516" customFormat="false" ht="391" hidden="false" customHeight="false" outlineLevel="0" collapsed="false">
      <c r="A2516" s="1" t="n">
        <v>2512</v>
      </c>
      <c r="B2516" s="1" t="n">
        <v>34</v>
      </c>
      <c r="C2516" s="1" t="n">
        <v>0</v>
      </c>
      <c r="D2516" s="1" t="n">
        <v>0</v>
      </c>
      <c r="E2516" s="1" t="n">
        <v>0</v>
      </c>
      <c r="F2516" s="1" t="n">
        <v>2511</v>
      </c>
      <c r="I2516" s="3" t="s">
        <v>2908</v>
      </c>
      <c r="L2516" s="1" t="n">
        <v>0</v>
      </c>
      <c r="M2516" s="1" t="n">
        <v>25120</v>
      </c>
    </row>
    <row r="2517" customFormat="false" ht="14.9" hidden="false" customHeight="false" outlineLevel="0" collapsed="false">
      <c r="A2517" s="1" t="n">
        <v>2513</v>
      </c>
      <c r="B2517" s="1" t="n">
        <v>34</v>
      </c>
      <c r="C2517" s="1" t="n">
        <v>0</v>
      </c>
      <c r="D2517" s="1" t="n">
        <v>0</v>
      </c>
      <c r="E2517" s="1" t="n">
        <v>1</v>
      </c>
      <c r="F2517" s="1" t="n">
        <v>2512</v>
      </c>
      <c r="H2517" s="1" t="s">
        <v>2909</v>
      </c>
      <c r="I2517" s="3" t="e">
        <f aca="false">--#NAME? #NAME? #NAME? (#NAME? #NAME? #NAME?)</f>
        <v>#VALUE!</v>
      </c>
      <c r="J2517" s="3" t="s">
        <v>256</v>
      </c>
      <c r="K2517" s="1" t="n">
        <v>5</v>
      </c>
      <c r="L2517" s="1" t="n">
        <v>0</v>
      </c>
      <c r="M2517" s="1" t="n">
        <v>25130</v>
      </c>
    </row>
    <row r="2518" customFormat="false" ht="14.9" hidden="false" customHeight="false" outlineLevel="0" collapsed="false">
      <c r="A2518" s="1" t="n">
        <v>2514</v>
      </c>
      <c r="B2518" s="1" t="n">
        <v>34</v>
      </c>
      <c r="C2518" s="1" t="n">
        <v>0</v>
      </c>
      <c r="D2518" s="1" t="n">
        <v>0</v>
      </c>
      <c r="E2518" s="1" t="n">
        <v>1</v>
      </c>
      <c r="F2518" s="1" t="n">
        <v>2512</v>
      </c>
      <c r="H2518" s="1" t="s">
        <v>2910</v>
      </c>
      <c r="I2518" s="3" t="e">
        <f aca="false">--#NAME?</f>
        <v>#NAME?</v>
      </c>
      <c r="J2518" s="3" t="s">
        <v>256</v>
      </c>
      <c r="K2518" s="1" t="n">
        <v>5</v>
      </c>
      <c r="L2518" s="1" t="n">
        <v>0</v>
      </c>
      <c r="M2518" s="1" t="n">
        <v>25140</v>
      </c>
    </row>
    <row r="2519" customFormat="false" ht="41.75" hidden="false" customHeight="false" outlineLevel="0" collapsed="false">
      <c r="A2519" s="1" t="n">
        <v>2515</v>
      </c>
      <c r="B2519" s="1" t="n">
        <v>34</v>
      </c>
      <c r="C2519" s="1" t="n">
        <v>0</v>
      </c>
      <c r="D2519" s="1" t="n">
        <v>0</v>
      </c>
      <c r="E2519" s="1" t="n">
        <v>0</v>
      </c>
      <c r="F2519" s="1" t="n">
        <v>2511</v>
      </c>
      <c r="I2519" s="3" t="s">
        <v>2911</v>
      </c>
      <c r="L2519" s="1" t="n">
        <v>0</v>
      </c>
      <c r="M2519" s="1" t="n">
        <v>25150</v>
      </c>
    </row>
    <row r="2520" customFormat="false" ht="14.9" hidden="false" customHeight="false" outlineLevel="0" collapsed="false">
      <c r="A2520" s="1" t="n">
        <v>2516</v>
      </c>
      <c r="B2520" s="1" t="n">
        <v>34</v>
      </c>
      <c r="C2520" s="1" t="n">
        <v>0</v>
      </c>
      <c r="D2520" s="1" t="n">
        <v>0</v>
      </c>
      <c r="E2520" s="1" t="n">
        <v>1</v>
      </c>
      <c r="F2520" s="1" t="n">
        <v>2515</v>
      </c>
      <c r="H2520" s="1" t="s">
        <v>2912</v>
      </c>
      <c r="I2520" s="3" t="e">
        <f aca="false">---#NAME? #NAME? #NAME? #NAME? #NAME? #NAME?</f>
        <v>#VALUE!</v>
      </c>
      <c r="J2520" s="3" t="s">
        <v>256</v>
      </c>
      <c r="K2520" s="1" t="n">
        <v>5</v>
      </c>
      <c r="L2520" s="1" t="n">
        <v>0</v>
      </c>
      <c r="M2520" s="1" t="n">
        <v>25160</v>
      </c>
    </row>
    <row r="2521" customFormat="false" ht="14.9" hidden="false" customHeight="false" outlineLevel="0" collapsed="false">
      <c r="A2521" s="1" t="n">
        <v>2517</v>
      </c>
      <c r="B2521" s="1" t="n">
        <v>34</v>
      </c>
      <c r="C2521" s="1" t="n">
        <v>0</v>
      </c>
      <c r="D2521" s="1" t="n">
        <v>0</v>
      </c>
      <c r="E2521" s="1" t="n">
        <v>1</v>
      </c>
      <c r="F2521" s="1" t="n">
        <v>2515</v>
      </c>
      <c r="H2521" s="1" t="s">
        <v>2913</v>
      </c>
      <c r="I2521" s="3" t="e">
        <f aca="false">---#NAME?</f>
        <v>#NAME?</v>
      </c>
      <c r="J2521" s="3" t="s">
        <v>256</v>
      </c>
      <c r="K2521" s="1" t="n">
        <v>5</v>
      </c>
      <c r="L2521" s="1" t="n">
        <v>0</v>
      </c>
      <c r="M2521" s="1" t="n">
        <v>25170</v>
      </c>
    </row>
    <row r="2522" customFormat="false" ht="14.9" hidden="false" customHeight="false" outlineLevel="0" collapsed="false">
      <c r="A2522" s="1" t="n">
        <v>2518</v>
      </c>
      <c r="B2522" s="1" t="n">
        <v>34</v>
      </c>
      <c r="C2522" s="1" t="n">
        <v>0</v>
      </c>
      <c r="D2522" s="1" t="n">
        <v>0</v>
      </c>
      <c r="E2522" s="1" t="n">
        <v>1</v>
      </c>
      <c r="F2522" s="1" t="n">
        <v>2511</v>
      </c>
      <c r="H2522" s="1" t="s">
        <v>2914</v>
      </c>
      <c r="I2522" s="3" t="e">
        <f aca="false">-#NAME? #NAME?-#NAME? #NAME? #NAME? #NAME? #NAME? #NAME? #NAME? #NAME?,#NAME? #NAME? #NAME? #NAME? #NAME? #NAME? #NAME? #NAME? #NAME? #NAME? #NAME? #NAME? #NAME?,#NAME? #NAME? #NAME? #NAME? #NAME?</f>
        <v>#VALUE!</v>
      </c>
      <c r="J2522" s="3" t="s">
        <v>256</v>
      </c>
      <c r="K2522" s="1" t="n">
        <v>5</v>
      </c>
      <c r="L2522" s="1" t="n">
        <v>0</v>
      </c>
      <c r="M2522" s="1" t="n">
        <v>25180</v>
      </c>
    </row>
    <row r="2523" customFormat="false" ht="417.9" hidden="false" customHeight="false" outlineLevel="0" collapsed="false">
      <c r="A2523" s="1" t="n">
        <v>2519</v>
      </c>
      <c r="B2523" s="1" t="n">
        <v>34</v>
      </c>
      <c r="C2523" s="1" t="n">
        <v>0</v>
      </c>
      <c r="D2523" s="1" t="n">
        <v>1</v>
      </c>
      <c r="E2523" s="1" t="n">
        <v>0</v>
      </c>
      <c r="G2523" s="1" t="n">
        <v>34.02</v>
      </c>
      <c r="I2523" s="3" t="s">
        <v>2915</v>
      </c>
      <c r="L2523" s="1" t="n">
        <v>0</v>
      </c>
      <c r="M2523" s="1" t="n">
        <v>25190</v>
      </c>
    </row>
    <row r="2524" customFormat="false" ht="122.35" hidden="false" customHeight="false" outlineLevel="0" collapsed="false">
      <c r="A2524" s="1" t="n">
        <v>2520</v>
      </c>
      <c r="B2524" s="1" t="n">
        <v>34</v>
      </c>
      <c r="C2524" s="1" t="n">
        <v>0</v>
      </c>
      <c r="D2524" s="1" t="n">
        <v>0</v>
      </c>
      <c r="E2524" s="1" t="n">
        <v>0</v>
      </c>
      <c r="F2524" s="1" t="n">
        <v>2519</v>
      </c>
      <c r="I2524" s="3" t="s">
        <v>2916</v>
      </c>
      <c r="L2524" s="1" t="n">
        <v>0</v>
      </c>
      <c r="M2524" s="1" t="n">
        <v>25200</v>
      </c>
    </row>
    <row r="2525" customFormat="false" ht="14.9" hidden="false" customHeight="false" outlineLevel="0" collapsed="false">
      <c r="A2525" s="1" t="n">
        <v>2521</v>
      </c>
      <c r="B2525" s="1" t="n">
        <v>34</v>
      </c>
      <c r="C2525" s="1" t="n">
        <v>0</v>
      </c>
      <c r="D2525" s="1" t="n">
        <v>0</v>
      </c>
      <c r="E2525" s="1" t="n">
        <v>1</v>
      </c>
      <c r="F2525" s="1" t="n">
        <v>2520</v>
      </c>
      <c r="H2525" s="1" t="s">
        <v>2917</v>
      </c>
      <c r="I2525" s="3" t="e">
        <f aca="false">--#NAME?</f>
        <v>#NAME?</v>
      </c>
      <c r="J2525" s="3" t="s">
        <v>256</v>
      </c>
      <c r="K2525" s="1" t="n">
        <v>5</v>
      </c>
      <c r="L2525" s="1" t="n">
        <v>0</v>
      </c>
      <c r="M2525" s="1" t="n">
        <v>25210</v>
      </c>
    </row>
    <row r="2526" customFormat="false" ht="14.9" hidden="false" customHeight="false" outlineLevel="0" collapsed="false">
      <c r="A2526" s="1" t="n">
        <v>2522</v>
      </c>
      <c r="B2526" s="1" t="n">
        <v>34</v>
      </c>
      <c r="C2526" s="1" t="n">
        <v>0</v>
      </c>
      <c r="D2526" s="1" t="n">
        <v>0</v>
      </c>
      <c r="E2526" s="1" t="n">
        <v>1</v>
      </c>
      <c r="F2526" s="1" t="n">
        <v>2520</v>
      </c>
      <c r="H2526" s="1" t="s">
        <v>2918</v>
      </c>
      <c r="I2526" s="3" t="e">
        <f aca="false">--#NAME?</f>
        <v>#NAME?</v>
      </c>
      <c r="J2526" s="3" t="s">
        <v>256</v>
      </c>
      <c r="K2526" s="1" t="n">
        <v>5</v>
      </c>
      <c r="L2526" s="1" t="n">
        <v>0</v>
      </c>
      <c r="M2526" s="1" t="n">
        <v>25220</v>
      </c>
    </row>
    <row r="2527" customFormat="false" ht="14.9" hidden="false" customHeight="false" outlineLevel="0" collapsed="false">
      <c r="A2527" s="1" t="n">
        <v>2523</v>
      </c>
      <c r="B2527" s="1" t="n">
        <v>34</v>
      </c>
      <c r="C2527" s="1" t="n">
        <v>0</v>
      </c>
      <c r="D2527" s="1" t="n">
        <v>0</v>
      </c>
      <c r="E2527" s="1" t="n">
        <v>1</v>
      </c>
      <c r="F2527" s="1" t="n">
        <v>2520</v>
      </c>
      <c r="H2527" s="1" t="s">
        <v>2919</v>
      </c>
      <c r="I2527" s="3" t="e">
        <f aca="false">--#NAME?-#NAME?</f>
        <v>#NAME?</v>
      </c>
      <c r="J2527" s="3" t="s">
        <v>256</v>
      </c>
      <c r="K2527" s="1" t="n">
        <v>5</v>
      </c>
      <c r="L2527" s="1" t="n">
        <v>0</v>
      </c>
      <c r="M2527" s="1" t="n">
        <v>25230</v>
      </c>
    </row>
    <row r="2528" customFormat="false" ht="14.9" hidden="false" customHeight="false" outlineLevel="0" collapsed="false">
      <c r="A2528" s="1" t="n">
        <v>2524</v>
      </c>
      <c r="B2528" s="1" t="n">
        <v>34</v>
      </c>
      <c r="C2528" s="1" t="n">
        <v>0</v>
      </c>
      <c r="D2528" s="1" t="n">
        <v>0</v>
      </c>
      <c r="E2528" s="1" t="n">
        <v>1</v>
      </c>
      <c r="F2528" s="1" t="n">
        <v>2520</v>
      </c>
      <c r="H2528" s="1" t="s">
        <v>2920</v>
      </c>
      <c r="I2528" s="3" t="e">
        <f aca="false">--#NAME?</f>
        <v>#NAME?</v>
      </c>
      <c r="J2528" s="3" t="s">
        <v>256</v>
      </c>
      <c r="K2528" s="1" t="n">
        <v>5</v>
      </c>
      <c r="L2528" s="1" t="n">
        <v>0</v>
      </c>
      <c r="M2528" s="1" t="n">
        <v>25240</v>
      </c>
    </row>
    <row r="2529" customFormat="false" ht="14.9" hidden="false" customHeight="false" outlineLevel="0" collapsed="false">
      <c r="A2529" s="1" t="n">
        <v>2525</v>
      </c>
      <c r="B2529" s="1" t="n">
        <v>34</v>
      </c>
      <c r="C2529" s="1" t="n">
        <v>0</v>
      </c>
      <c r="D2529" s="1" t="n">
        <v>0</v>
      </c>
      <c r="E2529" s="1" t="n">
        <v>1</v>
      </c>
      <c r="F2529" s="1" t="n">
        <v>2519</v>
      </c>
      <c r="H2529" s="1" t="s">
        <v>2921</v>
      </c>
      <c r="I2529" s="3" t="e">
        <f aca="false">-#NAME? #NAME? #NAME? #NAME? #NAME? #NAME?</f>
        <v>#VALUE!</v>
      </c>
      <c r="J2529" s="3" t="s">
        <v>256</v>
      </c>
      <c r="K2529" s="1" t="n">
        <v>5</v>
      </c>
      <c r="L2529" s="1" t="n">
        <v>0</v>
      </c>
      <c r="M2529" s="1" t="n">
        <v>25250</v>
      </c>
    </row>
    <row r="2530" customFormat="false" ht="14.9" hidden="false" customHeight="false" outlineLevel="0" collapsed="false">
      <c r="A2530" s="1" t="n">
        <v>2526</v>
      </c>
      <c r="B2530" s="1" t="n">
        <v>34</v>
      </c>
      <c r="C2530" s="1" t="n">
        <v>0</v>
      </c>
      <c r="D2530" s="1" t="n">
        <v>0</v>
      </c>
      <c r="E2530" s="1" t="n">
        <v>1</v>
      </c>
      <c r="F2530" s="1" t="n">
        <v>2519</v>
      </c>
      <c r="H2530" s="1" t="s">
        <v>2922</v>
      </c>
      <c r="I2530" s="3" t="e">
        <f aca="false">-#NAME?</f>
        <v>#NAME?</v>
      </c>
      <c r="J2530" s="3" t="s">
        <v>256</v>
      </c>
      <c r="K2530" s="1" t="n">
        <v>5</v>
      </c>
      <c r="L2530" s="1" t="n">
        <v>0</v>
      </c>
      <c r="M2530" s="1" t="n">
        <v>25260</v>
      </c>
    </row>
    <row r="2531" customFormat="false" ht="752.95" hidden="false" customHeight="false" outlineLevel="0" collapsed="false">
      <c r="A2531" s="1" t="n">
        <v>2527</v>
      </c>
      <c r="B2531" s="1" t="n">
        <v>34</v>
      </c>
      <c r="C2531" s="1" t="n">
        <v>0</v>
      </c>
      <c r="D2531" s="1" t="n">
        <v>1</v>
      </c>
      <c r="E2531" s="1" t="n">
        <v>0</v>
      </c>
      <c r="G2531" s="1" t="n">
        <v>34.03</v>
      </c>
      <c r="I2531" s="3" t="s">
        <v>2923</v>
      </c>
      <c r="L2531" s="1" t="n">
        <v>0</v>
      </c>
      <c r="M2531" s="1" t="n">
        <v>25270</v>
      </c>
    </row>
    <row r="2532" customFormat="false" ht="149.25" hidden="false" customHeight="false" outlineLevel="0" collapsed="false">
      <c r="A2532" s="1" t="n">
        <v>2528</v>
      </c>
      <c r="B2532" s="1" t="n">
        <v>34</v>
      </c>
      <c r="C2532" s="1" t="n">
        <v>0</v>
      </c>
      <c r="D2532" s="1" t="n">
        <v>0</v>
      </c>
      <c r="E2532" s="1" t="n">
        <v>0</v>
      </c>
      <c r="F2532" s="1" t="n">
        <v>2527</v>
      </c>
      <c r="I2532" s="3" t="s">
        <v>2924</v>
      </c>
      <c r="L2532" s="1" t="n">
        <v>0</v>
      </c>
      <c r="M2532" s="1" t="n">
        <v>25280</v>
      </c>
    </row>
    <row r="2533" customFormat="false" ht="14.9" hidden="false" customHeight="false" outlineLevel="0" collapsed="false">
      <c r="A2533" s="1" t="n">
        <v>2529</v>
      </c>
      <c r="B2533" s="1" t="n">
        <v>34</v>
      </c>
      <c r="C2533" s="1" t="n">
        <v>0</v>
      </c>
      <c r="D2533" s="1" t="n">
        <v>0</v>
      </c>
      <c r="E2533" s="1" t="n">
        <v>1</v>
      </c>
      <c r="F2533" s="1" t="n">
        <v>2528</v>
      </c>
      <c r="H2533" s="1" t="s">
        <v>2925</v>
      </c>
      <c r="I2533" s="3" t="e">
        <f aca="false">--#NAME? #NAME? #NAME? #NAME? #NAME? #NAME? #NAME?,#NAME?,#NAME? #NAME? #NAME? #NAME?</f>
        <v>#VALUE!</v>
      </c>
      <c r="J2533" s="3" t="s">
        <v>256</v>
      </c>
      <c r="K2533" s="1" t="n">
        <v>5</v>
      </c>
      <c r="L2533" s="1" t="n">
        <v>0</v>
      </c>
      <c r="M2533" s="1" t="n">
        <v>25290</v>
      </c>
    </row>
    <row r="2534" customFormat="false" ht="14.9" hidden="false" customHeight="false" outlineLevel="0" collapsed="false">
      <c r="A2534" s="1" t="n">
        <v>2530</v>
      </c>
      <c r="B2534" s="1" t="n">
        <v>34</v>
      </c>
      <c r="C2534" s="1" t="n">
        <v>0</v>
      </c>
      <c r="D2534" s="1" t="n">
        <v>0</v>
      </c>
      <c r="E2534" s="1" t="n">
        <v>1</v>
      </c>
      <c r="F2534" s="1" t="n">
        <v>2528</v>
      </c>
      <c r="H2534" s="1" t="s">
        <v>2926</v>
      </c>
      <c r="I2534" s="3" t="e">
        <f aca="false">--#NAME?</f>
        <v>#NAME?</v>
      </c>
      <c r="J2534" s="3" t="s">
        <v>256</v>
      </c>
      <c r="K2534" s="1" t="n">
        <v>5</v>
      </c>
      <c r="L2534" s="1" t="n">
        <v>0</v>
      </c>
      <c r="M2534" s="1" t="n">
        <v>25300</v>
      </c>
    </row>
    <row r="2535" customFormat="false" ht="14.9" hidden="false" customHeight="false" outlineLevel="0" collapsed="false">
      <c r="A2535" s="1" t="n">
        <v>2531</v>
      </c>
      <c r="B2535" s="1" t="n">
        <v>34</v>
      </c>
      <c r="C2535" s="1" t="n">
        <v>0</v>
      </c>
      <c r="D2535" s="1" t="n">
        <v>0</v>
      </c>
      <c r="E2535" s="1" t="n">
        <v>0</v>
      </c>
      <c r="F2535" s="1" t="n">
        <v>2527</v>
      </c>
      <c r="I2535" s="3" t="s">
        <v>199</v>
      </c>
      <c r="J2535" s="3" t="s">
        <v>256</v>
      </c>
      <c r="K2535" s="1" t="n">
        <v>5</v>
      </c>
      <c r="L2535" s="1" t="n">
        <v>0</v>
      </c>
      <c r="M2535" s="1" t="n">
        <v>25310</v>
      </c>
    </row>
    <row r="2536" customFormat="false" ht="14.9" hidden="false" customHeight="false" outlineLevel="0" collapsed="false">
      <c r="A2536" s="1" t="n">
        <v>2532</v>
      </c>
      <c r="B2536" s="1" t="n">
        <v>34</v>
      </c>
      <c r="C2536" s="1" t="n">
        <v>0</v>
      </c>
      <c r="D2536" s="1" t="n">
        <v>0</v>
      </c>
      <c r="E2536" s="1" t="n">
        <v>1</v>
      </c>
      <c r="F2536" s="1" t="n">
        <v>2531</v>
      </c>
      <c r="H2536" s="1" t="s">
        <v>2927</v>
      </c>
      <c r="I2536" s="3" t="e">
        <f aca="false">--#NAME? #NAME? #NAME? #NAME? #NAME? #NAME? #NAME?,#NAME?,#NAME? #NAME? #NAME? #NAME?</f>
        <v>#VALUE!</v>
      </c>
      <c r="J2536" s="3" t="s">
        <v>256</v>
      </c>
      <c r="K2536" s="1" t="n">
        <v>5</v>
      </c>
      <c r="L2536" s="1" t="n">
        <v>0</v>
      </c>
      <c r="M2536" s="1" t="n">
        <v>25320</v>
      </c>
    </row>
    <row r="2537" customFormat="false" ht="14.9" hidden="false" customHeight="false" outlineLevel="0" collapsed="false">
      <c r="A2537" s="1" t="n">
        <v>2533</v>
      </c>
      <c r="B2537" s="1" t="n">
        <v>34</v>
      </c>
      <c r="C2537" s="1" t="n">
        <v>0</v>
      </c>
      <c r="D2537" s="1" t="n">
        <v>0</v>
      </c>
      <c r="E2537" s="1" t="n">
        <v>1</v>
      </c>
      <c r="F2537" s="1" t="n">
        <v>2531</v>
      </c>
      <c r="H2537" s="1" t="s">
        <v>2928</v>
      </c>
      <c r="I2537" s="3" t="e">
        <f aca="false">--#NAME?</f>
        <v>#NAME?</v>
      </c>
      <c r="J2537" s="3" t="s">
        <v>256</v>
      </c>
      <c r="K2537" s="1" t="n">
        <v>5</v>
      </c>
      <c r="L2537" s="1" t="n">
        <v>0</v>
      </c>
      <c r="M2537" s="1" t="n">
        <v>25330</v>
      </c>
    </row>
    <row r="2538" customFormat="false" ht="68.65" hidden="false" customHeight="false" outlineLevel="0" collapsed="false">
      <c r="A2538" s="1" t="n">
        <v>2534</v>
      </c>
      <c r="B2538" s="1" t="n">
        <v>34</v>
      </c>
      <c r="C2538" s="1" t="n">
        <v>0</v>
      </c>
      <c r="D2538" s="1" t="n">
        <v>1</v>
      </c>
      <c r="E2538" s="1" t="n">
        <v>0</v>
      </c>
      <c r="G2538" s="1" t="n">
        <v>34.04</v>
      </c>
      <c r="I2538" s="3" t="s">
        <v>2929</v>
      </c>
      <c r="L2538" s="1" t="n">
        <v>0</v>
      </c>
      <c r="M2538" s="1" t="n">
        <v>25340</v>
      </c>
    </row>
    <row r="2539" customFormat="false" ht="14.9" hidden="false" customHeight="false" outlineLevel="0" collapsed="false">
      <c r="A2539" s="1" t="n">
        <v>2535</v>
      </c>
      <c r="B2539" s="1" t="n">
        <v>34</v>
      </c>
      <c r="C2539" s="1" t="n">
        <v>0</v>
      </c>
      <c r="D2539" s="1" t="n">
        <v>0</v>
      </c>
      <c r="E2539" s="1" t="n">
        <v>1</v>
      </c>
      <c r="F2539" s="1" t="n">
        <v>2534</v>
      </c>
      <c r="H2539" s="1" t="s">
        <v>2930</v>
      </c>
      <c r="I2539" s="3" t="e">
        <f aca="false">-#NAME? (#NAME?,#NAME?) (#NAME? #NAME?)</f>
        <v>#VALUE!</v>
      </c>
      <c r="L2539" s="1" t="n">
        <v>0</v>
      </c>
      <c r="M2539" s="1" t="n">
        <v>25350</v>
      </c>
    </row>
    <row r="2540" customFormat="false" ht="14.9" hidden="false" customHeight="false" outlineLevel="0" collapsed="false">
      <c r="A2540" s="1" t="n">
        <v>2536</v>
      </c>
      <c r="B2540" s="1" t="n">
        <v>34</v>
      </c>
      <c r="C2540" s="1" t="n">
        <v>0</v>
      </c>
      <c r="D2540" s="1" t="n">
        <v>0</v>
      </c>
      <c r="E2540" s="1" t="n">
        <v>1</v>
      </c>
      <c r="F2540" s="1" t="n">
        <v>2534</v>
      </c>
      <c r="H2540" s="1" t="s">
        <v>2931</v>
      </c>
      <c r="I2540" s="3" t="e">
        <f aca="false">-#NAME?</f>
        <v>#NAME?</v>
      </c>
      <c r="L2540" s="1" t="n">
        <v>0</v>
      </c>
      <c r="M2540" s="1" t="n">
        <v>25360</v>
      </c>
    </row>
    <row r="2541" customFormat="false" ht="552.2" hidden="false" customHeight="false" outlineLevel="0" collapsed="false">
      <c r="A2541" s="1" t="n">
        <v>2537</v>
      </c>
      <c r="B2541" s="1" t="n">
        <v>34</v>
      </c>
      <c r="C2541" s="1" t="n">
        <v>0</v>
      </c>
      <c r="D2541" s="1" t="n">
        <v>1</v>
      </c>
      <c r="E2541" s="1" t="n">
        <v>0</v>
      </c>
      <c r="G2541" s="1" t="n">
        <v>34.05</v>
      </c>
      <c r="I2541" s="3" t="s">
        <v>2932</v>
      </c>
      <c r="L2541" s="1" t="n">
        <v>0</v>
      </c>
      <c r="M2541" s="1" t="n">
        <v>25370</v>
      </c>
    </row>
    <row r="2542" customFormat="false" ht="14.9" hidden="false" customHeight="false" outlineLevel="0" collapsed="false">
      <c r="A2542" s="1" t="n">
        <v>2538</v>
      </c>
      <c r="B2542" s="1" t="n">
        <v>34</v>
      </c>
      <c r="C2542" s="1" t="n">
        <v>0</v>
      </c>
      <c r="D2542" s="1" t="n">
        <v>0</v>
      </c>
      <c r="E2542" s="1" t="n">
        <v>1</v>
      </c>
      <c r="F2542" s="1" t="n">
        <v>2537</v>
      </c>
      <c r="H2542" s="1" t="s">
        <v>2933</v>
      </c>
      <c r="I2542" s="3" t="e">
        <f aca="false">-#NAME?,#NAME? #NAME? #NAME? #NAME? #NAME? #NAME? #NAME? #NAME?</f>
        <v>#VALUE!</v>
      </c>
      <c r="J2542" s="3" t="s">
        <v>256</v>
      </c>
      <c r="K2542" s="1" t="n">
        <v>5</v>
      </c>
      <c r="L2542" s="1" t="n">
        <v>0</v>
      </c>
      <c r="M2542" s="1" t="n">
        <v>25380</v>
      </c>
    </row>
    <row r="2543" customFormat="false" ht="14.9" hidden="false" customHeight="false" outlineLevel="0" collapsed="false">
      <c r="A2543" s="1" t="n">
        <v>2539</v>
      </c>
      <c r="B2543" s="1" t="n">
        <v>34</v>
      </c>
      <c r="C2543" s="1" t="n">
        <v>0</v>
      </c>
      <c r="D2543" s="1" t="n">
        <v>0</v>
      </c>
      <c r="E2543" s="1" t="n">
        <v>1</v>
      </c>
      <c r="F2543" s="1" t="n">
        <v>2537</v>
      </c>
      <c r="H2543" s="1" t="s">
        <v>2934</v>
      </c>
      <c r="I2543" s="3" t="e">
        <f aca="false">-#NAME?,#NAME? #NAME? #NAME? #NAME? #NAME? #NAME? #NAME? #NAME? #NAME? #NAME?,#NAME? #NAME? #NAME? #NAME?</f>
        <v>#VALUE!</v>
      </c>
      <c r="J2543" s="3" t="s">
        <v>256</v>
      </c>
      <c r="K2543" s="1" t="n">
        <v>5</v>
      </c>
      <c r="L2543" s="1" t="n">
        <v>0</v>
      </c>
      <c r="M2543" s="1" t="n">
        <v>25390</v>
      </c>
    </row>
    <row r="2544" customFormat="false" ht="14.9" hidden="false" customHeight="false" outlineLevel="0" collapsed="false">
      <c r="A2544" s="1" t="n">
        <v>2540</v>
      </c>
      <c r="B2544" s="1" t="n">
        <v>34</v>
      </c>
      <c r="C2544" s="1" t="n">
        <v>0</v>
      </c>
      <c r="D2544" s="1" t="n">
        <v>0</v>
      </c>
      <c r="E2544" s="1" t="n">
        <v>1</v>
      </c>
      <c r="F2544" s="1" t="n">
        <v>2537</v>
      </c>
      <c r="H2544" s="1" t="s">
        <v>2935</v>
      </c>
      <c r="I2544" s="3" t="e">
        <f aca="false">-#NAME? #NAME? #NAME? #NAME? #NAME? #NAME?,#NAME? #NAME? #NAME? #NAME?</f>
        <v>#VALUE!</v>
      </c>
      <c r="J2544" s="3" t="s">
        <v>256</v>
      </c>
      <c r="K2544" s="1" t="n">
        <v>5</v>
      </c>
      <c r="L2544" s="1" t="n">
        <v>0</v>
      </c>
      <c r="M2544" s="1" t="n">
        <v>25400</v>
      </c>
    </row>
    <row r="2545" customFormat="false" ht="14.9" hidden="false" customHeight="false" outlineLevel="0" collapsed="false">
      <c r="A2545" s="1" t="n">
        <v>2541</v>
      </c>
      <c r="B2545" s="1" t="n">
        <v>34</v>
      </c>
      <c r="C2545" s="1" t="n">
        <v>0</v>
      </c>
      <c r="D2545" s="1" t="n">
        <v>0</v>
      </c>
      <c r="E2545" s="1" t="n">
        <v>1</v>
      </c>
      <c r="F2545" s="1" t="n">
        <v>2537</v>
      </c>
      <c r="H2545" s="1" t="s">
        <v>2936</v>
      </c>
      <c r="I2545" s="3" t="e">
        <f aca="false">-#NAME? #NAME? #NAME? #NAME? #NAME? #NAME? #NAME? #NAME?</f>
        <v>#VALUE!</v>
      </c>
      <c r="J2545" s="3" t="s">
        <v>256</v>
      </c>
      <c r="K2545" s="1" t="n">
        <v>5</v>
      </c>
      <c r="L2545" s="1" t="n">
        <v>0</v>
      </c>
      <c r="M2545" s="1" t="n">
        <v>25410</v>
      </c>
    </row>
    <row r="2546" customFormat="false" ht="14.9" hidden="false" customHeight="false" outlineLevel="0" collapsed="false">
      <c r="A2546" s="1" t="n">
        <v>2542</v>
      </c>
      <c r="B2546" s="1" t="n">
        <v>34</v>
      </c>
      <c r="C2546" s="1" t="n">
        <v>0</v>
      </c>
      <c r="D2546" s="1" t="n">
        <v>0</v>
      </c>
      <c r="E2546" s="1" t="n">
        <v>1</v>
      </c>
      <c r="F2546" s="1" t="n">
        <v>2537</v>
      </c>
      <c r="H2546" s="1" t="s">
        <v>2937</v>
      </c>
      <c r="I2546" s="3" t="e">
        <f aca="false">-#NAME?</f>
        <v>#NAME?</v>
      </c>
      <c r="J2546" s="3" t="s">
        <v>256</v>
      </c>
      <c r="K2546" s="1" t="n">
        <v>5</v>
      </c>
      <c r="L2546" s="1" t="n">
        <v>0</v>
      </c>
      <c r="M2546" s="1" t="n">
        <v>25420</v>
      </c>
    </row>
    <row r="2547" customFormat="false" ht="55.2" hidden="false" customHeight="false" outlineLevel="0" collapsed="false">
      <c r="A2547" s="1" t="n">
        <v>2543</v>
      </c>
      <c r="B2547" s="1" t="n">
        <v>34</v>
      </c>
      <c r="C2547" s="1" t="n">
        <v>0</v>
      </c>
      <c r="D2547" s="1" t="n">
        <v>1</v>
      </c>
      <c r="E2547" s="1" t="n">
        <v>1</v>
      </c>
      <c r="G2547" s="1" t="n">
        <v>34.06</v>
      </c>
      <c r="H2547" s="1" t="s">
        <v>2938</v>
      </c>
      <c r="I2547" s="3" t="s">
        <v>2939</v>
      </c>
      <c r="J2547" s="3" t="s">
        <v>256</v>
      </c>
      <c r="K2547" s="1" t="n">
        <v>5</v>
      </c>
      <c r="L2547" s="1" t="n">
        <v>0</v>
      </c>
      <c r="M2547" s="1" t="n">
        <v>25430</v>
      </c>
    </row>
    <row r="2548" customFormat="false" ht="565.65" hidden="false" customHeight="false" outlineLevel="0" collapsed="false">
      <c r="A2548" s="1" t="n">
        <v>2544</v>
      </c>
      <c r="B2548" s="1" t="n">
        <v>34</v>
      </c>
      <c r="C2548" s="1" t="n">
        <v>0</v>
      </c>
      <c r="D2548" s="1" t="n">
        <v>1</v>
      </c>
      <c r="E2548" s="1" t="n">
        <v>1</v>
      </c>
      <c r="G2548" s="1" t="n">
        <v>34.07</v>
      </c>
      <c r="H2548" s="1" t="s">
        <v>2940</v>
      </c>
      <c r="I2548" s="3" t="s">
        <v>2941</v>
      </c>
      <c r="J2548" s="3" t="s">
        <v>256</v>
      </c>
      <c r="K2548" s="1" t="n">
        <v>5</v>
      </c>
      <c r="L2548" s="1" t="n">
        <v>0</v>
      </c>
      <c r="M2548" s="1" t="n">
        <v>25440</v>
      </c>
    </row>
    <row r="2549" customFormat="false" ht="108.95" hidden="false" customHeight="false" outlineLevel="0" collapsed="false">
      <c r="A2549" s="1" t="n">
        <v>2545</v>
      </c>
      <c r="B2549" s="1" t="n">
        <v>35</v>
      </c>
      <c r="C2549" s="1" t="n">
        <v>0</v>
      </c>
      <c r="D2549" s="1" t="n">
        <v>1</v>
      </c>
      <c r="E2549" s="1" t="n">
        <v>0</v>
      </c>
      <c r="G2549" s="1" t="n">
        <v>35.01</v>
      </c>
      <c r="I2549" s="3" t="s">
        <v>2942</v>
      </c>
      <c r="L2549" s="1" t="n">
        <v>0</v>
      </c>
      <c r="M2549" s="1" t="n">
        <v>25450</v>
      </c>
    </row>
    <row r="2550" customFormat="false" ht="14.9" hidden="false" customHeight="false" outlineLevel="0" collapsed="false">
      <c r="A2550" s="1" t="n">
        <v>2546</v>
      </c>
      <c r="B2550" s="1" t="n">
        <v>35</v>
      </c>
      <c r="C2550" s="1" t="n">
        <v>0</v>
      </c>
      <c r="D2550" s="1" t="n">
        <v>0</v>
      </c>
      <c r="E2550" s="1" t="n">
        <v>1</v>
      </c>
      <c r="F2550" s="1" t="n">
        <v>2545</v>
      </c>
      <c r="H2550" s="1" t="s">
        <v>2943</v>
      </c>
      <c r="I2550" s="3" t="e">
        <f aca="false">-#NAME?</f>
        <v>#NAME?</v>
      </c>
      <c r="J2550" s="3" t="s">
        <v>256</v>
      </c>
      <c r="K2550" s="1" t="n">
        <v>10</v>
      </c>
      <c r="L2550" s="1" t="n">
        <v>0</v>
      </c>
      <c r="M2550" s="1" t="n">
        <v>25460</v>
      </c>
    </row>
    <row r="2551" customFormat="false" ht="14.9" hidden="false" customHeight="false" outlineLevel="0" collapsed="false">
      <c r="A2551" s="1" t="n">
        <v>2547</v>
      </c>
      <c r="B2551" s="1" t="n">
        <v>35</v>
      </c>
      <c r="C2551" s="1" t="n">
        <v>0</v>
      </c>
      <c r="D2551" s="1" t="n">
        <v>0</v>
      </c>
      <c r="E2551" s="1" t="n">
        <v>1</v>
      </c>
      <c r="F2551" s="1" t="n">
        <v>2545</v>
      </c>
      <c r="H2551" s="1" t="s">
        <v>2944</v>
      </c>
      <c r="I2551" s="3" t="e">
        <f aca="false">-#NAME?</f>
        <v>#NAME?</v>
      </c>
      <c r="J2551" s="3" t="s">
        <v>256</v>
      </c>
      <c r="K2551" s="1" t="n">
        <v>10</v>
      </c>
      <c r="L2551" s="1" t="n">
        <v>0</v>
      </c>
      <c r="M2551" s="1" t="n">
        <v>25470</v>
      </c>
    </row>
    <row r="2552" customFormat="false" ht="323.85" hidden="false" customHeight="false" outlineLevel="0" collapsed="false">
      <c r="A2552" s="1" t="n">
        <v>2548</v>
      </c>
      <c r="B2552" s="1" t="n">
        <v>35</v>
      </c>
      <c r="C2552" s="1" t="n">
        <v>0</v>
      </c>
      <c r="D2552" s="1" t="n">
        <v>1</v>
      </c>
      <c r="E2552" s="1" t="n">
        <v>0</v>
      </c>
      <c r="G2552" s="1" t="n">
        <v>35.02</v>
      </c>
      <c r="I2552" s="3" t="s">
        <v>2945</v>
      </c>
      <c r="L2552" s="1" t="n">
        <v>0</v>
      </c>
      <c r="M2552" s="1" t="n">
        <v>25480</v>
      </c>
    </row>
    <row r="2553" customFormat="false" ht="28.35" hidden="false" customHeight="false" outlineLevel="0" collapsed="false">
      <c r="A2553" s="1" t="n">
        <v>2549</v>
      </c>
      <c r="B2553" s="1" t="n">
        <v>35</v>
      </c>
      <c r="C2553" s="1" t="n">
        <v>0</v>
      </c>
      <c r="D2553" s="1" t="n">
        <v>0</v>
      </c>
      <c r="E2553" s="1" t="n">
        <v>0</v>
      </c>
      <c r="F2553" s="1" t="n">
        <v>2548</v>
      </c>
      <c r="I2553" s="3" t="s">
        <v>2946</v>
      </c>
      <c r="L2553" s="1" t="n">
        <v>0</v>
      </c>
      <c r="M2553" s="1" t="n">
        <v>25490</v>
      </c>
    </row>
    <row r="2554" customFormat="false" ht="14.9" hidden="false" customHeight="false" outlineLevel="0" collapsed="false">
      <c r="A2554" s="1" t="n">
        <v>2550</v>
      </c>
      <c r="B2554" s="1" t="n">
        <v>35</v>
      </c>
      <c r="C2554" s="1" t="n">
        <v>0</v>
      </c>
      <c r="D2554" s="1" t="n">
        <v>0</v>
      </c>
      <c r="E2554" s="1" t="n">
        <v>1</v>
      </c>
      <c r="F2554" s="1" t="n">
        <v>2549</v>
      </c>
      <c r="H2554" s="1" t="s">
        <v>2947</v>
      </c>
      <c r="I2554" s="3" t="e">
        <f aca="false">--#NAME?</f>
        <v>#NAME?</v>
      </c>
      <c r="J2554" s="3" t="s">
        <v>256</v>
      </c>
      <c r="K2554" s="1" t="n">
        <v>10</v>
      </c>
      <c r="L2554" s="1" t="n">
        <v>0</v>
      </c>
      <c r="M2554" s="1" t="n">
        <v>25500</v>
      </c>
    </row>
    <row r="2555" customFormat="false" ht="14.9" hidden="false" customHeight="false" outlineLevel="0" collapsed="false">
      <c r="A2555" s="1" t="n">
        <v>2551</v>
      </c>
      <c r="B2555" s="1" t="n">
        <v>35</v>
      </c>
      <c r="C2555" s="1" t="n">
        <v>0</v>
      </c>
      <c r="D2555" s="1" t="n">
        <v>0</v>
      </c>
      <c r="E2555" s="1" t="n">
        <v>1</v>
      </c>
      <c r="F2555" s="1" t="n">
        <v>2549</v>
      </c>
      <c r="H2555" s="1" t="s">
        <v>2948</v>
      </c>
      <c r="I2555" s="3" t="e">
        <f aca="false">--#NAME?</f>
        <v>#NAME?</v>
      </c>
      <c r="J2555" s="3" t="s">
        <v>256</v>
      </c>
      <c r="K2555" s="1" t="n">
        <v>10</v>
      </c>
      <c r="L2555" s="1" t="n">
        <v>0</v>
      </c>
      <c r="M2555" s="1" t="n">
        <v>25510</v>
      </c>
    </row>
    <row r="2556" customFormat="false" ht="14.9" hidden="false" customHeight="false" outlineLevel="0" collapsed="false">
      <c r="A2556" s="1" t="n">
        <v>2552</v>
      </c>
      <c r="B2556" s="1" t="n">
        <v>35</v>
      </c>
      <c r="C2556" s="1" t="n">
        <v>0</v>
      </c>
      <c r="D2556" s="1" t="n">
        <v>0</v>
      </c>
      <c r="E2556" s="1" t="n">
        <v>1</v>
      </c>
      <c r="F2556" s="1" t="n">
        <v>2548</v>
      </c>
      <c r="H2556" s="1" t="s">
        <v>2949</v>
      </c>
      <c r="I2556" s="3" t="e">
        <f aca="false">-#NAME? #NAME?,#NAME? #NAME? #NAME? #NAME? #NAME? #NAME? #NAME? #NAME?</f>
        <v>#VALUE!</v>
      </c>
      <c r="J2556" s="3" t="s">
        <v>256</v>
      </c>
      <c r="K2556" s="1" t="n">
        <v>10</v>
      </c>
      <c r="L2556" s="1" t="n">
        <v>0</v>
      </c>
      <c r="M2556" s="1" t="n">
        <v>25520</v>
      </c>
    </row>
    <row r="2557" customFormat="false" ht="14.9" hidden="false" customHeight="false" outlineLevel="0" collapsed="false">
      <c r="A2557" s="1" t="n">
        <v>2553</v>
      </c>
      <c r="B2557" s="1" t="n">
        <v>35</v>
      </c>
      <c r="C2557" s="1" t="n">
        <v>0</v>
      </c>
      <c r="D2557" s="1" t="n">
        <v>0</v>
      </c>
      <c r="E2557" s="1" t="n">
        <v>1</v>
      </c>
      <c r="F2557" s="1" t="n">
        <v>2548</v>
      </c>
      <c r="H2557" s="1" t="s">
        <v>2950</v>
      </c>
      <c r="I2557" s="3" t="e">
        <f aca="false">-#NAME?</f>
        <v>#NAME?</v>
      </c>
      <c r="J2557" s="3" t="s">
        <v>256</v>
      </c>
      <c r="K2557" s="1" t="n">
        <v>10</v>
      </c>
      <c r="L2557" s="1" t="n">
        <v>0</v>
      </c>
      <c r="M2557" s="1" t="n">
        <v>25530</v>
      </c>
    </row>
    <row r="2558" customFormat="false" ht="364.15" hidden="false" customHeight="false" outlineLevel="0" collapsed="false">
      <c r="A2558" s="1" t="n">
        <v>2554</v>
      </c>
      <c r="B2558" s="1" t="n">
        <v>35</v>
      </c>
      <c r="C2558" s="1" t="n">
        <v>0</v>
      </c>
      <c r="D2558" s="1" t="n">
        <v>1</v>
      </c>
      <c r="E2558" s="1" t="n">
        <v>1</v>
      </c>
      <c r="G2558" s="1" t="n">
        <v>35.03</v>
      </c>
      <c r="H2558" s="1" t="s">
        <v>2951</v>
      </c>
      <c r="I2558" s="3" t="s">
        <v>2952</v>
      </c>
      <c r="J2558" s="3" t="s">
        <v>256</v>
      </c>
      <c r="K2558" s="1" t="n">
        <v>10</v>
      </c>
      <c r="L2558" s="1" t="n">
        <v>0</v>
      </c>
      <c r="M2558" s="1" t="n">
        <v>25540</v>
      </c>
    </row>
    <row r="2559" customFormat="false" ht="256.7" hidden="false" customHeight="false" outlineLevel="0" collapsed="false">
      <c r="A2559" s="1" t="n">
        <v>2555</v>
      </c>
      <c r="B2559" s="1" t="n">
        <v>35</v>
      </c>
      <c r="C2559" s="1" t="n">
        <v>0</v>
      </c>
      <c r="D2559" s="1" t="n">
        <v>1</v>
      </c>
      <c r="E2559" s="1" t="n">
        <v>1</v>
      </c>
      <c r="G2559" s="1" t="n">
        <v>35.04</v>
      </c>
      <c r="H2559" s="1" t="s">
        <v>2953</v>
      </c>
      <c r="I2559" s="3" t="s">
        <v>2954</v>
      </c>
      <c r="J2559" s="3" t="s">
        <v>256</v>
      </c>
      <c r="K2559" s="1" t="n">
        <v>10</v>
      </c>
      <c r="L2559" s="1" t="n">
        <v>0</v>
      </c>
      <c r="M2559" s="1" t="n">
        <v>25550</v>
      </c>
    </row>
    <row r="2560" customFormat="false" ht="243.25" hidden="false" customHeight="false" outlineLevel="0" collapsed="false">
      <c r="A2560" s="1" t="n">
        <v>2556</v>
      </c>
      <c r="B2560" s="1" t="n">
        <v>35</v>
      </c>
      <c r="C2560" s="1" t="n">
        <v>0</v>
      </c>
      <c r="D2560" s="1" t="n">
        <v>1</v>
      </c>
      <c r="E2560" s="1" t="n">
        <v>0</v>
      </c>
      <c r="G2560" s="1" t="n">
        <v>35.05</v>
      </c>
      <c r="I2560" s="3" t="s">
        <v>2955</v>
      </c>
      <c r="L2560" s="1" t="n">
        <v>0</v>
      </c>
      <c r="M2560" s="1" t="n">
        <v>25560</v>
      </c>
    </row>
    <row r="2561" customFormat="false" ht="14.9" hidden="false" customHeight="false" outlineLevel="0" collapsed="false">
      <c r="A2561" s="1" t="n">
        <v>2557</v>
      </c>
      <c r="B2561" s="1" t="n">
        <v>35</v>
      </c>
      <c r="C2561" s="1" t="n">
        <v>0</v>
      </c>
      <c r="D2561" s="1" t="n">
        <v>0</v>
      </c>
      <c r="E2561" s="1" t="n">
        <v>1</v>
      </c>
      <c r="F2561" s="1" t="n">
        <v>2556</v>
      </c>
      <c r="H2561" s="1" t="s">
        <v>2956</v>
      </c>
      <c r="I2561" s="3" t="e">
        <f aca="false">-#NAME? #NAME? #NAME? #NAME? #NAME?</f>
        <v>#VALUE!</v>
      </c>
      <c r="J2561" s="3" t="s">
        <v>256</v>
      </c>
      <c r="K2561" s="1" t="n">
        <v>10</v>
      </c>
      <c r="L2561" s="1" t="n">
        <v>0</v>
      </c>
      <c r="M2561" s="1" t="n">
        <v>25570</v>
      </c>
    </row>
    <row r="2562" customFormat="false" ht="14.9" hidden="false" customHeight="false" outlineLevel="0" collapsed="false">
      <c r="A2562" s="1" t="n">
        <v>2558</v>
      </c>
      <c r="B2562" s="1" t="n">
        <v>35</v>
      </c>
      <c r="C2562" s="1" t="n">
        <v>0</v>
      </c>
      <c r="D2562" s="1" t="n">
        <v>0</v>
      </c>
      <c r="E2562" s="1" t="n">
        <v>1</v>
      </c>
      <c r="F2562" s="1" t="n">
        <v>2556</v>
      </c>
      <c r="H2562" s="1" t="s">
        <v>2957</v>
      </c>
      <c r="I2562" s="3" t="e">
        <f aca="false">-#NAME?</f>
        <v>#NAME?</v>
      </c>
      <c r="J2562" s="3" t="s">
        <v>256</v>
      </c>
      <c r="K2562" s="1" t="n">
        <v>10</v>
      </c>
      <c r="L2562" s="1" t="n">
        <v>0</v>
      </c>
      <c r="M2562" s="1" t="n">
        <v>25580</v>
      </c>
    </row>
    <row r="2563" customFormat="false" ht="337.3" hidden="false" customHeight="false" outlineLevel="0" collapsed="false">
      <c r="A2563" s="1" t="n">
        <v>2559</v>
      </c>
      <c r="B2563" s="1" t="n">
        <v>35</v>
      </c>
      <c r="C2563" s="1" t="n">
        <v>0</v>
      </c>
      <c r="D2563" s="1" t="n">
        <v>1</v>
      </c>
      <c r="E2563" s="1" t="n">
        <v>0</v>
      </c>
      <c r="G2563" s="1" t="n">
        <v>35.06</v>
      </c>
      <c r="I2563" s="3" t="s">
        <v>2958</v>
      </c>
      <c r="L2563" s="1" t="n">
        <v>0</v>
      </c>
      <c r="M2563" s="1" t="n">
        <v>25590</v>
      </c>
    </row>
    <row r="2564" customFormat="false" ht="202.95" hidden="false" customHeight="false" outlineLevel="0" collapsed="false">
      <c r="A2564" s="1" t="n">
        <v>2560</v>
      </c>
      <c r="B2564" s="1" t="n">
        <v>35</v>
      </c>
      <c r="C2564" s="1" t="n">
        <v>0</v>
      </c>
      <c r="D2564" s="1" t="n">
        <v>0</v>
      </c>
      <c r="E2564" s="1" t="n">
        <v>1</v>
      </c>
      <c r="F2564" s="1" t="n">
        <v>2559</v>
      </c>
      <c r="H2564" s="1" t="s">
        <v>2959</v>
      </c>
      <c r="I2564" s="3" t="s">
        <v>2960</v>
      </c>
      <c r="J2564" s="3" t="s">
        <v>256</v>
      </c>
      <c r="K2564" s="1" t="n">
        <v>10</v>
      </c>
      <c r="L2564" s="1" t="n">
        <v>0</v>
      </c>
      <c r="M2564" s="1" t="n">
        <v>25600</v>
      </c>
    </row>
    <row r="2565" customFormat="false" ht="14.9" hidden="false" customHeight="false" outlineLevel="0" collapsed="false">
      <c r="A2565" s="1" t="n">
        <v>2561</v>
      </c>
      <c r="B2565" s="1" t="n">
        <v>35</v>
      </c>
      <c r="C2565" s="1" t="n">
        <v>0</v>
      </c>
      <c r="D2565" s="1" t="n">
        <v>0</v>
      </c>
      <c r="E2565" s="1" t="n">
        <v>0</v>
      </c>
      <c r="F2565" s="1" t="n">
        <v>2559</v>
      </c>
      <c r="I2565" s="3" t="s">
        <v>199</v>
      </c>
      <c r="J2565" s="3" t="s">
        <v>256</v>
      </c>
      <c r="K2565" s="1" t="n">
        <v>10</v>
      </c>
      <c r="L2565" s="1" t="n">
        <v>0</v>
      </c>
      <c r="M2565" s="1" t="n">
        <v>25610</v>
      </c>
    </row>
    <row r="2566" customFormat="false" ht="122.35" hidden="false" customHeight="false" outlineLevel="0" collapsed="false">
      <c r="A2566" s="1" t="n">
        <v>2562</v>
      </c>
      <c r="B2566" s="1" t="n">
        <v>35</v>
      </c>
      <c r="C2566" s="1" t="n">
        <v>0</v>
      </c>
      <c r="D2566" s="1" t="n">
        <v>0</v>
      </c>
      <c r="E2566" s="1" t="n">
        <v>1</v>
      </c>
      <c r="F2566" s="1" t="n">
        <v>2561</v>
      </c>
      <c r="H2566" s="1" t="s">
        <v>2961</v>
      </c>
      <c r="I2566" s="3" t="s">
        <v>2962</v>
      </c>
      <c r="J2566" s="3" t="s">
        <v>256</v>
      </c>
      <c r="K2566" s="1" t="n">
        <v>10</v>
      </c>
      <c r="L2566" s="1" t="n">
        <v>0</v>
      </c>
      <c r="M2566" s="1" t="n">
        <v>25620</v>
      </c>
    </row>
    <row r="2567" customFormat="false" ht="14.9" hidden="false" customHeight="false" outlineLevel="0" collapsed="false">
      <c r="A2567" s="1" t="n">
        <v>2563</v>
      </c>
      <c r="B2567" s="1" t="n">
        <v>35</v>
      </c>
      <c r="C2567" s="1" t="n">
        <v>0</v>
      </c>
      <c r="D2567" s="1" t="n">
        <v>0</v>
      </c>
      <c r="E2567" s="1" t="n">
        <v>1</v>
      </c>
      <c r="F2567" s="1" t="n">
        <v>2561</v>
      </c>
      <c r="H2567" s="1" t="s">
        <v>2963</v>
      </c>
      <c r="I2567" s="3" t="e">
        <f aca="false">--#NAME?</f>
        <v>#NAME?</v>
      </c>
      <c r="L2567" s="1" t="n">
        <v>0</v>
      </c>
      <c r="M2567" s="1" t="n">
        <v>25630</v>
      </c>
    </row>
    <row r="2568" customFormat="false" ht="41.75" hidden="false" customHeight="false" outlineLevel="0" collapsed="false">
      <c r="A2568" s="1" t="n">
        <v>2564</v>
      </c>
      <c r="B2568" s="1" t="n">
        <v>35</v>
      </c>
      <c r="C2568" s="1" t="n">
        <v>0</v>
      </c>
      <c r="D2568" s="1" t="n">
        <v>1</v>
      </c>
      <c r="E2568" s="1" t="n">
        <v>0</v>
      </c>
      <c r="G2568" s="1" t="n">
        <v>35.07</v>
      </c>
      <c r="I2568" s="3" t="s">
        <v>2964</v>
      </c>
      <c r="J2568" s="3" t="s">
        <v>2965</v>
      </c>
      <c r="L2568" s="0" t="s">
        <v>644</v>
      </c>
      <c r="M2568" s="1" t="n">
        <v>0</v>
      </c>
      <c r="N2568" s="1" t="n">
        <v>25640</v>
      </c>
    </row>
    <row r="2569" customFormat="false" ht="14.9" hidden="false" customHeight="false" outlineLevel="0" collapsed="false">
      <c r="A2569" s="1" t="n">
        <v>2565</v>
      </c>
      <c r="B2569" s="1" t="n">
        <v>35</v>
      </c>
      <c r="C2569" s="1" t="n">
        <v>0</v>
      </c>
      <c r="D2569" s="1" t="n">
        <v>0</v>
      </c>
      <c r="E2569" s="1" t="n">
        <v>1</v>
      </c>
      <c r="F2569" s="1" t="n">
        <v>2564</v>
      </c>
      <c r="H2569" s="1" t="s">
        <v>2966</v>
      </c>
      <c r="I2569" s="3" t="e">
        <f aca="false">-#NAME? #NAME? #NAME? #NAME?</f>
        <v>#VALUE!</v>
      </c>
      <c r="J2569" s="3" t="s">
        <v>256</v>
      </c>
      <c r="K2569" s="1" t="n">
        <v>10</v>
      </c>
      <c r="L2569" s="1" t="n">
        <v>0</v>
      </c>
      <c r="M2569" s="1" t="n">
        <v>25650</v>
      </c>
    </row>
    <row r="2570" customFormat="false" ht="14.9" hidden="false" customHeight="false" outlineLevel="0" collapsed="false">
      <c r="A2570" s="1" t="n">
        <v>2566</v>
      </c>
      <c r="B2570" s="1" t="n">
        <v>35</v>
      </c>
      <c r="C2570" s="1" t="n">
        <v>0</v>
      </c>
      <c r="D2570" s="1" t="n">
        <v>0</v>
      </c>
      <c r="E2570" s="1" t="n">
        <v>1</v>
      </c>
      <c r="F2570" s="1" t="n">
        <v>2564</v>
      </c>
      <c r="H2570" s="1" t="s">
        <v>2967</v>
      </c>
      <c r="I2570" s="3" t="e">
        <f aca="false">-#NAME?</f>
        <v>#NAME?</v>
      </c>
      <c r="J2570" s="3" t="s">
        <v>256</v>
      </c>
      <c r="K2570" s="1" t="n">
        <v>10</v>
      </c>
      <c r="L2570" s="1" t="n">
        <v>0</v>
      </c>
      <c r="M2570" s="1" t="n">
        <v>25660</v>
      </c>
    </row>
    <row r="2571" customFormat="false" ht="28.35" hidden="false" customHeight="false" outlineLevel="0" collapsed="false">
      <c r="A2571" s="1" t="n">
        <v>2567</v>
      </c>
      <c r="B2571" s="1" t="n">
        <v>36</v>
      </c>
      <c r="C2571" s="1" t="n">
        <v>0</v>
      </c>
      <c r="D2571" s="1" t="n">
        <v>1</v>
      </c>
      <c r="E2571" s="1" t="n">
        <v>1</v>
      </c>
      <c r="G2571" s="1" t="n">
        <v>36.01</v>
      </c>
      <c r="H2571" s="1" t="s">
        <v>2968</v>
      </c>
      <c r="I2571" s="3" t="s">
        <v>2969</v>
      </c>
      <c r="J2571" s="3" t="s">
        <v>256</v>
      </c>
      <c r="K2571" s="1" t="n">
        <v>0</v>
      </c>
      <c r="L2571" s="1" t="n">
        <v>0</v>
      </c>
      <c r="M2571" s="1" t="n">
        <v>25670</v>
      </c>
    </row>
    <row r="2572" customFormat="false" ht="82.05" hidden="false" customHeight="false" outlineLevel="0" collapsed="false">
      <c r="A2572" s="1" t="n">
        <v>2568</v>
      </c>
      <c r="B2572" s="1" t="n">
        <v>36</v>
      </c>
      <c r="C2572" s="1" t="n">
        <v>0</v>
      </c>
      <c r="D2572" s="1" t="n">
        <v>1</v>
      </c>
      <c r="E2572" s="1" t="n">
        <v>1</v>
      </c>
      <c r="G2572" s="1" t="n">
        <v>36.02</v>
      </c>
      <c r="H2572" s="1" t="s">
        <v>2970</v>
      </c>
      <c r="I2572" s="3" t="s">
        <v>2971</v>
      </c>
      <c r="J2572" s="3" t="s">
        <v>256</v>
      </c>
      <c r="K2572" s="1" t="n">
        <v>0</v>
      </c>
      <c r="L2572" s="1" t="n">
        <v>0</v>
      </c>
      <c r="M2572" s="1" t="n">
        <v>25680</v>
      </c>
    </row>
    <row r="2573" customFormat="false" ht="14.9" hidden="false" customHeight="false" outlineLevel="0" collapsed="false">
      <c r="A2573" s="1" t="n">
        <v>2569</v>
      </c>
      <c r="B2573" s="1" t="n">
        <v>36</v>
      </c>
      <c r="C2573" s="1" t="n">
        <v>0</v>
      </c>
      <c r="D2573" s="1" t="n">
        <v>1</v>
      </c>
      <c r="E2573" s="1" t="n">
        <v>1</v>
      </c>
      <c r="G2573" s="1" t="n">
        <v>36.03</v>
      </c>
      <c r="H2573" s="1" t="s">
        <v>2972</v>
      </c>
      <c r="I2573" s="3" t="s">
        <v>2973</v>
      </c>
      <c r="J2573" s="3" t="s">
        <v>2974</v>
      </c>
      <c r="K2573" s="1" t="n">
        <v>10</v>
      </c>
      <c r="L2573" s="1" t="n">
        <v>0</v>
      </c>
      <c r="M2573" s="1" t="n">
        <v>25690</v>
      </c>
      <c r="N2573" s="1" t="s">
        <v>256</v>
      </c>
      <c r="O2573" s="1" t="n">
        <v>0</v>
      </c>
      <c r="P2573" s="1" t="n">
        <v>0</v>
      </c>
      <c r="Q2573" s="1" t="n">
        <v>25690</v>
      </c>
    </row>
    <row r="2574" customFormat="false" ht="135.8" hidden="false" customHeight="false" outlineLevel="0" collapsed="false">
      <c r="A2574" s="1" t="n">
        <v>2570</v>
      </c>
      <c r="B2574" s="1" t="n">
        <v>36</v>
      </c>
      <c r="C2574" s="1" t="n">
        <v>0</v>
      </c>
      <c r="D2574" s="1" t="n">
        <v>1</v>
      </c>
      <c r="E2574" s="1" t="n">
        <v>0</v>
      </c>
      <c r="G2574" s="1" t="n">
        <v>36.04</v>
      </c>
      <c r="I2574" s="3" t="s">
        <v>2975</v>
      </c>
      <c r="L2574" s="1" t="n">
        <v>0</v>
      </c>
      <c r="M2574" s="1" t="n">
        <v>25700</v>
      </c>
    </row>
    <row r="2575" customFormat="false" ht="14.9" hidden="false" customHeight="false" outlineLevel="0" collapsed="false">
      <c r="A2575" s="1" t="n">
        <v>2571</v>
      </c>
      <c r="B2575" s="1" t="n">
        <v>36</v>
      </c>
      <c r="C2575" s="1" t="n">
        <v>0</v>
      </c>
      <c r="D2575" s="1" t="n">
        <v>0</v>
      </c>
      <c r="E2575" s="1" t="n">
        <v>1</v>
      </c>
      <c r="F2575" s="1" t="n">
        <v>2570</v>
      </c>
      <c r="H2575" s="1" t="s">
        <v>2976</v>
      </c>
      <c r="I2575" s="3" t="e">
        <f aca="false">-#NAME?</f>
        <v>#NAME?</v>
      </c>
      <c r="J2575" s="3" t="s">
        <v>256</v>
      </c>
      <c r="K2575" s="1" t="n">
        <v>0</v>
      </c>
      <c r="L2575" s="1" t="n">
        <v>0</v>
      </c>
      <c r="M2575" s="1" t="n">
        <v>25710</v>
      </c>
    </row>
    <row r="2576" customFormat="false" ht="14.9" hidden="false" customHeight="false" outlineLevel="0" collapsed="false">
      <c r="A2576" s="1" t="n">
        <v>2572</v>
      </c>
      <c r="B2576" s="1" t="n">
        <v>36</v>
      </c>
      <c r="C2576" s="1" t="n">
        <v>0</v>
      </c>
      <c r="D2576" s="1" t="n">
        <v>0</v>
      </c>
      <c r="E2576" s="1" t="n">
        <v>1</v>
      </c>
      <c r="F2576" s="1" t="n">
        <v>2570</v>
      </c>
      <c r="H2576" s="1" t="s">
        <v>2977</v>
      </c>
      <c r="I2576" s="3" t="e">
        <f aca="false">-#NAME?</f>
        <v>#NAME?</v>
      </c>
      <c r="J2576" s="3" t="s">
        <v>256</v>
      </c>
      <c r="K2576" s="1" t="n">
        <v>0</v>
      </c>
      <c r="L2576" s="1" t="n">
        <v>0</v>
      </c>
      <c r="M2576" s="1" t="n">
        <v>25720</v>
      </c>
    </row>
    <row r="2577" customFormat="false" ht="108.95" hidden="false" customHeight="false" outlineLevel="0" collapsed="false">
      <c r="A2577" s="1" t="n">
        <v>2573</v>
      </c>
      <c r="B2577" s="1" t="n">
        <v>36</v>
      </c>
      <c r="C2577" s="1" t="n">
        <v>0</v>
      </c>
      <c r="D2577" s="1" t="n">
        <v>1</v>
      </c>
      <c r="E2577" s="1" t="n">
        <v>1</v>
      </c>
      <c r="G2577" s="1" t="n">
        <v>36.05</v>
      </c>
      <c r="H2577" s="1" t="s">
        <v>2978</v>
      </c>
      <c r="I2577" s="3" t="s">
        <v>2979</v>
      </c>
      <c r="J2577" s="3" t="s">
        <v>256</v>
      </c>
      <c r="K2577" s="1" t="n">
        <v>0</v>
      </c>
      <c r="L2577" s="1" t="n">
        <v>0</v>
      </c>
      <c r="M2577" s="1" t="n">
        <v>25730</v>
      </c>
    </row>
    <row r="2578" customFormat="false" ht="82.05" hidden="false" customHeight="false" outlineLevel="0" collapsed="false">
      <c r="A2578" s="1" t="n">
        <v>2574</v>
      </c>
      <c r="B2578" s="1" t="n">
        <v>36</v>
      </c>
      <c r="C2578" s="1" t="n">
        <v>0</v>
      </c>
      <c r="D2578" s="1" t="n">
        <v>1</v>
      </c>
      <c r="E2578" s="1" t="n">
        <v>0</v>
      </c>
      <c r="G2578" s="1" t="n">
        <v>36.06</v>
      </c>
      <c r="I2578" s="3" t="s">
        <v>2980</v>
      </c>
      <c r="J2578" s="3" t="s">
        <v>2981</v>
      </c>
      <c r="L2578" s="0" t="s">
        <v>644</v>
      </c>
      <c r="M2578" s="1" t="n">
        <v>0</v>
      </c>
      <c r="N2578" s="1" t="n">
        <v>25740</v>
      </c>
    </row>
    <row r="2579" customFormat="false" ht="243.25" hidden="false" customHeight="false" outlineLevel="0" collapsed="false">
      <c r="A2579" s="1" t="n">
        <v>2575</v>
      </c>
      <c r="B2579" s="1" t="n">
        <v>36</v>
      </c>
      <c r="C2579" s="1" t="n">
        <v>0</v>
      </c>
      <c r="D2579" s="1" t="n">
        <v>0</v>
      </c>
      <c r="E2579" s="1" t="n">
        <v>1</v>
      </c>
      <c r="F2579" s="1" t="n">
        <v>2574</v>
      </c>
      <c r="H2579" s="1" t="s">
        <v>2982</v>
      </c>
      <c r="I2579" s="3" t="s">
        <v>2983</v>
      </c>
      <c r="J2579" s="3" t="s">
        <v>256</v>
      </c>
      <c r="K2579" s="1" t="n">
        <v>0</v>
      </c>
      <c r="L2579" s="1" t="n">
        <v>0</v>
      </c>
      <c r="M2579" s="1" t="n">
        <v>25750</v>
      </c>
    </row>
    <row r="2580" customFormat="false" ht="14.9" hidden="false" customHeight="false" outlineLevel="0" collapsed="false">
      <c r="A2580" s="1" t="n">
        <v>2576</v>
      </c>
      <c r="B2580" s="1" t="n">
        <v>36</v>
      </c>
      <c r="C2580" s="1" t="n">
        <v>0</v>
      </c>
      <c r="D2580" s="1" t="n">
        <v>0</v>
      </c>
      <c r="E2580" s="1" t="n">
        <v>1</v>
      </c>
      <c r="F2580" s="1" t="n">
        <v>2574</v>
      </c>
      <c r="H2580" s="1" t="s">
        <v>2984</v>
      </c>
      <c r="I2580" s="3" t="e">
        <f aca="false">-#NAME?</f>
        <v>#NAME?</v>
      </c>
      <c r="J2580" s="3" t="s">
        <v>256</v>
      </c>
      <c r="K2580" s="1" t="n">
        <v>0</v>
      </c>
      <c r="L2580" s="1" t="n">
        <v>0</v>
      </c>
      <c r="M2580" s="1" t="n">
        <v>25760</v>
      </c>
    </row>
    <row r="2581" customFormat="false" ht="377.6" hidden="false" customHeight="false" outlineLevel="0" collapsed="false">
      <c r="A2581" s="1" t="n">
        <v>2577</v>
      </c>
      <c r="B2581" s="1" t="n">
        <v>37</v>
      </c>
      <c r="C2581" s="1" t="n">
        <v>0</v>
      </c>
      <c r="D2581" s="1" t="n">
        <v>1</v>
      </c>
      <c r="E2581" s="1" t="n">
        <v>0</v>
      </c>
      <c r="G2581" s="1" t="n">
        <v>37.01</v>
      </c>
      <c r="I2581" s="3" t="s">
        <v>2985</v>
      </c>
      <c r="L2581" s="1" t="n">
        <v>0</v>
      </c>
      <c r="M2581" s="1" t="n">
        <v>25770</v>
      </c>
    </row>
    <row r="2582" customFormat="false" ht="14.9" hidden="false" customHeight="false" outlineLevel="0" collapsed="false">
      <c r="A2582" s="1" t="n">
        <v>2578</v>
      </c>
      <c r="B2582" s="1" t="n">
        <v>37</v>
      </c>
      <c r="C2582" s="1" t="n">
        <v>0</v>
      </c>
      <c r="D2582" s="1" t="n">
        <v>0</v>
      </c>
      <c r="E2582" s="1" t="n">
        <v>1</v>
      </c>
      <c r="F2582" s="1" t="n">
        <v>2577</v>
      </c>
      <c r="H2582" s="1" t="s">
        <v>2986</v>
      </c>
      <c r="I2582" s="3" t="e">
        <f aca="false">-#NAME? #NAME?-#NAME?</f>
        <v>#VALUE!</v>
      </c>
      <c r="J2582" s="3" t="s">
        <v>2987</v>
      </c>
      <c r="K2582" s="1" t="n">
        <v>10</v>
      </c>
      <c r="L2582" s="1" t="n">
        <v>0</v>
      </c>
      <c r="M2582" s="1" t="n">
        <v>25780</v>
      </c>
    </row>
    <row r="2583" customFormat="false" ht="14.9" hidden="false" customHeight="false" outlineLevel="0" collapsed="false">
      <c r="A2583" s="1" t="n">
        <v>2579</v>
      </c>
      <c r="B2583" s="1" t="n">
        <v>37</v>
      </c>
      <c r="C2583" s="1" t="n">
        <v>0</v>
      </c>
      <c r="D2583" s="1" t="n">
        <v>0</v>
      </c>
      <c r="E2583" s="1" t="n">
        <v>1</v>
      </c>
      <c r="F2583" s="1" t="n">
        <v>2577</v>
      </c>
      <c r="H2583" s="1" t="s">
        <v>2988</v>
      </c>
      <c r="I2583" s="3" t="e">
        <f aca="false">-#NAME? #NAME? #NAME?</f>
        <v>#VALUE!</v>
      </c>
      <c r="J2583" s="3" t="s">
        <v>256</v>
      </c>
      <c r="K2583" s="1" t="n">
        <v>10</v>
      </c>
      <c r="L2583" s="1" t="n">
        <v>0</v>
      </c>
      <c r="M2583" s="1" t="n">
        <v>25790</v>
      </c>
    </row>
    <row r="2584" customFormat="false" ht="108.95" hidden="false" customHeight="false" outlineLevel="0" collapsed="false">
      <c r="A2584" s="1" t="n">
        <v>2580</v>
      </c>
      <c r="B2584" s="1" t="n">
        <v>37</v>
      </c>
      <c r="C2584" s="1" t="n">
        <v>0</v>
      </c>
      <c r="D2584" s="1" t="n">
        <v>0</v>
      </c>
      <c r="E2584" s="1" t="n">
        <v>1</v>
      </c>
      <c r="F2584" s="1" t="n">
        <v>2577</v>
      </c>
      <c r="H2584" s="1" t="s">
        <v>2989</v>
      </c>
      <c r="I2584" s="3" t="s">
        <v>2990</v>
      </c>
      <c r="J2584" s="3" t="s">
        <v>2987</v>
      </c>
      <c r="K2584" s="1" t="n">
        <v>10</v>
      </c>
      <c r="L2584" s="1" t="n">
        <v>0</v>
      </c>
      <c r="M2584" s="1" t="n">
        <v>25800</v>
      </c>
    </row>
    <row r="2585" customFormat="false" ht="14.9" hidden="false" customHeight="false" outlineLevel="0" collapsed="false">
      <c r="A2585" s="1" t="n">
        <v>2581</v>
      </c>
      <c r="B2585" s="1" t="n">
        <v>37</v>
      </c>
      <c r="C2585" s="1" t="n">
        <v>0</v>
      </c>
      <c r="D2585" s="1" t="n">
        <v>0</v>
      </c>
      <c r="E2585" s="1" t="n">
        <v>0</v>
      </c>
      <c r="F2585" s="1" t="n">
        <v>2577</v>
      </c>
      <c r="I2585" s="3" t="s">
        <v>199</v>
      </c>
      <c r="L2585" s="1" t="n">
        <v>0</v>
      </c>
      <c r="M2585" s="1" t="n">
        <v>25810</v>
      </c>
    </row>
    <row r="2586" customFormat="false" ht="14.9" hidden="false" customHeight="false" outlineLevel="0" collapsed="false">
      <c r="A2586" s="1" t="n">
        <v>2582</v>
      </c>
      <c r="B2586" s="1" t="n">
        <v>37</v>
      </c>
      <c r="C2586" s="1" t="n">
        <v>0</v>
      </c>
      <c r="D2586" s="1" t="n">
        <v>0</v>
      </c>
      <c r="E2586" s="1" t="n">
        <v>1</v>
      </c>
      <c r="F2586" s="1" t="n">
        <v>2581</v>
      </c>
      <c r="H2586" s="1" t="s">
        <v>2991</v>
      </c>
      <c r="I2586" s="3" t="e">
        <f aca="false">--#NAME? #NAME? #NAME? (#NAME?)</f>
        <v>#VALUE!</v>
      </c>
      <c r="J2586" s="3" t="s">
        <v>256</v>
      </c>
      <c r="K2586" s="1" t="n">
        <v>10</v>
      </c>
      <c r="L2586" s="1" t="n">
        <v>0</v>
      </c>
      <c r="M2586" s="1" t="n">
        <v>25820</v>
      </c>
    </row>
    <row r="2587" customFormat="false" ht="14.9" hidden="false" customHeight="false" outlineLevel="0" collapsed="false">
      <c r="A2587" s="1" t="n">
        <v>2583</v>
      </c>
      <c r="B2587" s="1" t="n">
        <v>37</v>
      </c>
      <c r="C2587" s="1" t="n">
        <v>0</v>
      </c>
      <c r="D2587" s="1" t="n">
        <v>0</v>
      </c>
      <c r="E2587" s="1" t="n">
        <v>1</v>
      </c>
      <c r="F2587" s="1" t="n">
        <v>2581</v>
      </c>
      <c r="H2587" s="1" t="s">
        <v>2992</v>
      </c>
      <c r="I2587" s="3" t="e">
        <f aca="false">--#NAME?</f>
        <v>#NAME?</v>
      </c>
      <c r="J2587" s="3" t="s">
        <v>2987</v>
      </c>
      <c r="K2587" s="1" t="n">
        <v>10</v>
      </c>
      <c r="L2587" s="1" t="n">
        <v>0</v>
      </c>
      <c r="M2587" s="1" t="n">
        <v>25830</v>
      </c>
    </row>
    <row r="2588" customFormat="false" ht="283.55" hidden="false" customHeight="false" outlineLevel="0" collapsed="false">
      <c r="A2588" s="1" t="n">
        <v>2584</v>
      </c>
      <c r="B2588" s="1" t="n">
        <v>37</v>
      </c>
      <c r="C2588" s="1" t="n">
        <v>0</v>
      </c>
      <c r="D2588" s="1" t="n">
        <v>1</v>
      </c>
      <c r="E2588" s="1" t="n">
        <v>0</v>
      </c>
      <c r="G2588" s="1" t="n">
        <v>37.02</v>
      </c>
      <c r="I2588" s="3" t="s">
        <v>2993</v>
      </c>
      <c r="L2588" s="1" t="n">
        <v>0</v>
      </c>
      <c r="M2588" s="1" t="n">
        <v>25840</v>
      </c>
    </row>
    <row r="2589" customFormat="false" ht="14.9" hidden="false" customHeight="false" outlineLevel="0" collapsed="false">
      <c r="A2589" s="1" t="n">
        <v>2585</v>
      </c>
      <c r="B2589" s="1" t="n">
        <v>37</v>
      </c>
      <c r="C2589" s="1" t="n">
        <v>0</v>
      </c>
      <c r="D2589" s="1" t="n">
        <v>0</v>
      </c>
      <c r="E2589" s="1" t="n">
        <v>1</v>
      </c>
      <c r="F2589" s="1" t="n">
        <v>2584</v>
      </c>
      <c r="H2589" s="1" t="s">
        <v>2994</v>
      </c>
      <c r="I2589" s="3" t="e">
        <f aca="false">-#NAME? #NAME?-#NAME?</f>
        <v>#VALUE!</v>
      </c>
      <c r="J2589" s="3" t="s">
        <v>2987</v>
      </c>
      <c r="K2589" s="1" t="n">
        <v>10</v>
      </c>
      <c r="L2589" s="1" t="n">
        <v>0</v>
      </c>
      <c r="M2589" s="1" t="n">
        <v>25850</v>
      </c>
    </row>
    <row r="2590" customFormat="false" ht="122.35" hidden="false" customHeight="false" outlineLevel="0" collapsed="false">
      <c r="A2590" s="1" t="n">
        <v>2586</v>
      </c>
      <c r="B2590" s="1" t="n">
        <v>37</v>
      </c>
      <c r="C2590" s="1" t="n">
        <v>0</v>
      </c>
      <c r="D2590" s="1" t="n">
        <v>0</v>
      </c>
      <c r="E2590" s="1" t="n">
        <v>0</v>
      </c>
      <c r="F2590" s="1" t="n">
        <v>2584</v>
      </c>
      <c r="I2590" s="3" t="s">
        <v>2995</v>
      </c>
      <c r="L2590" s="1" t="n">
        <v>0</v>
      </c>
      <c r="M2590" s="1" t="n">
        <v>25860</v>
      </c>
    </row>
    <row r="2591" customFormat="false" ht="14.9" hidden="false" customHeight="false" outlineLevel="0" collapsed="false">
      <c r="A2591" s="1" t="n">
        <v>2587</v>
      </c>
      <c r="B2591" s="1" t="n">
        <v>37</v>
      </c>
      <c r="C2591" s="1" t="n">
        <v>0</v>
      </c>
      <c r="D2591" s="1" t="n">
        <v>0</v>
      </c>
      <c r="E2591" s="1" t="n">
        <v>1</v>
      </c>
      <c r="F2591" s="1" t="n">
        <v>2586</v>
      </c>
      <c r="H2591" s="1" t="s">
        <v>2996</v>
      </c>
      <c r="I2591" s="3" t="e">
        <f aca="false">--#NAME? #NAME? #NAME? (#NAME?)</f>
        <v>#VALUE!</v>
      </c>
      <c r="J2591" s="3" t="s">
        <v>194</v>
      </c>
      <c r="K2591" s="1" t="n">
        <v>10</v>
      </c>
      <c r="L2591" s="1" t="n">
        <v>0</v>
      </c>
      <c r="M2591" s="1" t="n">
        <v>25870</v>
      </c>
    </row>
    <row r="2592" customFormat="false" ht="14.9" hidden="false" customHeight="false" outlineLevel="0" collapsed="false">
      <c r="A2592" s="1" t="n">
        <v>2588</v>
      </c>
      <c r="B2592" s="1" t="n">
        <v>37</v>
      </c>
      <c r="C2592" s="1" t="n">
        <v>0</v>
      </c>
      <c r="D2592" s="1" t="n">
        <v>0</v>
      </c>
      <c r="E2592" s="1" t="n">
        <v>1</v>
      </c>
      <c r="F2592" s="1" t="n">
        <v>2586</v>
      </c>
      <c r="H2592" s="1" t="s">
        <v>2997</v>
      </c>
      <c r="I2592" s="3" t="e">
        <f aca="false">--#NAME?,#NAME? #NAME? #NAME? #NAME?</f>
        <v>#VALUE!</v>
      </c>
      <c r="J2592" s="3" t="s">
        <v>2987</v>
      </c>
      <c r="K2592" s="1" t="n">
        <v>10</v>
      </c>
      <c r="L2592" s="1" t="n">
        <v>0</v>
      </c>
      <c r="M2592" s="1" t="n">
        <v>25880</v>
      </c>
    </row>
    <row r="2593" customFormat="false" ht="14.9" hidden="false" customHeight="false" outlineLevel="0" collapsed="false">
      <c r="A2593" s="1" t="n">
        <v>2589</v>
      </c>
      <c r="B2593" s="1" t="n">
        <v>37</v>
      </c>
      <c r="C2593" s="1" t="n">
        <v>0</v>
      </c>
      <c r="D2593" s="1" t="n">
        <v>0</v>
      </c>
      <c r="E2593" s="1" t="n">
        <v>1</v>
      </c>
      <c r="F2593" s="1" t="n">
        <v>2586</v>
      </c>
      <c r="H2593" s="1" t="s">
        <v>2998</v>
      </c>
      <c r="I2593" s="3" t="e">
        <f aca="false">--#NAME?</f>
        <v>#NAME?</v>
      </c>
      <c r="J2593" s="3" t="s">
        <v>2987</v>
      </c>
      <c r="K2593" s="1" t="n">
        <v>10</v>
      </c>
      <c r="L2593" s="1" t="n">
        <v>0</v>
      </c>
      <c r="M2593" s="1" t="n">
        <v>25890</v>
      </c>
    </row>
    <row r="2594" customFormat="false" ht="122.35" hidden="false" customHeight="false" outlineLevel="0" collapsed="false">
      <c r="A2594" s="1" t="n">
        <v>2590</v>
      </c>
      <c r="B2594" s="1" t="n">
        <v>37</v>
      </c>
      <c r="C2594" s="1" t="n">
        <v>0</v>
      </c>
      <c r="D2594" s="1" t="n">
        <v>0</v>
      </c>
      <c r="E2594" s="1" t="n">
        <v>0</v>
      </c>
      <c r="F2594" s="1" t="n">
        <v>2584</v>
      </c>
      <c r="I2594" s="3" t="s">
        <v>2999</v>
      </c>
      <c r="L2594" s="1" t="n">
        <v>0</v>
      </c>
      <c r="M2594" s="1" t="n">
        <v>25900</v>
      </c>
    </row>
    <row r="2595" customFormat="false" ht="202.95" hidden="false" customHeight="false" outlineLevel="0" collapsed="false">
      <c r="A2595" s="1" t="n">
        <v>2591</v>
      </c>
      <c r="B2595" s="1" t="n">
        <v>37</v>
      </c>
      <c r="C2595" s="1" t="n">
        <v>0</v>
      </c>
      <c r="D2595" s="1" t="n">
        <v>0</v>
      </c>
      <c r="E2595" s="1" t="n">
        <v>1</v>
      </c>
      <c r="F2595" s="1" t="n">
        <v>2590</v>
      </c>
      <c r="H2595" s="1" t="s">
        <v>3000</v>
      </c>
      <c r="I2595" s="3" t="s">
        <v>3001</v>
      </c>
      <c r="J2595" s="3" t="s">
        <v>2987</v>
      </c>
      <c r="K2595" s="1" t="n">
        <v>10</v>
      </c>
      <c r="L2595" s="1" t="n">
        <v>0</v>
      </c>
      <c r="M2595" s="1" t="n">
        <v>25910</v>
      </c>
    </row>
    <row r="2596" customFormat="false" ht="189.55" hidden="false" customHeight="false" outlineLevel="0" collapsed="false">
      <c r="A2596" s="1" t="n">
        <v>2592</v>
      </c>
      <c r="B2596" s="1" t="n">
        <v>37</v>
      </c>
      <c r="C2596" s="1" t="n">
        <v>0</v>
      </c>
      <c r="D2596" s="1" t="n">
        <v>0</v>
      </c>
      <c r="E2596" s="1" t="n">
        <v>1</v>
      </c>
      <c r="F2596" s="1" t="n">
        <v>2590</v>
      </c>
      <c r="H2596" s="1" t="s">
        <v>3002</v>
      </c>
      <c r="I2596" s="3" t="s">
        <v>3003</v>
      </c>
      <c r="J2596" s="3" t="s">
        <v>2987</v>
      </c>
      <c r="K2596" s="1" t="n">
        <v>10</v>
      </c>
      <c r="L2596" s="1" t="n">
        <v>0</v>
      </c>
      <c r="M2596" s="1" t="n">
        <v>25920</v>
      </c>
    </row>
    <row r="2597" customFormat="false" ht="135.8" hidden="false" customHeight="false" outlineLevel="0" collapsed="false">
      <c r="A2597" s="1" t="n">
        <v>2593</v>
      </c>
      <c r="B2597" s="1" t="n">
        <v>37</v>
      </c>
      <c r="C2597" s="1" t="n">
        <v>0</v>
      </c>
      <c r="D2597" s="1" t="n">
        <v>0</v>
      </c>
      <c r="E2597" s="1" t="n">
        <v>1</v>
      </c>
      <c r="F2597" s="1" t="n">
        <v>2590</v>
      </c>
      <c r="H2597" s="1" t="s">
        <v>3004</v>
      </c>
      <c r="I2597" s="3" t="s">
        <v>3005</v>
      </c>
      <c r="J2597" s="3" t="s">
        <v>2987</v>
      </c>
      <c r="K2597" s="1" t="n">
        <v>10</v>
      </c>
      <c r="L2597" s="1" t="n">
        <v>0</v>
      </c>
      <c r="M2597" s="1" t="n">
        <v>25930</v>
      </c>
    </row>
    <row r="2598" customFormat="false" ht="122.35" hidden="false" customHeight="false" outlineLevel="0" collapsed="false">
      <c r="A2598" s="1" t="n">
        <v>2594</v>
      </c>
      <c r="B2598" s="1" t="n">
        <v>37</v>
      </c>
      <c r="C2598" s="1" t="n">
        <v>0</v>
      </c>
      <c r="D2598" s="1" t="n">
        <v>0</v>
      </c>
      <c r="E2598" s="1" t="n">
        <v>1</v>
      </c>
      <c r="F2598" s="1" t="n">
        <v>2590</v>
      </c>
      <c r="H2598" s="1" t="s">
        <v>3006</v>
      </c>
      <c r="I2598" s="3" t="s">
        <v>3007</v>
      </c>
      <c r="J2598" s="3" t="s">
        <v>2987</v>
      </c>
      <c r="K2598" s="1" t="n">
        <v>10</v>
      </c>
      <c r="L2598" s="1" t="n">
        <v>0</v>
      </c>
      <c r="M2598" s="1" t="n">
        <v>25940</v>
      </c>
    </row>
    <row r="2599" customFormat="false" ht="95.5" hidden="false" customHeight="false" outlineLevel="0" collapsed="false">
      <c r="A2599" s="1" t="n">
        <v>2595</v>
      </c>
      <c r="B2599" s="1" t="n">
        <v>37</v>
      </c>
      <c r="C2599" s="1" t="n">
        <v>0</v>
      </c>
      <c r="D2599" s="1" t="n">
        <v>0</v>
      </c>
      <c r="E2599" s="1" t="n">
        <v>0</v>
      </c>
      <c r="F2599" s="1" t="n">
        <v>2584</v>
      </c>
      <c r="I2599" s="3" t="s">
        <v>3008</v>
      </c>
      <c r="L2599" s="1" t="n">
        <v>0</v>
      </c>
      <c r="M2599" s="1" t="n">
        <v>25950</v>
      </c>
    </row>
    <row r="2600" customFormat="false" ht="55.2" hidden="false" customHeight="false" outlineLevel="0" collapsed="false">
      <c r="A2600" s="1" t="n">
        <v>2596</v>
      </c>
      <c r="B2600" s="1" t="n">
        <v>37</v>
      </c>
      <c r="C2600" s="1" t="n">
        <v>0</v>
      </c>
      <c r="D2600" s="1" t="n">
        <v>0</v>
      </c>
      <c r="E2600" s="1" t="n">
        <v>1</v>
      </c>
      <c r="F2600" s="1" t="n">
        <v>2595</v>
      </c>
      <c r="H2600" s="1" t="s">
        <v>3009</v>
      </c>
      <c r="I2600" s="3" t="s">
        <v>3010</v>
      </c>
      <c r="J2600" s="3" t="s">
        <v>2987</v>
      </c>
      <c r="K2600" s="1" t="n">
        <v>10</v>
      </c>
      <c r="L2600" s="1" t="n">
        <v>0</v>
      </c>
      <c r="M2600" s="1" t="n">
        <v>25960</v>
      </c>
    </row>
    <row r="2601" customFormat="false" ht="176.1" hidden="false" customHeight="false" outlineLevel="0" collapsed="false">
      <c r="A2601" s="1" t="n">
        <v>2597</v>
      </c>
      <c r="B2601" s="1" t="n">
        <v>37</v>
      </c>
      <c r="C2601" s="1" t="n">
        <v>0</v>
      </c>
      <c r="D2601" s="1" t="n">
        <v>0</v>
      </c>
      <c r="E2601" s="1" t="n">
        <v>1</v>
      </c>
      <c r="F2601" s="1" t="n">
        <v>2595</v>
      </c>
      <c r="H2601" s="1" t="s">
        <v>3011</v>
      </c>
      <c r="I2601" s="3" t="s">
        <v>3012</v>
      </c>
      <c r="J2601" s="3" t="s">
        <v>2987</v>
      </c>
      <c r="K2601" s="1" t="n">
        <v>10</v>
      </c>
      <c r="L2601" s="1" t="n">
        <v>0</v>
      </c>
      <c r="M2601" s="1" t="n">
        <v>25970</v>
      </c>
    </row>
    <row r="2602" customFormat="false" ht="202.95" hidden="false" customHeight="false" outlineLevel="0" collapsed="false">
      <c r="A2602" s="1" t="n">
        <v>2598</v>
      </c>
      <c r="B2602" s="1" t="n">
        <v>37</v>
      </c>
      <c r="C2602" s="1" t="n">
        <v>0</v>
      </c>
      <c r="D2602" s="1" t="n">
        <v>0</v>
      </c>
      <c r="E2602" s="1" t="n">
        <v>1</v>
      </c>
      <c r="F2602" s="1" t="n">
        <v>2595</v>
      </c>
      <c r="H2602" s="1" t="s">
        <v>3013</v>
      </c>
      <c r="I2602" s="3" t="s">
        <v>3014</v>
      </c>
      <c r="J2602" s="3" t="s">
        <v>2987</v>
      </c>
      <c r="K2602" s="1" t="n">
        <v>10</v>
      </c>
      <c r="L2602" s="1" t="n">
        <v>0</v>
      </c>
      <c r="M2602" s="1" t="n">
        <v>25980</v>
      </c>
    </row>
    <row r="2603" customFormat="false" ht="149.25" hidden="false" customHeight="false" outlineLevel="0" collapsed="false">
      <c r="A2603" s="1" t="n">
        <v>2599</v>
      </c>
      <c r="B2603" s="1" t="n">
        <v>37</v>
      </c>
      <c r="C2603" s="1" t="n">
        <v>0</v>
      </c>
      <c r="D2603" s="1" t="n">
        <v>0</v>
      </c>
      <c r="E2603" s="1" t="n">
        <v>1</v>
      </c>
      <c r="F2603" s="1" t="n">
        <v>2595</v>
      </c>
      <c r="H2603" s="1" t="s">
        <v>3015</v>
      </c>
      <c r="I2603" s="3" t="s">
        <v>3016</v>
      </c>
      <c r="J2603" s="3" t="s">
        <v>2987</v>
      </c>
      <c r="K2603" s="1" t="n">
        <v>10</v>
      </c>
      <c r="L2603" s="1" t="n">
        <v>0</v>
      </c>
      <c r="M2603" s="1" t="n">
        <v>25990</v>
      </c>
    </row>
    <row r="2604" customFormat="false" ht="55.2" hidden="false" customHeight="false" outlineLevel="0" collapsed="false">
      <c r="A2604" s="1" t="n">
        <v>2600</v>
      </c>
      <c r="B2604" s="1" t="n">
        <v>37</v>
      </c>
      <c r="C2604" s="1" t="n">
        <v>0</v>
      </c>
      <c r="D2604" s="1" t="n">
        <v>0</v>
      </c>
      <c r="E2604" s="1" t="n">
        <v>1</v>
      </c>
      <c r="F2604" s="1" t="n">
        <v>2595</v>
      </c>
      <c r="H2604" s="1" t="s">
        <v>3017</v>
      </c>
      <c r="I2604" s="3" t="s">
        <v>3018</v>
      </c>
      <c r="J2604" s="3" t="s">
        <v>2987</v>
      </c>
      <c r="K2604" s="1" t="n">
        <v>10</v>
      </c>
      <c r="L2604" s="1" t="n">
        <v>0</v>
      </c>
      <c r="M2604" s="1" t="n">
        <v>26000</v>
      </c>
    </row>
    <row r="2605" customFormat="false" ht="14.9" hidden="false" customHeight="false" outlineLevel="0" collapsed="false">
      <c r="A2605" s="1" t="n">
        <v>2601</v>
      </c>
      <c r="B2605" s="1" t="n">
        <v>37</v>
      </c>
      <c r="C2605" s="1" t="n">
        <v>0</v>
      </c>
      <c r="D2605" s="1" t="n">
        <v>0</v>
      </c>
      <c r="E2605" s="1" t="n">
        <v>0</v>
      </c>
      <c r="F2605" s="1" t="n">
        <v>2584</v>
      </c>
      <c r="I2605" s="3" t="s">
        <v>199</v>
      </c>
      <c r="L2605" s="1" t="n">
        <v>0</v>
      </c>
      <c r="M2605" s="1" t="n">
        <v>26010</v>
      </c>
    </row>
    <row r="2606" customFormat="false" ht="122.35" hidden="false" customHeight="false" outlineLevel="0" collapsed="false">
      <c r="A2606" s="1" t="n">
        <v>2602</v>
      </c>
      <c r="B2606" s="1" t="n">
        <v>37</v>
      </c>
      <c r="C2606" s="1" t="n">
        <v>0</v>
      </c>
      <c r="D2606" s="1" t="n">
        <v>0</v>
      </c>
      <c r="E2606" s="1" t="n">
        <v>1</v>
      </c>
      <c r="F2606" s="1" t="n">
        <v>2584</v>
      </c>
      <c r="H2606" s="1" t="s">
        <v>3019</v>
      </c>
      <c r="I2606" s="3" t="s">
        <v>3020</v>
      </c>
      <c r="J2606" s="3" t="s">
        <v>2987</v>
      </c>
      <c r="K2606" s="1" t="n">
        <v>10</v>
      </c>
      <c r="L2606" s="1" t="n">
        <v>0</v>
      </c>
      <c r="M2606" s="1" t="n">
        <v>26020</v>
      </c>
    </row>
    <row r="2607" customFormat="false" ht="108.95" hidden="false" customHeight="false" outlineLevel="0" collapsed="false">
      <c r="A2607" s="1" t="n">
        <v>2603</v>
      </c>
      <c r="B2607" s="1" t="n">
        <v>37</v>
      </c>
      <c r="C2607" s="1" t="n">
        <v>0</v>
      </c>
      <c r="D2607" s="1" t="n">
        <v>0</v>
      </c>
      <c r="E2607" s="1" t="n">
        <v>1</v>
      </c>
      <c r="F2607" s="1" t="n">
        <v>2602</v>
      </c>
      <c r="H2607" s="1" t="s">
        <v>3021</v>
      </c>
      <c r="I2607" s="3" t="s">
        <v>3022</v>
      </c>
      <c r="J2607" s="3" t="s">
        <v>2987</v>
      </c>
      <c r="K2607" s="1" t="n">
        <v>10</v>
      </c>
      <c r="L2607" s="1" t="n">
        <v>0</v>
      </c>
      <c r="M2607" s="1" t="n">
        <v>26030</v>
      </c>
    </row>
    <row r="2608" customFormat="false" ht="55.2" hidden="false" customHeight="false" outlineLevel="0" collapsed="false">
      <c r="A2608" s="1" t="n">
        <v>2604</v>
      </c>
      <c r="B2608" s="1" t="n">
        <v>37</v>
      </c>
      <c r="C2608" s="1" t="n">
        <v>0</v>
      </c>
      <c r="D2608" s="1" t="n">
        <v>0</v>
      </c>
      <c r="E2608" s="1" t="n">
        <v>1</v>
      </c>
      <c r="F2608" s="1" t="n">
        <v>2602</v>
      </c>
      <c r="H2608" s="1" t="s">
        <v>3023</v>
      </c>
      <c r="I2608" s="3" t="s">
        <v>3018</v>
      </c>
      <c r="J2608" s="3" t="s">
        <v>2987</v>
      </c>
      <c r="K2608" s="1" t="n">
        <v>10</v>
      </c>
      <c r="L2608" s="1" t="n">
        <v>0</v>
      </c>
      <c r="M2608" s="1" t="n">
        <v>26040</v>
      </c>
    </row>
    <row r="2609" customFormat="false" ht="135.8" hidden="false" customHeight="false" outlineLevel="0" collapsed="false">
      <c r="A2609" s="1" t="n">
        <v>2605</v>
      </c>
      <c r="B2609" s="1" t="n">
        <v>37</v>
      </c>
      <c r="C2609" s="1" t="n">
        <v>0</v>
      </c>
      <c r="D2609" s="1" t="n">
        <v>1</v>
      </c>
      <c r="E2609" s="1" t="n">
        <v>0</v>
      </c>
      <c r="G2609" s="1" t="n">
        <v>37.03</v>
      </c>
      <c r="I2609" s="3" t="s">
        <v>3024</v>
      </c>
      <c r="L2609" s="1" t="n">
        <v>0</v>
      </c>
      <c r="M2609" s="1" t="n">
        <v>26050</v>
      </c>
    </row>
    <row r="2610" customFormat="false" ht="68.65" hidden="false" customHeight="false" outlineLevel="0" collapsed="false">
      <c r="A2610" s="1" t="n">
        <v>2606</v>
      </c>
      <c r="B2610" s="1" t="n">
        <v>37</v>
      </c>
      <c r="C2610" s="1" t="n">
        <v>0</v>
      </c>
      <c r="D2610" s="1" t="n">
        <v>0</v>
      </c>
      <c r="E2610" s="1" t="n">
        <v>1</v>
      </c>
      <c r="F2610" s="1" t="n">
        <v>2605</v>
      </c>
      <c r="H2610" s="1" t="s">
        <v>3025</v>
      </c>
      <c r="I2610" s="3" t="s">
        <v>3026</v>
      </c>
      <c r="J2610" s="3" t="s">
        <v>256</v>
      </c>
      <c r="K2610" s="1" t="n">
        <v>10</v>
      </c>
      <c r="L2610" s="1" t="n">
        <v>0</v>
      </c>
      <c r="M2610" s="1" t="n">
        <v>26060</v>
      </c>
    </row>
    <row r="2611" customFormat="false" ht="14.9" hidden="false" customHeight="false" outlineLevel="0" collapsed="false">
      <c r="A2611" s="1" t="n">
        <v>2607</v>
      </c>
      <c r="B2611" s="1" t="n">
        <v>37</v>
      </c>
      <c r="C2611" s="1" t="n">
        <v>0</v>
      </c>
      <c r="D2611" s="1" t="n">
        <v>0</v>
      </c>
      <c r="E2611" s="1" t="n">
        <v>1</v>
      </c>
      <c r="F2611" s="1" t="n">
        <v>2605</v>
      </c>
      <c r="H2611" s="1" t="s">
        <v>3027</v>
      </c>
      <c r="I2611" s="3" t="e">
        <f aca="false">-#NAME?,#NAME? #NAME? #NAME? (#NAME?)</f>
        <v>#VALUE!</v>
      </c>
      <c r="J2611" s="3" t="s">
        <v>256</v>
      </c>
      <c r="K2611" s="1" t="n">
        <v>10</v>
      </c>
      <c r="L2611" s="1" t="n">
        <v>0</v>
      </c>
      <c r="M2611" s="1" t="n">
        <v>26070</v>
      </c>
    </row>
    <row r="2612" customFormat="false" ht="14.9" hidden="false" customHeight="false" outlineLevel="0" collapsed="false">
      <c r="A2612" s="1" t="n">
        <v>2608</v>
      </c>
      <c r="B2612" s="1" t="n">
        <v>37</v>
      </c>
      <c r="C2612" s="1" t="n">
        <v>0</v>
      </c>
      <c r="D2612" s="1" t="n">
        <v>0</v>
      </c>
      <c r="E2612" s="1" t="n">
        <v>1</v>
      </c>
      <c r="F2612" s="1" t="n">
        <v>2605</v>
      </c>
      <c r="H2612" s="1" t="s">
        <v>3028</v>
      </c>
      <c r="I2612" s="3" t="e">
        <f aca="false">-#NAME?</f>
        <v>#NAME?</v>
      </c>
      <c r="J2612" s="3" t="s">
        <v>256</v>
      </c>
      <c r="K2612" s="1" t="n">
        <v>10</v>
      </c>
      <c r="L2612" s="1" t="n">
        <v>0</v>
      </c>
      <c r="M2612" s="1" t="n">
        <v>26080</v>
      </c>
    </row>
    <row r="2613" customFormat="false" ht="162.65" hidden="false" customHeight="false" outlineLevel="0" collapsed="false">
      <c r="A2613" s="1" t="n">
        <v>2609</v>
      </c>
      <c r="B2613" s="1" t="n">
        <v>37</v>
      </c>
      <c r="C2613" s="1" t="n">
        <v>0</v>
      </c>
      <c r="D2613" s="1" t="n">
        <v>1</v>
      </c>
      <c r="E2613" s="1" t="n">
        <v>1</v>
      </c>
      <c r="G2613" s="1" t="n">
        <v>37.04</v>
      </c>
      <c r="H2613" s="1" t="s">
        <v>3029</v>
      </c>
      <c r="I2613" s="3" t="s">
        <v>3030</v>
      </c>
      <c r="J2613" s="3" t="s">
        <v>256</v>
      </c>
      <c r="K2613" s="1" t="n">
        <v>10</v>
      </c>
      <c r="L2613" s="1" t="n">
        <v>0</v>
      </c>
      <c r="M2613" s="1" t="n">
        <v>26090</v>
      </c>
    </row>
    <row r="2614" customFormat="false" ht="162.65" hidden="false" customHeight="false" outlineLevel="0" collapsed="false">
      <c r="A2614" s="1" t="n">
        <v>2610</v>
      </c>
      <c r="B2614" s="1" t="n">
        <v>37</v>
      </c>
      <c r="C2614" s="1" t="n">
        <v>0</v>
      </c>
      <c r="D2614" s="1" t="n">
        <v>1</v>
      </c>
      <c r="E2614" s="1" t="n">
        <v>1</v>
      </c>
      <c r="G2614" s="1" t="n">
        <v>37.05</v>
      </c>
      <c r="H2614" s="1" t="s">
        <v>3031</v>
      </c>
      <c r="I2614" s="3" t="s">
        <v>3032</v>
      </c>
      <c r="J2614" s="3" t="s">
        <v>256</v>
      </c>
      <c r="K2614" s="1" t="n">
        <v>10</v>
      </c>
      <c r="L2614" s="1" t="n">
        <v>0</v>
      </c>
      <c r="M2614" s="1" t="n">
        <v>26100</v>
      </c>
    </row>
    <row r="2615" customFormat="false" ht="216.4" hidden="false" customHeight="false" outlineLevel="0" collapsed="false">
      <c r="A2615" s="1" t="n">
        <v>2611</v>
      </c>
      <c r="B2615" s="1" t="n">
        <v>37</v>
      </c>
      <c r="C2615" s="1" t="n">
        <v>0</v>
      </c>
      <c r="D2615" s="1" t="n">
        <v>1</v>
      </c>
      <c r="E2615" s="1" t="n">
        <v>0</v>
      </c>
      <c r="G2615" s="1" t="n">
        <v>37.06</v>
      </c>
      <c r="I2615" s="3" t="s">
        <v>3033</v>
      </c>
      <c r="L2615" s="1" t="n">
        <v>0</v>
      </c>
      <c r="M2615" s="1" t="n">
        <v>26110</v>
      </c>
    </row>
    <row r="2616" customFormat="false" ht="55.2" hidden="false" customHeight="false" outlineLevel="0" collapsed="false">
      <c r="A2616" s="1" t="n">
        <v>2612</v>
      </c>
      <c r="B2616" s="1" t="n">
        <v>37</v>
      </c>
      <c r="C2616" s="1" t="n">
        <v>0</v>
      </c>
      <c r="D2616" s="1" t="n">
        <v>0</v>
      </c>
      <c r="E2616" s="1" t="n">
        <v>1</v>
      </c>
      <c r="F2616" s="1" t="n">
        <v>2611</v>
      </c>
      <c r="H2616" s="1" t="s">
        <v>3034</v>
      </c>
      <c r="I2616" s="3" t="s">
        <v>3035</v>
      </c>
      <c r="J2616" s="3" t="s">
        <v>2987</v>
      </c>
      <c r="K2616" s="1" t="n">
        <v>10</v>
      </c>
      <c r="L2616" s="1" t="n">
        <v>0</v>
      </c>
      <c r="M2616" s="1" t="n">
        <v>26120</v>
      </c>
    </row>
    <row r="2617" customFormat="false" ht="14.9" hidden="false" customHeight="false" outlineLevel="0" collapsed="false">
      <c r="A2617" s="1" t="n">
        <v>2613</v>
      </c>
      <c r="B2617" s="1" t="n">
        <v>37</v>
      </c>
      <c r="C2617" s="1" t="n">
        <v>0</v>
      </c>
      <c r="D2617" s="1" t="n">
        <v>0</v>
      </c>
      <c r="E2617" s="1" t="n">
        <v>1</v>
      </c>
      <c r="F2617" s="1" t="n">
        <v>2611</v>
      </c>
      <c r="H2617" s="1" t="s">
        <v>3036</v>
      </c>
      <c r="I2617" s="3" t="e">
        <f aca="false">-#NAME?</f>
        <v>#NAME?</v>
      </c>
      <c r="J2617" s="3" t="s">
        <v>2987</v>
      </c>
      <c r="K2617" s="1" t="n">
        <v>10</v>
      </c>
      <c r="L2617" s="1" t="n">
        <v>0</v>
      </c>
      <c r="M2617" s="1" t="n">
        <v>26130</v>
      </c>
    </row>
    <row r="2618" customFormat="false" ht="377.6" hidden="false" customHeight="false" outlineLevel="0" collapsed="false">
      <c r="A2618" s="1" t="n">
        <v>2614</v>
      </c>
      <c r="B2618" s="1" t="n">
        <v>37</v>
      </c>
      <c r="C2618" s="1" t="n">
        <v>0</v>
      </c>
      <c r="D2618" s="1" t="n">
        <v>1</v>
      </c>
      <c r="E2618" s="1" t="n">
        <v>0</v>
      </c>
      <c r="G2618" s="1" t="n">
        <v>37.07</v>
      </c>
      <c r="I2618" s="3" t="s">
        <v>3037</v>
      </c>
      <c r="L2618" s="1" t="n">
        <v>0</v>
      </c>
      <c r="M2618" s="1" t="n">
        <v>26140</v>
      </c>
    </row>
    <row r="2619" customFormat="false" ht="14.9" hidden="false" customHeight="false" outlineLevel="0" collapsed="false">
      <c r="A2619" s="1" t="n">
        <v>2615</v>
      </c>
      <c r="B2619" s="1" t="n">
        <v>37</v>
      </c>
      <c r="C2619" s="1" t="n">
        <v>0</v>
      </c>
      <c r="D2619" s="1" t="n">
        <v>0</v>
      </c>
      <c r="E2619" s="1" t="n">
        <v>1</v>
      </c>
      <c r="F2619" s="1" t="n">
        <v>2614</v>
      </c>
      <c r="H2619" s="1" t="s">
        <v>3038</v>
      </c>
      <c r="I2619" s="3" t="e">
        <f aca="false">-#NAME? #NAME?</f>
        <v>#VALUE!</v>
      </c>
      <c r="J2619" s="3" t="s">
        <v>256</v>
      </c>
      <c r="K2619" s="1" t="n">
        <v>10</v>
      </c>
      <c r="L2619" s="1" t="n">
        <v>0</v>
      </c>
      <c r="M2619" s="1" t="n">
        <v>26150</v>
      </c>
    </row>
    <row r="2620" customFormat="false" ht="14.9" hidden="false" customHeight="false" outlineLevel="0" collapsed="false">
      <c r="A2620" s="1" t="n">
        <v>2616</v>
      </c>
      <c r="B2620" s="1" t="n">
        <v>37</v>
      </c>
      <c r="C2620" s="1" t="n">
        <v>0</v>
      </c>
      <c r="D2620" s="1" t="n">
        <v>0</v>
      </c>
      <c r="E2620" s="1" t="n">
        <v>1</v>
      </c>
      <c r="F2620" s="1" t="n">
        <v>2614</v>
      </c>
      <c r="H2620" s="1" t="s">
        <v>3039</v>
      </c>
      <c r="I2620" s="3" t="e">
        <f aca="false">-#NAME?</f>
        <v>#NAME?</v>
      </c>
      <c r="J2620" s="3" t="s">
        <v>256</v>
      </c>
      <c r="K2620" s="1" t="n">
        <v>10</v>
      </c>
      <c r="L2620" s="1" t="n">
        <v>0</v>
      </c>
      <c r="M2620" s="1" t="n">
        <v>26160</v>
      </c>
    </row>
    <row r="2621" customFormat="false" ht="270.1" hidden="false" customHeight="false" outlineLevel="0" collapsed="false">
      <c r="A2621" s="1" t="n">
        <v>2617</v>
      </c>
      <c r="B2621" s="1" t="n">
        <v>38</v>
      </c>
      <c r="C2621" s="1" t="n">
        <v>0</v>
      </c>
      <c r="D2621" s="1" t="n">
        <v>1</v>
      </c>
      <c r="E2621" s="1" t="n">
        <v>0</v>
      </c>
      <c r="G2621" s="1" t="n">
        <v>38.01</v>
      </c>
      <c r="I2621" s="3" t="s">
        <v>3040</v>
      </c>
      <c r="L2621" s="1" t="n">
        <v>0</v>
      </c>
      <c r="M2621" s="1" t="n">
        <v>26170</v>
      </c>
    </row>
    <row r="2622" customFormat="false" ht="14.9" hidden="false" customHeight="false" outlineLevel="0" collapsed="false">
      <c r="A2622" s="1" t="n">
        <v>2618</v>
      </c>
      <c r="B2622" s="1" t="n">
        <v>38</v>
      </c>
      <c r="C2622" s="1" t="n">
        <v>0</v>
      </c>
      <c r="D2622" s="1" t="n">
        <v>0</v>
      </c>
      <c r="E2622" s="1" t="n">
        <v>1</v>
      </c>
      <c r="F2622" s="1" t="n">
        <v>2617</v>
      </c>
      <c r="H2622" s="1" t="s">
        <v>3041</v>
      </c>
      <c r="I2622" s="3" t="e">
        <f aca="false">-#NAME? #NAME?</f>
        <v>#VALUE!</v>
      </c>
      <c r="J2622" s="3" t="s">
        <v>256</v>
      </c>
      <c r="K2622" s="1" t="n">
        <v>10</v>
      </c>
      <c r="L2622" s="1" t="n">
        <v>0</v>
      </c>
      <c r="M2622" s="1" t="n">
        <v>26180</v>
      </c>
    </row>
    <row r="2623" customFormat="false" ht="14.9" hidden="false" customHeight="false" outlineLevel="0" collapsed="false">
      <c r="A2623" s="1" t="n">
        <v>2619</v>
      </c>
      <c r="B2623" s="1" t="n">
        <v>38</v>
      </c>
      <c r="C2623" s="1" t="n">
        <v>0</v>
      </c>
      <c r="D2623" s="1" t="n">
        <v>0</v>
      </c>
      <c r="E2623" s="1" t="n">
        <v>1</v>
      </c>
      <c r="F2623" s="1" t="n">
        <v>2617</v>
      </c>
      <c r="H2623" s="1" t="s">
        <v>3042</v>
      </c>
      <c r="I2623" s="3" t="e">
        <f aca="false">-#NAME? #NAME? #NAME?-#NAME? #NAME?</f>
        <v>#VALUE!</v>
      </c>
      <c r="J2623" s="3" t="s">
        <v>256</v>
      </c>
      <c r="K2623" s="1" t="n">
        <v>10</v>
      </c>
      <c r="L2623" s="1" t="n">
        <v>0</v>
      </c>
      <c r="M2623" s="1" t="n">
        <v>26190</v>
      </c>
    </row>
    <row r="2624" customFormat="false" ht="14.9" hidden="false" customHeight="false" outlineLevel="0" collapsed="false">
      <c r="A2624" s="1" t="n">
        <v>2620</v>
      </c>
      <c r="B2624" s="1" t="n">
        <v>38</v>
      </c>
      <c r="C2624" s="1" t="n">
        <v>0</v>
      </c>
      <c r="D2624" s="1" t="n">
        <v>0</v>
      </c>
      <c r="E2624" s="1" t="n">
        <v>1</v>
      </c>
      <c r="F2624" s="1" t="n">
        <v>2617</v>
      </c>
      <c r="H2624" s="1" t="s">
        <v>3043</v>
      </c>
      <c r="I2624" s="3" t="e">
        <f aca="false">-#NAME? #NAME? #NAME? #NAME? #NAME? #NAME? #NAME? #NAME? #NAME? #NAME?</f>
        <v>#VALUE!</v>
      </c>
      <c r="J2624" s="3" t="s">
        <v>256</v>
      </c>
      <c r="K2624" s="1" t="n">
        <v>10</v>
      </c>
      <c r="L2624" s="1" t="n">
        <v>0</v>
      </c>
      <c r="M2624" s="1" t="n">
        <v>26200</v>
      </c>
    </row>
    <row r="2625" customFormat="false" ht="14.9" hidden="false" customHeight="false" outlineLevel="0" collapsed="false">
      <c r="A2625" s="1" t="n">
        <v>2621</v>
      </c>
      <c r="B2625" s="1" t="n">
        <v>38</v>
      </c>
      <c r="C2625" s="1" t="n">
        <v>0</v>
      </c>
      <c r="D2625" s="1" t="n">
        <v>0</v>
      </c>
      <c r="E2625" s="1" t="n">
        <v>1</v>
      </c>
      <c r="F2625" s="1" t="n">
        <v>2617</v>
      </c>
      <c r="H2625" s="1" t="s">
        <v>3044</v>
      </c>
      <c r="I2625" s="3" t="s">
        <v>3045</v>
      </c>
      <c r="J2625" s="3" t="s">
        <v>256</v>
      </c>
      <c r="K2625" s="1" t="n">
        <v>10</v>
      </c>
      <c r="L2625" s="1" t="n">
        <v>0</v>
      </c>
      <c r="M2625" s="1" t="n">
        <v>26210</v>
      </c>
    </row>
    <row r="2626" customFormat="false" ht="162.65" hidden="false" customHeight="false" outlineLevel="0" collapsed="false">
      <c r="A2626" s="1" t="n">
        <v>2622</v>
      </c>
      <c r="B2626" s="1" t="n">
        <v>38</v>
      </c>
      <c r="C2626" s="1" t="n">
        <v>0</v>
      </c>
      <c r="D2626" s="1" t="n">
        <v>1</v>
      </c>
      <c r="E2626" s="1" t="n">
        <v>0</v>
      </c>
      <c r="G2626" s="1" t="n">
        <v>38.02</v>
      </c>
      <c r="I2626" s="3" t="s">
        <v>3046</v>
      </c>
      <c r="L2626" s="1" t="n">
        <v>0</v>
      </c>
      <c r="M2626" s="1" t="n">
        <v>26220</v>
      </c>
    </row>
    <row r="2627" customFormat="false" ht="14.9" hidden="false" customHeight="false" outlineLevel="0" collapsed="false">
      <c r="A2627" s="1" t="n">
        <v>2623</v>
      </c>
      <c r="B2627" s="1" t="n">
        <v>38</v>
      </c>
      <c r="C2627" s="1" t="n">
        <v>0</v>
      </c>
      <c r="D2627" s="1" t="n">
        <v>0</v>
      </c>
      <c r="E2627" s="1" t="n">
        <v>1</v>
      </c>
      <c r="F2627" s="1" t="n">
        <v>2622</v>
      </c>
      <c r="H2627" s="1" t="s">
        <v>3047</v>
      </c>
      <c r="I2627" s="3" t="e">
        <f aca="false">-#NAME? #NAME?</f>
        <v>#VALUE!</v>
      </c>
      <c r="J2627" s="3" t="s">
        <v>256</v>
      </c>
      <c r="K2627" s="1" t="n">
        <v>10</v>
      </c>
      <c r="L2627" s="1" t="n">
        <v>0</v>
      </c>
      <c r="M2627" s="1" t="n">
        <v>26230</v>
      </c>
    </row>
    <row r="2628" customFormat="false" ht="14.9" hidden="false" customHeight="false" outlineLevel="0" collapsed="false">
      <c r="A2628" s="1" t="n">
        <v>2624</v>
      </c>
      <c r="B2628" s="1" t="n">
        <v>38</v>
      </c>
      <c r="C2628" s="1" t="n">
        <v>0</v>
      </c>
      <c r="D2628" s="1" t="n">
        <v>0</v>
      </c>
      <c r="E2628" s="1" t="n">
        <v>1</v>
      </c>
      <c r="F2628" s="1" t="n">
        <v>2622</v>
      </c>
      <c r="H2628" s="1" t="s">
        <v>3048</v>
      </c>
      <c r="I2628" s="3" t="e">
        <f aca="false">-#NAME?</f>
        <v>#NAME?</v>
      </c>
      <c r="J2628" s="3" t="s">
        <v>256</v>
      </c>
      <c r="K2628" s="1" t="n">
        <v>10</v>
      </c>
      <c r="L2628" s="1" t="n">
        <v>0</v>
      </c>
      <c r="M2628" s="1" t="n">
        <v>26240</v>
      </c>
    </row>
    <row r="2629" customFormat="false" ht="55.2" hidden="false" customHeight="false" outlineLevel="0" collapsed="false">
      <c r="A2629" s="1" t="n">
        <v>2625</v>
      </c>
      <c r="B2629" s="1" t="n">
        <v>38</v>
      </c>
      <c r="C2629" s="1" t="n">
        <v>0</v>
      </c>
      <c r="D2629" s="1" t="n">
        <v>1</v>
      </c>
      <c r="E2629" s="1" t="n">
        <v>1</v>
      </c>
      <c r="G2629" s="1" t="n">
        <v>38.03</v>
      </c>
      <c r="H2629" s="1" t="s">
        <v>3049</v>
      </c>
      <c r="I2629" s="3" t="s">
        <v>3050</v>
      </c>
      <c r="J2629" s="3" t="s">
        <v>256</v>
      </c>
      <c r="K2629" s="1" t="n">
        <v>10</v>
      </c>
      <c r="L2629" s="1" t="n">
        <v>0</v>
      </c>
      <c r="M2629" s="1" t="n">
        <v>26250</v>
      </c>
    </row>
    <row r="2630" customFormat="false" ht="310.4" hidden="false" customHeight="false" outlineLevel="0" collapsed="false">
      <c r="A2630" s="1" t="n">
        <v>2626</v>
      </c>
      <c r="B2630" s="1" t="n">
        <v>38</v>
      </c>
      <c r="C2630" s="1" t="n">
        <v>0</v>
      </c>
      <c r="D2630" s="1" t="n">
        <v>1</v>
      </c>
      <c r="E2630" s="1" t="n">
        <v>1</v>
      </c>
      <c r="G2630" s="1" t="n">
        <v>38.04</v>
      </c>
      <c r="H2630" s="1" t="s">
        <v>3051</v>
      </c>
      <c r="I2630" s="3" t="s">
        <v>3052</v>
      </c>
      <c r="J2630" s="3" t="s">
        <v>256</v>
      </c>
      <c r="K2630" s="1" t="n">
        <v>10</v>
      </c>
      <c r="L2630" s="1" t="n">
        <v>0</v>
      </c>
      <c r="M2630" s="1" t="n">
        <v>26260</v>
      </c>
    </row>
    <row r="2631" customFormat="false" ht="444.75" hidden="false" customHeight="false" outlineLevel="0" collapsed="false">
      <c r="A2631" s="1" t="n">
        <v>2627</v>
      </c>
      <c r="B2631" s="1" t="n">
        <v>38</v>
      </c>
      <c r="C2631" s="1" t="n">
        <v>0</v>
      </c>
      <c r="D2631" s="1" t="n">
        <v>1</v>
      </c>
      <c r="E2631" s="1" t="n">
        <v>0</v>
      </c>
      <c r="G2631" s="1" t="n">
        <v>38.05</v>
      </c>
      <c r="I2631" s="3" t="s">
        <v>3053</v>
      </c>
      <c r="L2631" s="1" t="n">
        <v>0</v>
      </c>
      <c r="M2631" s="1" t="n">
        <v>26270</v>
      </c>
    </row>
    <row r="2632" customFormat="false" ht="14.9" hidden="false" customHeight="false" outlineLevel="0" collapsed="false">
      <c r="A2632" s="1" t="n">
        <v>2628</v>
      </c>
      <c r="B2632" s="1" t="n">
        <v>38</v>
      </c>
      <c r="C2632" s="1" t="n">
        <v>0</v>
      </c>
      <c r="D2632" s="1" t="n">
        <v>0</v>
      </c>
      <c r="E2632" s="1" t="n">
        <v>1</v>
      </c>
      <c r="F2632" s="1" t="n">
        <v>2627</v>
      </c>
      <c r="H2632" s="1" t="s">
        <v>3054</v>
      </c>
      <c r="I2632" s="3" t="e">
        <f aca="false">-#NAME?,#NAME? #NAME? #NAME? #NAME? #NAME?</f>
        <v>#VALUE!</v>
      </c>
      <c r="J2632" s="3" t="s">
        <v>256</v>
      </c>
      <c r="K2632" s="1" t="n">
        <v>10</v>
      </c>
      <c r="L2632" s="1" t="n">
        <v>0</v>
      </c>
      <c r="M2632" s="1" t="n">
        <v>26280</v>
      </c>
    </row>
    <row r="2633" customFormat="false" ht="14.9" hidden="false" customHeight="false" outlineLevel="0" collapsed="false">
      <c r="A2633" s="1" t="n">
        <v>2629</v>
      </c>
      <c r="B2633" s="1" t="n">
        <v>38</v>
      </c>
      <c r="C2633" s="1" t="n">
        <v>0</v>
      </c>
      <c r="D2633" s="1" t="n">
        <v>0</v>
      </c>
      <c r="E2633" s="1" t="n">
        <v>1</v>
      </c>
      <c r="F2633" s="1" t="n">
        <v>2627</v>
      </c>
      <c r="H2633" s="1" t="s">
        <v>3055</v>
      </c>
      <c r="I2633" s="3" t="e">
        <f aca="false">-#NAME?</f>
        <v>#NAME?</v>
      </c>
      <c r="J2633" s="3" t="s">
        <v>256</v>
      </c>
      <c r="K2633" s="1" t="n">
        <v>10</v>
      </c>
      <c r="L2633" s="1" t="n">
        <v>0</v>
      </c>
      <c r="M2633" s="1" t="n">
        <v>26290</v>
      </c>
    </row>
    <row r="2634" customFormat="false" ht="149.25" hidden="false" customHeight="false" outlineLevel="0" collapsed="false">
      <c r="A2634" s="1" t="n">
        <v>2630</v>
      </c>
      <c r="B2634" s="1" t="n">
        <v>38</v>
      </c>
      <c r="C2634" s="1" t="n">
        <v>0</v>
      </c>
      <c r="D2634" s="1" t="n">
        <v>1</v>
      </c>
      <c r="E2634" s="1" t="n">
        <v>0</v>
      </c>
      <c r="G2634" s="1" t="n">
        <v>38.06</v>
      </c>
      <c r="I2634" s="3" t="s">
        <v>3056</v>
      </c>
      <c r="L2634" s="1" t="n">
        <v>0</v>
      </c>
      <c r="M2634" s="1" t="n">
        <v>26300</v>
      </c>
    </row>
    <row r="2635" customFormat="false" ht="14.9" hidden="false" customHeight="false" outlineLevel="0" collapsed="false">
      <c r="A2635" s="1" t="n">
        <v>2631</v>
      </c>
      <c r="B2635" s="1" t="n">
        <v>38</v>
      </c>
      <c r="C2635" s="1" t="n">
        <v>0</v>
      </c>
      <c r="D2635" s="1" t="n">
        <v>0</v>
      </c>
      <c r="E2635" s="1" t="n">
        <v>1</v>
      </c>
      <c r="F2635" s="1" t="n">
        <v>2630</v>
      </c>
      <c r="H2635" s="1" t="s">
        <v>3057</v>
      </c>
      <c r="I2635" s="3" t="e">
        <f aca="false">-#NAME? #NAME? #NAME? #NAME?</f>
        <v>#VALUE!</v>
      </c>
      <c r="J2635" s="3" t="s">
        <v>256</v>
      </c>
      <c r="K2635" s="1" t="n">
        <v>10</v>
      </c>
      <c r="L2635" s="1" t="n">
        <v>0</v>
      </c>
      <c r="M2635" s="1" t="n">
        <v>26310</v>
      </c>
    </row>
    <row r="2636" customFormat="false" ht="14.9" hidden="false" customHeight="false" outlineLevel="0" collapsed="false">
      <c r="A2636" s="1" t="n">
        <v>2632</v>
      </c>
      <c r="B2636" s="1" t="n">
        <v>38</v>
      </c>
      <c r="C2636" s="1" t="n">
        <v>0</v>
      </c>
      <c r="D2636" s="1" t="n">
        <v>0</v>
      </c>
      <c r="E2636" s="1" t="n">
        <v>1</v>
      </c>
      <c r="F2636" s="1" t="n">
        <v>2630</v>
      </c>
      <c r="H2636" s="1" t="s">
        <v>3058</v>
      </c>
      <c r="I2636" s="3" t="e">
        <f aca="false">-#NAME? #NAME? #NAME?,#NAME? #NAME? #NAME? #NAME? #NAME? #NAME? #NAME? #NAME? #NAME? #NAME? #NAME?,#NAME? #NAME? #NAME? #NAME? #NAME? #NAME?</f>
        <v>#VALUE!</v>
      </c>
      <c r="J2636" s="3" t="s">
        <v>256</v>
      </c>
      <c r="K2636" s="1" t="n">
        <v>10</v>
      </c>
      <c r="L2636" s="1" t="n">
        <v>0</v>
      </c>
      <c r="M2636" s="1" t="n">
        <v>26320</v>
      </c>
    </row>
    <row r="2637" customFormat="false" ht="14.9" hidden="false" customHeight="false" outlineLevel="0" collapsed="false">
      <c r="A2637" s="1" t="n">
        <v>2633</v>
      </c>
      <c r="B2637" s="1" t="n">
        <v>38</v>
      </c>
      <c r="C2637" s="1" t="n">
        <v>0</v>
      </c>
      <c r="D2637" s="1" t="n">
        <v>0</v>
      </c>
      <c r="E2637" s="1" t="n">
        <v>1</v>
      </c>
      <c r="F2637" s="1" t="n">
        <v>2630</v>
      </c>
      <c r="H2637" s="1" t="s">
        <v>3059</v>
      </c>
      <c r="I2637" s="3" t="e">
        <f aca="false">-#NAME? #NAME?</f>
        <v>#VALUE!</v>
      </c>
      <c r="J2637" s="3" t="s">
        <v>256</v>
      </c>
      <c r="K2637" s="1" t="n">
        <v>10</v>
      </c>
      <c r="L2637" s="1" t="n">
        <v>0</v>
      </c>
      <c r="M2637" s="1" t="n">
        <v>26330</v>
      </c>
    </row>
    <row r="2638" customFormat="false" ht="14.9" hidden="false" customHeight="false" outlineLevel="0" collapsed="false">
      <c r="A2638" s="1" t="n">
        <v>2634</v>
      </c>
      <c r="B2638" s="1" t="n">
        <v>38</v>
      </c>
      <c r="C2638" s="1" t="n">
        <v>0</v>
      </c>
      <c r="D2638" s="1" t="n">
        <v>0</v>
      </c>
      <c r="E2638" s="1" t="n">
        <v>1</v>
      </c>
      <c r="F2638" s="1" t="n">
        <v>2630</v>
      </c>
      <c r="H2638" s="1" t="s">
        <v>3060</v>
      </c>
      <c r="I2638" s="3" t="e">
        <f aca="false">-#NAME?</f>
        <v>#NAME?</v>
      </c>
      <c r="J2638" s="3" t="s">
        <v>256</v>
      </c>
      <c r="K2638" s="1" t="n">
        <v>10</v>
      </c>
      <c r="L2638" s="1" t="n">
        <v>0</v>
      </c>
      <c r="M2638" s="1" t="n">
        <v>26340</v>
      </c>
    </row>
    <row r="2639" customFormat="false" ht="270.1" hidden="false" customHeight="false" outlineLevel="0" collapsed="false">
      <c r="A2639" s="1" t="n">
        <v>2635</v>
      </c>
      <c r="B2639" s="1" t="n">
        <v>38</v>
      </c>
      <c r="C2639" s="1" t="n">
        <v>0</v>
      </c>
      <c r="D2639" s="1" t="n">
        <v>1</v>
      </c>
      <c r="E2639" s="1" t="n">
        <v>1</v>
      </c>
      <c r="G2639" s="1" t="n">
        <v>38.07</v>
      </c>
      <c r="H2639" s="1" t="s">
        <v>3061</v>
      </c>
      <c r="I2639" s="3" t="s">
        <v>3062</v>
      </c>
      <c r="J2639" s="3" t="s">
        <v>256</v>
      </c>
      <c r="K2639" s="1" t="n">
        <v>10</v>
      </c>
      <c r="L2639" s="1" t="n">
        <v>0</v>
      </c>
      <c r="M2639" s="1" t="n">
        <v>26350</v>
      </c>
    </row>
    <row r="2640" customFormat="false" ht="485.05" hidden="false" customHeight="false" outlineLevel="0" collapsed="false">
      <c r="A2640" s="1" t="n">
        <v>2636</v>
      </c>
      <c r="B2640" s="1" t="n">
        <v>38</v>
      </c>
      <c r="C2640" s="1" t="n">
        <v>0</v>
      </c>
      <c r="D2640" s="1" t="n">
        <v>1</v>
      </c>
      <c r="E2640" s="1" t="n">
        <v>0</v>
      </c>
      <c r="G2640" s="1" t="n">
        <v>38.08</v>
      </c>
      <c r="I2640" s="3" t="s">
        <v>3063</v>
      </c>
      <c r="L2640" s="1" t="n">
        <v>0</v>
      </c>
      <c r="M2640" s="1" t="n">
        <v>26360</v>
      </c>
    </row>
    <row r="2641" customFormat="false" ht="95.5" hidden="false" customHeight="false" outlineLevel="0" collapsed="false">
      <c r="A2641" s="1" t="n">
        <v>2637</v>
      </c>
      <c r="B2641" s="1" t="n">
        <v>38</v>
      </c>
      <c r="C2641" s="1" t="n">
        <v>0</v>
      </c>
      <c r="D2641" s="1" t="n">
        <v>0</v>
      </c>
      <c r="E2641" s="1" t="n">
        <v>0</v>
      </c>
      <c r="F2641" s="1" t="n">
        <v>2636</v>
      </c>
      <c r="I2641" s="3" t="s">
        <v>3064</v>
      </c>
      <c r="L2641" s="1" t="n">
        <v>0</v>
      </c>
      <c r="M2641" s="1" t="n">
        <v>26370</v>
      </c>
    </row>
    <row r="2642" customFormat="false" ht="162.65" hidden="false" customHeight="false" outlineLevel="0" collapsed="false">
      <c r="A2642" s="1" t="n">
        <v>2638</v>
      </c>
      <c r="B2642" s="1" t="n">
        <v>38</v>
      </c>
      <c r="C2642" s="1" t="n">
        <v>0</v>
      </c>
      <c r="D2642" s="1" t="n">
        <v>0</v>
      </c>
      <c r="E2642" s="1" t="n">
        <v>1</v>
      </c>
      <c r="F2642" s="1" t="n">
        <v>2637</v>
      </c>
      <c r="H2642" s="1" t="s">
        <v>3065</v>
      </c>
      <c r="I2642" s="3" t="s">
        <v>3066</v>
      </c>
      <c r="J2642" s="3" t="s">
        <v>256</v>
      </c>
      <c r="K2642" s="1" t="n">
        <v>5</v>
      </c>
      <c r="L2642" s="1" t="n">
        <v>0</v>
      </c>
      <c r="M2642" s="1" t="n">
        <v>26380</v>
      </c>
    </row>
    <row r="2643" customFormat="false" ht="14.9" hidden="false" customHeight="false" outlineLevel="0" collapsed="false">
      <c r="A2643" s="1" t="n">
        <v>2639</v>
      </c>
      <c r="B2643" s="1" t="n">
        <v>38</v>
      </c>
      <c r="C2643" s="1" t="n">
        <v>0</v>
      </c>
      <c r="D2643" s="1" t="n">
        <v>0</v>
      </c>
      <c r="E2643" s="1" t="n">
        <v>1</v>
      </c>
      <c r="F2643" s="1" t="n">
        <v>2637</v>
      </c>
      <c r="H2643" s="1" t="s">
        <v>3067</v>
      </c>
      <c r="I2643" s="3" t="e">
        <f aca="false">--#NAME?</f>
        <v>#NAME?</v>
      </c>
      <c r="J2643" s="3" t="s">
        <v>256</v>
      </c>
      <c r="K2643" s="1" t="n">
        <v>5</v>
      </c>
      <c r="L2643" s="1" t="n">
        <v>0</v>
      </c>
      <c r="M2643" s="1" t="n">
        <v>26390</v>
      </c>
    </row>
    <row r="2644" customFormat="false" ht="95.5" hidden="false" customHeight="false" outlineLevel="0" collapsed="false">
      <c r="A2644" s="1" t="n">
        <v>2640</v>
      </c>
      <c r="B2644" s="1" t="n">
        <v>38</v>
      </c>
      <c r="C2644" s="1" t="n">
        <v>0</v>
      </c>
      <c r="D2644" s="1" t="n">
        <v>0</v>
      </c>
      <c r="E2644" s="1" t="n">
        <v>0</v>
      </c>
      <c r="F2644" s="1" t="n">
        <v>2636</v>
      </c>
      <c r="I2644" s="3" t="s">
        <v>3068</v>
      </c>
      <c r="L2644" s="1" t="n">
        <v>0</v>
      </c>
      <c r="M2644" s="1" t="n">
        <v>26400</v>
      </c>
    </row>
    <row r="2645" customFormat="false" ht="108.95" hidden="false" customHeight="false" outlineLevel="0" collapsed="false">
      <c r="A2645" s="1" t="n">
        <v>2641</v>
      </c>
      <c r="B2645" s="1" t="n">
        <v>38</v>
      </c>
      <c r="C2645" s="1" t="n">
        <v>0</v>
      </c>
      <c r="D2645" s="1" t="n">
        <v>0</v>
      </c>
      <c r="E2645" s="1" t="n">
        <v>1</v>
      </c>
      <c r="F2645" s="1" t="n">
        <v>2640</v>
      </c>
      <c r="H2645" s="1" t="s">
        <v>3069</v>
      </c>
      <c r="I2645" s="3" t="s">
        <v>3070</v>
      </c>
      <c r="J2645" s="3" t="s">
        <v>256</v>
      </c>
      <c r="K2645" s="1" t="n">
        <v>5</v>
      </c>
      <c r="L2645" s="1" t="n">
        <v>0</v>
      </c>
      <c r="M2645" s="1" t="n">
        <v>26410</v>
      </c>
    </row>
    <row r="2646" customFormat="false" ht="135.8" hidden="false" customHeight="false" outlineLevel="0" collapsed="false">
      <c r="A2646" s="1" t="n">
        <v>2642</v>
      </c>
      <c r="B2646" s="1" t="n">
        <v>38</v>
      </c>
      <c r="C2646" s="1" t="n">
        <v>0</v>
      </c>
      <c r="D2646" s="1" t="n">
        <v>0</v>
      </c>
      <c r="E2646" s="1" t="n">
        <v>1</v>
      </c>
      <c r="F2646" s="1" t="n">
        <v>2640</v>
      </c>
      <c r="H2646" s="1" t="s">
        <v>3071</v>
      </c>
      <c r="I2646" s="3" t="s">
        <v>3072</v>
      </c>
      <c r="J2646" s="3" t="s">
        <v>256</v>
      </c>
      <c r="K2646" s="1" t="n">
        <v>5</v>
      </c>
      <c r="L2646" s="1" t="n">
        <v>0</v>
      </c>
      <c r="M2646" s="1" t="n">
        <v>26420</v>
      </c>
    </row>
    <row r="2647" customFormat="false" ht="14.9" hidden="false" customHeight="false" outlineLevel="0" collapsed="false">
      <c r="A2647" s="1" t="n">
        <v>2643</v>
      </c>
      <c r="B2647" s="1" t="n">
        <v>38</v>
      </c>
      <c r="C2647" s="1" t="n">
        <v>0</v>
      </c>
      <c r="D2647" s="1" t="n">
        <v>0</v>
      </c>
      <c r="E2647" s="1" t="n">
        <v>1</v>
      </c>
      <c r="F2647" s="1" t="n">
        <v>2640</v>
      </c>
      <c r="H2647" s="1" t="s">
        <v>3073</v>
      </c>
      <c r="I2647" s="3" t="e">
        <f aca="false">--#NAME?</f>
        <v>#NAME?</v>
      </c>
      <c r="J2647" s="3" t="s">
        <v>256</v>
      </c>
      <c r="K2647" s="1" t="n">
        <v>5</v>
      </c>
      <c r="L2647" s="1" t="n">
        <v>0</v>
      </c>
      <c r="M2647" s="1" t="n">
        <v>26430</v>
      </c>
    </row>
    <row r="2648" customFormat="false" ht="14.9" hidden="false" customHeight="false" outlineLevel="0" collapsed="false">
      <c r="A2648" s="1" t="n">
        <v>2644</v>
      </c>
      <c r="B2648" s="1" t="n">
        <v>38</v>
      </c>
      <c r="C2648" s="1" t="n">
        <v>0</v>
      </c>
      <c r="D2648" s="1" t="n">
        <v>0</v>
      </c>
      <c r="E2648" s="1" t="n">
        <v>0</v>
      </c>
      <c r="F2648" s="1" t="n">
        <v>2636</v>
      </c>
      <c r="I2648" s="3" t="s">
        <v>199</v>
      </c>
      <c r="L2648" s="1" t="n">
        <v>0</v>
      </c>
      <c r="M2648" s="1" t="n">
        <v>26440</v>
      </c>
    </row>
    <row r="2649" customFormat="false" ht="41.75" hidden="false" customHeight="false" outlineLevel="0" collapsed="false">
      <c r="A2649" s="1" t="n">
        <v>2645</v>
      </c>
      <c r="B2649" s="1" t="n">
        <v>38</v>
      </c>
      <c r="C2649" s="1" t="n">
        <v>0</v>
      </c>
      <c r="D2649" s="1" t="n">
        <v>0</v>
      </c>
      <c r="E2649" s="1" t="n">
        <v>0</v>
      </c>
      <c r="F2649" s="1" t="n">
        <v>2644</v>
      </c>
      <c r="I2649" s="3" t="s">
        <v>3074</v>
      </c>
      <c r="L2649" s="1" t="n">
        <v>0</v>
      </c>
      <c r="M2649" s="1" t="n">
        <v>26450</v>
      </c>
    </row>
    <row r="2650" customFormat="false" ht="41.75" hidden="false" customHeight="false" outlineLevel="0" collapsed="false">
      <c r="A2650" s="1" t="n">
        <v>2646</v>
      </c>
      <c r="B2650" s="1" t="n">
        <v>38</v>
      </c>
      <c r="C2650" s="1" t="n">
        <v>0</v>
      </c>
      <c r="D2650" s="1" t="n">
        <v>0</v>
      </c>
      <c r="E2650" s="1" t="n">
        <v>0</v>
      </c>
      <c r="F2650" s="1" t="n">
        <v>2645</v>
      </c>
      <c r="I2650" s="3" t="s">
        <v>3075</v>
      </c>
      <c r="L2650" s="1" t="n">
        <v>0</v>
      </c>
      <c r="M2650" s="1" t="n">
        <v>26460</v>
      </c>
    </row>
    <row r="2651" customFormat="false" ht="135.8" hidden="false" customHeight="false" outlineLevel="0" collapsed="false">
      <c r="A2651" s="1" t="n">
        <v>2647</v>
      </c>
      <c r="B2651" s="1" t="n">
        <v>38</v>
      </c>
      <c r="C2651" s="1" t="n">
        <v>0</v>
      </c>
      <c r="D2651" s="1" t="n">
        <v>0</v>
      </c>
      <c r="E2651" s="1" t="n">
        <v>1</v>
      </c>
      <c r="F2651" s="1" t="n">
        <v>2646</v>
      </c>
      <c r="H2651" s="1" t="s">
        <v>3076</v>
      </c>
      <c r="I2651" s="3" t="s">
        <v>3077</v>
      </c>
      <c r="J2651" s="3" t="s">
        <v>256</v>
      </c>
      <c r="K2651" s="1" t="n">
        <v>5</v>
      </c>
      <c r="L2651" s="1" t="n">
        <v>0</v>
      </c>
      <c r="M2651" s="1" t="n">
        <v>26470</v>
      </c>
    </row>
    <row r="2652" customFormat="false" ht="14.9" hidden="false" customHeight="false" outlineLevel="0" collapsed="false">
      <c r="A2652" s="1" t="n">
        <v>2648</v>
      </c>
      <c r="B2652" s="1" t="n">
        <v>38</v>
      </c>
      <c r="C2652" s="1" t="n">
        <v>0</v>
      </c>
      <c r="D2652" s="1" t="n">
        <v>0</v>
      </c>
      <c r="E2652" s="1" t="n">
        <v>1</v>
      </c>
      <c r="F2652" s="1" t="n">
        <v>2646</v>
      </c>
      <c r="H2652" s="1" t="s">
        <v>3078</v>
      </c>
      <c r="I2652" s="3" t="e">
        <f aca="false">----#NAME?</f>
        <v>#NAME?</v>
      </c>
      <c r="J2652" s="3" t="s">
        <v>256</v>
      </c>
      <c r="K2652" s="1" t="n">
        <v>5</v>
      </c>
      <c r="L2652" s="1" t="n">
        <v>0</v>
      </c>
      <c r="M2652" s="1" t="n">
        <v>26480</v>
      </c>
    </row>
    <row r="2653" customFormat="false" ht="162.65" hidden="false" customHeight="false" outlineLevel="0" collapsed="false">
      <c r="A2653" s="1" t="n">
        <v>2649</v>
      </c>
      <c r="B2653" s="1" t="n">
        <v>38</v>
      </c>
      <c r="C2653" s="1" t="n">
        <v>0</v>
      </c>
      <c r="D2653" s="1" t="n">
        <v>0</v>
      </c>
      <c r="E2653" s="1" t="n">
        <v>0</v>
      </c>
      <c r="F2653" s="1" t="n">
        <v>2645</v>
      </c>
      <c r="I2653" s="3" t="s">
        <v>3079</v>
      </c>
      <c r="L2653" s="1" t="n">
        <v>0</v>
      </c>
      <c r="M2653" s="1" t="n">
        <v>26490</v>
      </c>
    </row>
    <row r="2654" customFormat="false" ht="14.9" hidden="false" customHeight="false" outlineLevel="0" collapsed="false">
      <c r="A2654" s="1" t="n">
        <v>2650</v>
      </c>
      <c r="B2654" s="1" t="n">
        <v>38</v>
      </c>
      <c r="C2654" s="1" t="n">
        <v>0</v>
      </c>
      <c r="D2654" s="1" t="n">
        <v>0</v>
      </c>
      <c r="E2654" s="1" t="n">
        <v>1</v>
      </c>
      <c r="F2654" s="1" t="n">
        <v>2649</v>
      </c>
      <c r="H2654" s="1" t="s">
        <v>3080</v>
      </c>
      <c r="I2654" s="3" t="e">
        <f aca="false">----#NAME? #NAME? (#NAME? #NAME?) #NAME? #NAME?</f>
        <v>#VALUE!</v>
      </c>
      <c r="J2654" s="3" t="s">
        <v>256</v>
      </c>
      <c r="K2654" s="1" t="n">
        <v>5</v>
      </c>
      <c r="L2654" s="1" t="n">
        <v>0</v>
      </c>
      <c r="M2654" s="1" t="n">
        <v>26500</v>
      </c>
    </row>
    <row r="2655" customFormat="false" ht="14.9" hidden="false" customHeight="false" outlineLevel="0" collapsed="false">
      <c r="A2655" s="1" t="n">
        <v>2651</v>
      </c>
      <c r="B2655" s="1" t="n">
        <v>38</v>
      </c>
      <c r="C2655" s="1" t="n">
        <v>0</v>
      </c>
      <c r="D2655" s="1" t="n">
        <v>0</v>
      </c>
      <c r="E2655" s="1" t="n">
        <v>1</v>
      </c>
      <c r="F2655" s="1" t="n">
        <v>2649</v>
      </c>
      <c r="H2655" s="1" t="s">
        <v>3081</v>
      </c>
      <c r="I2655" s="3" t="e">
        <f aca="false">----#NAME? #NAME?</f>
        <v>#VALUE!</v>
      </c>
      <c r="J2655" s="3" t="s">
        <v>256</v>
      </c>
      <c r="K2655" s="1" t="n">
        <v>5</v>
      </c>
      <c r="L2655" s="1" t="n">
        <v>0</v>
      </c>
      <c r="M2655" s="1" t="n">
        <v>26510</v>
      </c>
    </row>
    <row r="2656" customFormat="false" ht="28.35" hidden="false" customHeight="false" outlineLevel="0" collapsed="false">
      <c r="A2656" s="1" t="n">
        <v>2652</v>
      </c>
      <c r="B2656" s="1" t="n">
        <v>38</v>
      </c>
      <c r="C2656" s="1" t="n">
        <v>0</v>
      </c>
      <c r="D2656" s="1" t="n">
        <v>0</v>
      </c>
      <c r="E2656" s="1" t="n">
        <v>0</v>
      </c>
      <c r="F2656" s="1" t="n">
        <v>2645</v>
      </c>
      <c r="I2656" s="3" t="s">
        <v>3082</v>
      </c>
      <c r="L2656" s="1" t="n">
        <v>0</v>
      </c>
      <c r="M2656" s="1" t="n">
        <v>26520</v>
      </c>
    </row>
    <row r="2657" customFormat="false" ht="14.9" hidden="false" customHeight="false" outlineLevel="0" collapsed="false">
      <c r="A2657" s="1" t="n">
        <v>2653</v>
      </c>
      <c r="B2657" s="1" t="n">
        <v>38</v>
      </c>
      <c r="C2657" s="1" t="n">
        <v>0</v>
      </c>
      <c r="D2657" s="1" t="n">
        <v>0</v>
      </c>
      <c r="E2657" s="1" t="n">
        <v>1</v>
      </c>
      <c r="F2657" s="1" t="n">
        <v>2652</v>
      </c>
      <c r="H2657" s="1" t="s">
        <v>3083</v>
      </c>
      <c r="I2657" s="3" t="e">
        <f aca="false">----#NAME? #NAME?</f>
        <v>#VALUE!</v>
      </c>
      <c r="J2657" s="3" t="s">
        <v>256</v>
      </c>
      <c r="K2657" s="1" t="n">
        <v>5</v>
      </c>
      <c r="L2657" s="1" t="n">
        <v>0</v>
      </c>
      <c r="M2657" s="1" t="n">
        <v>26530</v>
      </c>
    </row>
    <row r="2658" customFormat="false" ht="14.9" hidden="false" customHeight="false" outlineLevel="0" collapsed="false">
      <c r="A2658" s="1" t="n">
        <v>2654</v>
      </c>
      <c r="B2658" s="1" t="n">
        <v>38</v>
      </c>
      <c r="C2658" s="1" t="n">
        <v>0</v>
      </c>
      <c r="D2658" s="1" t="n">
        <v>0</v>
      </c>
      <c r="E2658" s="1" t="n">
        <v>1</v>
      </c>
      <c r="F2658" s="1" t="n">
        <v>2652</v>
      </c>
      <c r="H2658" s="1" t="s">
        <v>3084</v>
      </c>
      <c r="I2658" s="3" t="e">
        <f aca="false">----#NAME? #NAME? (#NAME? #NAME?) #NAME? #NAME?</f>
        <v>#VALUE!</v>
      </c>
      <c r="J2658" s="3" t="s">
        <v>256</v>
      </c>
      <c r="K2658" s="1" t="n">
        <v>5</v>
      </c>
      <c r="L2658" s="1" t="n">
        <v>0</v>
      </c>
      <c r="M2658" s="1" t="n">
        <v>26540</v>
      </c>
    </row>
    <row r="2659" customFormat="false" ht="14.9" hidden="false" customHeight="false" outlineLevel="0" collapsed="false">
      <c r="A2659" s="1" t="n">
        <v>2655</v>
      </c>
      <c r="B2659" s="1" t="n">
        <v>38</v>
      </c>
      <c r="C2659" s="1" t="n">
        <v>0</v>
      </c>
      <c r="D2659" s="1" t="n">
        <v>0</v>
      </c>
      <c r="E2659" s="1" t="n">
        <v>1</v>
      </c>
      <c r="F2659" s="1" t="n">
        <v>2652</v>
      </c>
      <c r="H2659" s="1" t="s">
        <v>3085</v>
      </c>
      <c r="I2659" s="3" t="e">
        <f aca="false">----#NAME?</f>
        <v>#NAME?</v>
      </c>
      <c r="J2659" s="3" t="s">
        <v>256</v>
      </c>
      <c r="K2659" s="1" t="n">
        <v>5</v>
      </c>
      <c r="L2659" s="1" t="n">
        <v>0</v>
      </c>
      <c r="M2659" s="1" t="n">
        <v>26550</v>
      </c>
    </row>
    <row r="2660" customFormat="false" ht="14.9" hidden="false" customHeight="false" outlineLevel="0" collapsed="false">
      <c r="A2660" s="1" t="n">
        <v>2656</v>
      </c>
      <c r="B2660" s="1" t="n">
        <v>38</v>
      </c>
      <c r="C2660" s="1" t="n">
        <v>0</v>
      </c>
      <c r="D2660" s="1" t="n">
        <v>0</v>
      </c>
      <c r="E2660" s="1" t="n">
        <v>0</v>
      </c>
      <c r="F2660" s="1" t="n">
        <v>2645</v>
      </c>
      <c r="I2660" s="3" t="s">
        <v>1374</v>
      </c>
      <c r="L2660" s="1" t="n">
        <v>0</v>
      </c>
      <c r="M2660" s="1" t="n">
        <v>26560</v>
      </c>
    </row>
    <row r="2661" customFormat="false" ht="14.9" hidden="false" customHeight="false" outlineLevel="0" collapsed="false">
      <c r="A2661" s="1" t="n">
        <v>2657</v>
      </c>
      <c r="B2661" s="1" t="n">
        <v>38</v>
      </c>
      <c r="C2661" s="1" t="n">
        <v>0</v>
      </c>
      <c r="D2661" s="1" t="n">
        <v>0</v>
      </c>
      <c r="E2661" s="1" t="n">
        <v>1</v>
      </c>
      <c r="F2661" s="1" t="n">
        <v>2656</v>
      </c>
      <c r="H2661" s="1" t="s">
        <v>3086</v>
      </c>
      <c r="I2661" s="3" t="e">
        <f aca="false">----#NAME? #NAME? (#NAME? #NAME?) #NAME? #NAME?</f>
        <v>#VALUE!</v>
      </c>
      <c r="J2661" s="3" t="s">
        <v>256</v>
      </c>
      <c r="K2661" s="1" t="n">
        <v>5</v>
      </c>
      <c r="L2661" s="1" t="n">
        <v>0</v>
      </c>
      <c r="M2661" s="1" t="n">
        <v>26570</v>
      </c>
    </row>
    <row r="2662" customFormat="false" ht="14.9" hidden="false" customHeight="false" outlineLevel="0" collapsed="false">
      <c r="A2662" s="1" t="n">
        <v>2658</v>
      </c>
      <c r="B2662" s="1" t="n">
        <v>38</v>
      </c>
      <c r="C2662" s="1" t="n">
        <v>0</v>
      </c>
      <c r="D2662" s="1" t="n">
        <v>0</v>
      </c>
      <c r="E2662" s="1" t="n">
        <v>1</v>
      </c>
      <c r="F2662" s="1" t="n">
        <v>2656</v>
      </c>
      <c r="H2662" s="1" t="s">
        <v>3087</v>
      </c>
      <c r="I2662" s="3" t="e">
        <f aca="false">----#NAME?</f>
        <v>#NAME?</v>
      </c>
      <c r="J2662" s="3" t="s">
        <v>256</v>
      </c>
      <c r="K2662" s="1" t="n">
        <v>5</v>
      </c>
      <c r="L2662" s="1" t="n">
        <v>0</v>
      </c>
      <c r="M2662" s="1" t="n">
        <v>26580</v>
      </c>
    </row>
    <row r="2663" customFormat="false" ht="41.75" hidden="false" customHeight="false" outlineLevel="0" collapsed="false">
      <c r="A2663" s="1" t="n">
        <v>2659</v>
      </c>
      <c r="B2663" s="1" t="n">
        <v>38</v>
      </c>
      <c r="C2663" s="1" t="n">
        <v>0</v>
      </c>
      <c r="D2663" s="1" t="n">
        <v>0</v>
      </c>
      <c r="E2663" s="1" t="n">
        <v>0</v>
      </c>
      <c r="F2663" s="1" t="n">
        <v>2644</v>
      </c>
      <c r="I2663" s="3" t="s">
        <v>3088</v>
      </c>
      <c r="L2663" s="1" t="n">
        <v>0</v>
      </c>
      <c r="M2663" s="1" t="n">
        <v>26590</v>
      </c>
    </row>
    <row r="2664" customFormat="false" ht="14.9" hidden="false" customHeight="false" outlineLevel="0" collapsed="false">
      <c r="A2664" s="1" t="n">
        <v>2660</v>
      </c>
      <c r="B2664" s="1" t="n">
        <v>38</v>
      </c>
      <c r="C2664" s="1" t="n">
        <v>0</v>
      </c>
      <c r="D2664" s="1" t="n">
        <v>0</v>
      </c>
      <c r="E2664" s="1" t="n">
        <v>1</v>
      </c>
      <c r="F2664" s="1" t="n">
        <v>2659</v>
      </c>
      <c r="H2664" s="1" t="s">
        <v>3089</v>
      </c>
      <c r="I2664" s="3" t="e">
        <f aca="false">---#NAME? #NAME? (#NAME? #NAME?) #NAME? #NAME?</f>
        <v>#VALUE!</v>
      </c>
      <c r="J2664" s="3" t="s">
        <v>256</v>
      </c>
      <c r="K2664" s="1" t="n">
        <v>5</v>
      </c>
      <c r="L2664" s="1" t="n">
        <v>0</v>
      </c>
      <c r="M2664" s="1" t="n">
        <v>26600</v>
      </c>
    </row>
    <row r="2665" customFormat="false" ht="14.9" hidden="false" customHeight="false" outlineLevel="0" collapsed="false">
      <c r="A2665" s="1" t="n">
        <v>2661</v>
      </c>
      <c r="B2665" s="1" t="n">
        <v>38</v>
      </c>
      <c r="C2665" s="1" t="n">
        <v>0</v>
      </c>
      <c r="D2665" s="1" t="n">
        <v>0</v>
      </c>
      <c r="E2665" s="1" t="n">
        <v>1</v>
      </c>
      <c r="F2665" s="1" t="n">
        <v>2659</v>
      </c>
      <c r="H2665" s="1" t="s">
        <v>3090</v>
      </c>
      <c r="I2665" s="3" t="e">
        <f aca="false">---#NAME?</f>
        <v>#NAME?</v>
      </c>
      <c r="J2665" s="3" t="s">
        <v>256</v>
      </c>
      <c r="K2665" s="1" t="n">
        <v>5</v>
      </c>
      <c r="L2665" s="1" t="n">
        <v>0</v>
      </c>
      <c r="M2665" s="1" t="n">
        <v>26610</v>
      </c>
    </row>
    <row r="2666" customFormat="false" ht="135.8" hidden="false" customHeight="false" outlineLevel="0" collapsed="false">
      <c r="A2666" s="1" t="n">
        <v>2662</v>
      </c>
      <c r="B2666" s="1" t="n">
        <v>38</v>
      </c>
      <c r="C2666" s="1" t="n">
        <v>0</v>
      </c>
      <c r="D2666" s="1" t="n">
        <v>0</v>
      </c>
      <c r="E2666" s="1" t="n">
        <v>0</v>
      </c>
      <c r="F2666" s="1" t="n">
        <v>2644</v>
      </c>
      <c r="I2666" s="3" t="s">
        <v>3091</v>
      </c>
      <c r="L2666" s="1" t="n">
        <v>0</v>
      </c>
      <c r="M2666" s="1" t="n">
        <v>26620</v>
      </c>
    </row>
    <row r="2667" customFormat="false" ht="14.9" hidden="false" customHeight="false" outlineLevel="0" collapsed="false">
      <c r="A2667" s="1" t="n">
        <v>2663</v>
      </c>
      <c r="B2667" s="1" t="n">
        <v>38</v>
      </c>
      <c r="C2667" s="1" t="n">
        <v>0</v>
      </c>
      <c r="D2667" s="1" t="n">
        <v>0</v>
      </c>
      <c r="E2667" s="1" t="n">
        <v>1</v>
      </c>
      <c r="F2667" s="1" t="n">
        <v>2662</v>
      </c>
      <c r="H2667" s="1" t="s">
        <v>3092</v>
      </c>
      <c r="I2667" s="3" t="e">
        <f aca="false">---#NAME? #NAME? (#NAME? #NAME?) #NAME? #NAME?</f>
        <v>#VALUE!</v>
      </c>
      <c r="J2667" s="3" t="s">
        <v>256</v>
      </c>
      <c r="K2667" s="1" t="n">
        <v>5</v>
      </c>
      <c r="L2667" s="1" t="n">
        <v>0</v>
      </c>
      <c r="M2667" s="1" t="n">
        <v>26630</v>
      </c>
    </row>
    <row r="2668" customFormat="false" ht="14.9" hidden="false" customHeight="false" outlineLevel="0" collapsed="false">
      <c r="A2668" s="1" t="n">
        <v>2664</v>
      </c>
      <c r="B2668" s="1" t="n">
        <v>38</v>
      </c>
      <c r="C2668" s="1" t="n">
        <v>0</v>
      </c>
      <c r="D2668" s="1" t="n">
        <v>0</v>
      </c>
      <c r="E2668" s="1" t="n">
        <v>1</v>
      </c>
      <c r="F2668" s="1" t="n">
        <v>2662</v>
      </c>
      <c r="H2668" s="1" t="s">
        <v>3093</v>
      </c>
      <c r="I2668" s="3" t="e">
        <f aca="false">---#NAME?</f>
        <v>#NAME?</v>
      </c>
      <c r="J2668" s="3" t="s">
        <v>256</v>
      </c>
      <c r="K2668" s="1" t="n">
        <v>5</v>
      </c>
      <c r="L2668" s="1" t="n">
        <v>0</v>
      </c>
      <c r="M2668" s="1" t="n">
        <v>26640</v>
      </c>
    </row>
    <row r="2669" customFormat="false" ht="41.75" hidden="false" customHeight="false" outlineLevel="0" collapsed="false">
      <c r="A2669" s="1" t="n">
        <v>2665</v>
      </c>
      <c r="B2669" s="1" t="n">
        <v>38</v>
      </c>
      <c r="C2669" s="1" t="n">
        <v>0</v>
      </c>
      <c r="D2669" s="1" t="n">
        <v>0</v>
      </c>
      <c r="E2669" s="1" t="n">
        <v>0</v>
      </c>
      <c r="F2669" s="1" t="n">
        <v>2644</v>
      </c>
      <c r="I2669" s="3" t="s">
        <v>3094</v>
      </c>
      <c r="L2669" s="1" t="n">
        <v>0</v>
      </c>
      <c r="M2669" s="1" t="n">
        <v>26650</v>
      </c>
    </row>
    <row r="2670" customFormat="false" ht="14.9" hidden="false" customHeight="false" outlineLevel="0" collapsed="false">
      <c r="A2670" s="1" t="n">
        <v>2666</v>
      </c>
      <c r="B2670" s="1" t="n">
        <v>38</v>
      </c>
      <c r="C2670" s="1" t="n">
        <v>0</v>
      </c>
      <c r="D2670" s="1" t="n">
        <v>0</v>
      </c>
      <c r="E2670" s="1" t="n">
        <v>1</v>
      </c>
      <c r="F2670" s="1" t="n">
        <v>2665</v>
      </c>
      <c r="H2670" s="1" t="s">
        <v>3095</v>
      </c>
      <c r="I2670" s="3" t="e">
        <f aca="false">---#NAME? #NAME? (#NAME? #NAME?) #NAME? #NAME?</f>
        <v>#VALUE!</v>
      </c>
      <c r="J2670" s="3" t="s">
        <v>256</v>
      </c>
      <c r="K2670" s="1" t="n">
        <v>5</v>
      </c>
      <c r="L2670" s="1" t="n">
        <v>0</v>
      </c>
      <c r="M2670" s="1" t="n">
        <v>26660</v>
      </c>
    </row>
    <row r="2671" customFormat="false" ht="14.9" hidden="false" customHeight="false" outlineLevel="0" collapsed="false">
      <c r="A2671" s="1" t="n">
        <v>2667</v>
      </c>
      <c r="B2671" s="1" t="n">
        <v>38</v>
      </c>
      <c r="C2671" s="1" t="n">
        <v>0</v>
      </c>
      <c r="D2671" s="1" t="n">
        <v>0</v>
      </c>
      <c r="E2671" s="1" t="n">
        <v>1</v>
      </c>
      <c r="F2671" s="1" t="n">
        <v>2665</v>
      </c>
      <c r="H2671" s="1" t="s">
        <v>3096</v>
      </c>
      <c r="I2671" s="3" t="e">
        <f aca="false">---#NAME?</f>
        <v>#NAME?</v>
      </c>
      <c r="J2671" s="3" t="s">
        <v>256</v>
      </c>
      <c r="K2671" s="1" t="n">
        <v>5</v>
      </c>
      <c r="L2671" s="1" t="n">
        <v>0</v>
      </c>
      <c r="M2671" s="1" t="n">
        <v>26670</v>
      </c>
    </row>
    <row r="2672" customFormat="false" ht="14.9" hidden="false" customHeight="false" outlineLevel="0" collapsed="false">
      <c r="A2672" s="1" t="n">
        <v>2668</v>
      </c>
      <c r="B2672" s="1" t="n">
        <v>38</v>
      </c>
      <c r="C2672" s="1" t="n">
        <v>0</v>
      </c>
      <c r="D2672" s="1" t="n">
        <v>0</v>
      </c>
      <c r="E2672" s="1" t="n">
        <v>0</v>
      </c>
      <c r="F2672" s="1" t="n">
        <v>2644</v>
      </c>
      <c r="I2672" s="3" t="s">
        <v>706</v>
      </c>
      <c r="L2672" s="1" t="n">
        <v>0</v>
      </c>
      <c r="M2672" s="1" t="n">
        <v>26680</v>
      </c>
    </row>
    <row r="2673" customFormat="false" ht="14.9" hidden="false" customHeight="false" outlineLevel="0" collapsed="false">
      <c r="A2673" s="1" t="n">
        <v>2669</v>
      </c>
      <c r="B2673" s="1" t="n">
        <v>38</v>
      </c>
      <c r="C2673" s="1" t="n">
        <v>0</v>
      </c>
      <c r="D2673" s="1" t="n">
        <v>0</v>
      </c>
      <c r="E2673" s="1" t="n">
        <v>1</v>
      </c>
      <c r="F2673" s="1" t="n">
        <v>2668</v>
      </c>
      <c r="H2673" s="1" t="s">
        <v>3097</v>
      </c>
      <c r="I2673" s="3" t="e">
        <f aca="false">---#NAME? #NAME? (#NAME? #NAME?) #NAME? #NAME?</f>
        <v>#VALUE!</v>
      </c>
      <c r="J2673" s="3" t="s">
        <v>256</v>
      </c>
      <c r="K2673" s="1" t="n">
        <v>5</v>
      </c>
      <c r="L2673" s="1" t="n">
        <v>0</v>
      </c>
      <c r="M2673" s="1" t="n">
        <v>26690</v>
      </c>
    </row>
    <row r="2674" customFormat="false" ht="14.9" hidden="false" customHeight="false" outlineLevel="0" collapsed="false">
      <c r="A2674" s="1" t="n">
        <v>2670</v>
      </c>
      <c r="B2674" s="1" t="n">
        <v>38</v>
      </c>
      <c r="C2674" s="1" t="n">
        <v>0</v>
      </c>
      <c r="D2674" s="1" t="n">
        <v>0</v>
      </c>
      <c r="E2674" s="1" t="n">
        <v>1</v>
      </c>
      <c r="F2674" s="1" t="n">
        <v>2668</v>
      </c>
      <c r="H2674" s="1" t="s">
        <v>3098</v>
      </c>
      <c r="I2674" s="3" t="e">
        <f aca="false">---#NAME?</f>
        <v>#NAME?</v>
      </c>
      <c r="J2674" s="3" t="s">
        <v>256</v>
      </c>
      <c r="K2674" s="1" t="n">
        <v>5</v>
      </c>
      <c r="L2674" s="1" t="n">
        <v>0</v>
      </c>
      <c r="M2674" s="1" t="n">
        <v>26700</v>
      </c>
    </row>
    <row r="2675" customFormat="false" ht="417.9" hidden="false" customHeight="false" outlineLevel="0" collapsed="false">
      <c r="A2675" s="1" t="n">
        <v>2671</v>
      </c>
      <c r="B2675" s="1" t="n">
        <v>38</v>
      </c>
      <c r="C2675" s="1" t="n">
        <v>0</v>
      </c>
      <c r="D2675" s="1" t="n">
        <v>1</v>
      </c>
      <c r="E2675" s="1" t="n">
        <v>0</v>
      </c>
      <c r="G2675" s="1" t="n">
        <v>38.09</v>
      </c>
      <c r="I2675" s="3" t="s">
        <v>3099</v>
      </c>
      <c r="L2675" s="1" t="n">
        <v>0</v>
      </c>
      <c r="M2675" s="1" t="n">
        <v>26710</v>
      </c>
    </row>
    <row r="2676" customFormat="false" ht="14.9" hidden="false" customHeight="false" outlineLevel="0" collapsed="false">
      <c r="A2676" s="1" t="n">
        <v>2672</v>
      </c>
      <c r="B2676" s="1" t="n">
        <v>38</v>
      </c>
      <c r="C2676" s="1" t="n">
        <v>0</v>
      </c>
      <c r="D2676" s="1" t="n">
        <v>0</v>
      </c>
      <c r="E2676" s="1" t="n">
        <v>1</v>
      </c>
      <c r="F2676" s="1" t="n">
        <v>2671</v>
      </c>
      <c r="H2676" s="1" t="s">
        <v>3100</v>
      </c>
      <c r="I2676" s="3" t="e">
        <f aca="false">-#NAME? #NAME? #NAME? #NAME? #NAME? #NAME?</f>
        <v>#VALUE!</v>
      </c>
      <c r="J2676" s="3" t="s">
        <v>256</v>
      </c>
      <c r="K2676" s="1" t="n">
        <v>10</v>
      </c>
      <c r="L2676" s="1" t="n">
        <v>0</v>
      </c>
      <c r="M2676" s="1" t="n">
        <v>26720</v>
      </c>
    </row>
    <row r="2677" customFormat="false" ht="14.9" hidden="false" customHeight="false" outlineLevel="0" collapsed="false">
      <c r="A2677" s="1" t="n">
        <v>2673</v>
      </c>
      <c r="B2677" s="1" t="n">
        <v>38</v>
      </c>
      <c r="C2677" s="1" t="n">
        <v>0</v>
      </c>
      <c r="D2677" s="1" t="n">
        <v>0</v>
      </c>
      <c r="E2677" s="1" t="n">
        <v>0</v>
      </c>
      <c r="F2677" s="1" t="n">
        <v>2671</v>
      </c>
      <c r="I2677" s="3" t="s">
        <v>199</v>
      </c>
      <c r="L2677" s="1" t="n">
        <v>0</v>
      </c>
      <c r="M2677" s="1" t="n">
        <v>26730</v>
      </c>
    </row>
    <row r="2678" customFormat="false" ht="14.9" hidden="false" customHeight="false" outlineLevel="0" collapsed="false">
      <c r="A2678" s="1" t="n">
        <v>2674</v>
      </c>
      <c r="B2678" s="1" t="n">
        <v>38</v>
      </c>
      <c r="C2678" s="1" t="n">
        <v>0</v>
      </c>
      <c r="D2678" s="1" t="n">
        <v>0</v>
      </c>
      <c r="E2678" s="1" t="n">
        <v>1</v>
      </c>
      <c r="F2678" s="1" t="n">
        <v>2673</v>
      </c>
      <c r="H2678" s="1" t="s">
        <v>3101</v>
      </c>
      <c r="I2678" s="3" t="e">
        <f aca="false">--#NAME? #NAME? #NAME? #NAME? #NAME? #NAME? #NAME? #NAME? #NAME? #NAME?</f>
        <v>#VALUE!</v>
      </c>
      <c r="J2678" s="3" t="s">
        <v>256</v>
      </c>
      <c r="K2678" s="1" t="n">
        <v>10</v>
      </c>
      <c r="L2678" s="1" t="n">
        <v>0</v>
      </c>
      <c r="M2678" s="1" t="n">
        <v>26740</v>
      </c>
    </row>
    <row r="2679" customFormat="false" ht="14.9" hidden="false" customHeight="false" outlineLevel="0" collapsed="false">
      <c r="A2679" s="1" t="n">
        <v>2675</v>
      </c>
      <c r="B2679" s="1" t="n">
        <v>38</v>
      </c>
      <c r="C2679" s="1" t="n">
        <v>0</v>
      </c>
      <c r="D2679" s="1" t="n">
        <v>0</v>
      </c>
      <c r="E2679" s="1" t="n">
        <v>1</v>
      </c>
      <c r="F2679" s="1" t="n">
        <v>2673</v>
      </c>
      <c r="H2679" s="1" t="s">
        <v>3102</v>
      </c>
      <c r="I2679" s="3" t="e">
        <f aca="false">--#NAME? #NAME? #NAME? #NAME? #NAME? #NAME? #NAME? #NAME? #NAME? #NAME?</f>
        <v>#VALUE!</v>
      </c>
      <c r="J2679" s="3" t="s">
        <v>256</v>
      </c>
      <c r="K2679" s="1" t="n">
        <v>10</v>
      </c>
      <c r="L2679" s="1" t="n">
        <v>0</v>
      </c>
      <c r="M2679" s="1" t="n">
        <v>26750</v>
      </c>
    </row>
    <row r="2680" customFormat="false" ht="14.9" hidden="false" customHeight="false" outlineLevel="0" collapsed="false">
      <c r="A2680" s="1" t="n">
        <v>2676</v>
      </c>
      <c r="B2680" s="1" t="n">
        <v>38</v>
      </c>
      <c r="C2680" s="1" t="n">
        <v>0</v>
      </c>
      <c r="D2680" s="1" t="n">
        <v>0</v>
      </c>
      <c r="E2680" s="1" t="n">
        <v>1</v>
      </c>
      <c r="F2680" s="1" t="n">
        <v>2673</v>
      </c>
      <c r="H2680" s="1" t="s">
        <v>3103</v>
      </c>
      <c r="I2680" s="3" t="e">
        <f aca="false">--#NAME? #NAME? #NAME? #NAME? #NAME? #NAME? #NAME? #NAME? #NAME? #NAME?</f>
        <v>#VALUE!</v>
      </c>
      <c r="J2680" s="3" t="s">
        <v>256</v>
      </c>
      <c r="K2680" s="1" t="n">
        <v>10</v>
      </c>
      <c r="L2680" s="1" t="n">
        <v>0</v>
      </c>
      <c r="M2680" s="1" t="n">
        <v>26760</v>
      </c>
    </row>
    <row r="2681" customFormat="false" ht="444.75" hidden="false" customHeight="false" outlineLevel="0" collapsed="false">
      <c r="A2681" s="1" t="n">
        <v>2677</v>
      </c>
      <c r="B2681" s="1" t="n">
        <v>38</v>
      </c>
      <c r="C2681" s="1" t="n">
        <v>0</v>
      </c>
      <c r="D2681" s="1" t="n">
        <v>1</v>
      </c>
      <c r="E2681" s="1" t="n">
        <v>0</v>
      </c>
      <c r="G2681" s="1" t="n">
        <v>38.1</v>
      </c>
      <c r="I2681" s="3" t="s">
        <v>3104</v>
      </c>
      <c r="L2681" s="1" t="n">
        <v>0</v>
      </c>
      <c r="M2681" s="1" t="n">
        <v>26770</v>
      </c>
    </row>
    <row r="2682" customFormat="false" ht="202.95" hidden="false" customHeight="false" outlineLevel="0" collapsed="false">
      <c r="A2682" s="1" t="n">
        <v>2678</v>
      </c>
      <c r="B2682" s="1" t="n">
        <v>38</v>
      </c>
      <c r="C2682" s="1" t="n">
        <v>0</v>
      </c>
      <c r="D2682" s="1" t="n">
        <v>0</v>
      </c>
      <c r="E2682" s="1" t="n">
        <v>1</v>
      </c>
      <c r="F2682" s="1" t="n">
        <v>2677</v>
      </c>
      <c r="H2682" s="1" t="s">
        <v>3105</v>
      </c>
      <c r="I2682" s="3" t="s">
        <v>3106</v>
      </c>
      <c r="J2682" s="3" t="s">
        <v>256</v>
      </c>
      <c r="K2682" s="1" t="n">
        <v>10</v>
      </c>
      <c r="L2682" s="1" t="n">
        <v>0</v>
      </c>
      <c r="M2682" s="1" t="n">
        <v>26780</v>
      </c>
    </row>
    <row r="2683" customFormat="false" ht="14.9" hidden="false" customHeight="false" outlineLevel="0" collapsed="false">
      <c r="A2683" s="1" t="n">
        <v>2679</v>
      </c>
      <c r="B2683" s="1" t="n">
        <v>38</v>
      </c>
      <c r="C2683" s="1" t="n">
        <v>0</v>
      </c>
      <c r="D2683" s="1" t="n">
        <v>0</v>
      </c>
      <c r="E2683" s="1" t="n">
        <v>1</v>
      </c>
      <c r="F2683" s="1" t="n">
        <v>2677</v>
      </c>
      <c r="H2683" s="1" t="s">
        <v>3107</v>
      </c>
      <c r="I2683" s="3" t="e">
        <f aca="false">-#NAME?</f>
        <v>#NAME?</v>
      </c>
      <c r="J2683" s="3" t="s">
        <v>256</v>
      </c>
      <c r="K2683" s="1" t="n">
        <v>10</v>
      </c>
      <c r="L2683" s="1" t="n">
        <v>0</v>
      </c>
      <c r="M2683" s="1" t="n">
        <v>26790</v>
      </c>
    </row>
    <row r="2684" customFormat="false" ht="417.9" hidden="false" customHeight="false" outlineLevel="0" collapsed="false">
      <c r="A2684" s="1" t="n">
        <v>2680</v>
      </c>
      <c r="B2684" s="1" t="n">
        <v>38</v>
      </c>
      <c r="C2684" s="1" t="n">
        <v>0</v>
      </c>
      <c r="D2684" s="1" t="n">
        <v>1</v>
      </c>
      <c r="E2684" s="1" t="n">
        <v>0</v>
      </c>
      <c r="G2684" s="1" t="n">
        <v>38.11</v>
      </c>
      <c r="I2684" s="3" t="s">
        <v>3108</v>
      </c>
      <c r="L2684" s="1" t="n">
        <v>0</v>
      </c>
      <c r="M2684" s="1" t="n">
        <v>26800</v>
      </c>
    </row>
    <row r="2685" customFormat="false" ht="55.2" hidden="false" customHeight="false" outlineLevel="0" collapsed="false">
      <c r="A2685" s="1" t="n">
        <v>2681</v>
      </c>
      <c r="B2685" s="1" t="n">
        <v>38</v>
      </c>
      <c r="C2685" s="1" t="n">
        <v>0</v>
      </c>
      <c r="D2685" s="1" t="n">
        <v>0</v>
      </c>
      <c r="E2685" s="1" t="n">
        <v>0</v>
      </c>
      <c r="F2685" s="1" t="n">
        <v>2680</v>
      </c>
      <c r="I2685" s="3" t="s">
        <v>3109</v>
      </c>
      <c r="L2685" s="1" t="n">
        <v>0</v>
      </c>
      <c r="M2685" s="1" t="n">
        <v>26810</v>
      </c>
    </row>
    <row r="2686" customFormat="false" ht="14.9" hidden="false" customHeight="false" outlineLevel="0" collapsed="false">
      <c r="A2686" s="1" t="n">
        <v>2682</v>
      </c>
      <c r="B2686" s="1" t="n">
        <v>38</v>
      </c>
      <c r="C2686" s="1" t="n">
        <v>0</v>
      </c>
      <c r="D2686" s="1" t="n">
        <v>0</v>
      </c>
      <c r="E2686" s="1" t="n">
        <v>1</v>
      </c>
      <c r="F2686" s="1" t="n">
        <v>2681</v>
      </c>
      <c r="H2686" s="1" t="s">
        <v>3110</v>
      </c>
      <c r="I2686" s="3" t="e">
        <f aca="false">--#NAME? #NAME? #NAME? #NAME?</f>
        <v>#VALUE!</v>
      </c>
      <c r="J2686" s="3" t="s">
        <v>256</v>
      </c>
      <c r="K2686" s="1" t="n">
        <v>10</v>
      </c>
      <c r="L2686" s="1" t="n">
        <v>0</v>
      </c>
      <c r="M2686" s="1" t="n">
        <v>26820</v>
      </c>
    </row>
    <row r="2687" customFormat="false" ht="14.9" hidden="false" customHeight="false" outlineLevel="0" collapsed="false">
      <c r="A2687" s="1" t="n">
        <v>2683</v>
      </c>
      <c r="B2687" s="1" t="n">
        <v>38</v>
      </c>
      <c r="C2687" s="1" t="n">
        <v>0</v>
      </c>
      <c r="D2687" s="1" t="n">
        <v>0</v>
      </c>
      <c r="E2687" s="1" t="n">
        <v>1</v>
      </c>
      <c r="F2687" s="1" t="n">
        <v>2681</v>
      </c>
      <c r="H2687" s="1" t="s">
        <v>3111</v>
      </c>
      <c r="I2687" s="3" t="e">
        <f aca="false">--#NAME?</f>
        <v>#NAME?</v>
      </c>
      <c r="J2687" s="3" t="s">
        <v>256</v>
      </c>
      <c r="K2687" s="1" t="n">
        <v>10</v>
      </c>
      <c r="L2687" s="1" t="n">
        <v>0</v>
      </c>
      <c r="M2687" s="1" t="n">
        <v>26830</v>
      </c>
    </row>
    <row r="2688" customFormat="false" ht="68.65" hidden="false" customHeight="false" outlineLevel="0" collapsed="false">
      <c r="A2688" s="1" t="n">
        <v>2684</v>
      </c>
      <c r="B2688" s="1" t="n">
        <v>38</v>
      </c>
      <c r="C2688" s="1" t="n">
        <v>0</v>
      </c>
      <c r="D2688" s="1" t="n">
        <v>0</v>
      </c>
      <c r="E2688" s="1" t="n">
        <v>0</v>
      </c>
      <c r="F2688" s="1" t="n">
        <v>2680</v>
      </c>
      <c r="I2688" s="3" t="s">
        <v>3112</v>
      </c>
      <c r="L2688" s="1" t="n">
        <v>0</v>
      </c>
      <c r="M2688" s="1" t="n">
        <v>26840</v>
      </c>
    </row>
    <row r="2689" customFormat="false" ht="14.9" hidden="false" customHeight="false" outlineLevel="0" collapsed="false">
      <c r="A2689" s="1" t="n">
        <v>2685</v>
      </c>
      <c r="B2689" s="1" t="n">
        <v>38</v>
      </c>
      <c r="C2689" s="1" t="n">
        <v>0</v>
      </c>
      <c r="D2689" s="1" t="n">
        <v>0</v>
      </c>
      <c r="E2689" s="1" t="n">
        <v>1</v>
      </c>
      <c r="F2689" s="1" t="n">
        <v>2684</v>
      </c>
      <c r="H2689" s="1" t="s">
        <v>3113</v>
      </c>
      <c r="I2689" s="3" t="e">
        <f aca="false">--#NAME? #NAME? #NAME? #NAME? #NAME? #NAME? #NAME? #NAME? #NAME?</f>
        <v>#VALUE!</v>
      </c>
      <c r="J2689" s="3" t="s">
        <v>256</v>
      </c>
      <c r="K2689" s="1" t="n">
        <v>10</v>
      </c>
      <c r="L2689" s="1" t="n">
        <v>0</v>
      </c>
      <c r="M2689" s="1" t="n">
        <v>26850</v>
      </c>
    </row>
    <row r="2690" customFormat="false" ht="14.9" hidden="false" customHeight="false" outlineLevel="0" collapsed="false">
      <c r="A2690" s="1" t="n">
        <v>2686</v>
      </c>
      <c r="B2690" s="1" t="n">
        <v>38</v>
      </c>
      <c r="C2690" s="1" t="n">
        <v>0</v>
      </c>
      <c r="D2690" s="1" t="n">
        <v>0</v>
      </c>
      <c r="E2690" s="1" t="n">
        <v>1</v>
      </c>
      <c r="F2690" s="1" t="n">
        <v>2684</v>
      </c>
      <c r="H2690" s="1" t="s">
        <v>3114</v>
      </c>
      <c r="I2690" s="3" t="e">
        <f aca="false">--#NAME?</f>
        <v>#NAME?</v>
      </c>
      <c r="J2690" s="3" t="s">
        <v>256</v>
      </c>
      <c r="K2690" s="1" t="n">
        <v>10</v>
      </c>
      <c r="L2690" s="1" t="n">
        <v>0</v>
      </c>
      <c r="M2690" s="1" t="n">
        <v>26860</v>
      </c>
    </row>
    <row r="2691" customFormat="false" ht="14.9" hidden="false" customHeight="false" outlineLevel="0" collapsed="false">
      <c r="A2691" s="1" t="n">
        <v>2687</v>
      </c>
      <c r="B2691" s="1" t="n">
        <v>38</v>
      </c>
      <c r="C2691" s="1" t="n">
        <v>0</v>
      </c>
      <c r="D2691" s="1" t="n">
        <v>0</v>
      </c>
      <c r="E2691" s="1" t="n">
        <v>1</v>
      </c>
      <c r="F2691" s="1" t="n">
        <v>2680</v>
      </c>
      <c r="H2691" s="1" t="s">
        <v>3115</v>
      </c>
      <c r="I2691" s="3" t="e">
        <f aca="false">-#NAME?</f>
        <v>#NAME?</v>
      </c>
      <c r="J2691" s="3" t="s">
        <v>256</v>
      </c>
      <c r="K2691" s="1" t="n">
        <v>10</v>
      </c>
      <c r="L2691" s="1" t="n">
        <v>0</v>
      </c>
      <c r="M2691" s="1" t="n">
        <v>26870</v>
      </c>
    </row>
    <row r="2692" customFormat="false" ht="350.7" hidden="false" customHeight="false" outlineLevel="0" collapsed="false">
      <c r="A2692" s="1" t="n">
        <v>2688</v>
      </c>
      <c r="B2692" s="1" t="n">
        <v>38</v>
      </c>
      <c r="C2692" s="1" t="n">
        <v>0</v>
      </c>
      <c r="D2692" s="1" t="n">
        <v>1</v>
      </c>
      <c r="E2692" s="1" t="n">
        <v>0</v>
      </c>
      <c r="G2692" s="1" t="n">
        <v>38.12</v>
      </c>
      <c r="I2692" s="3" t="s">
        <v>3116</v>
      </c>
      <c r="L2692" s="1" t="n">
        <v>0</v>
      </c>
      <c r="M2692" s="1" t="n">
        <v>26880</v>
      </c>
    </row>
    <row r="2693" customFormat="false" ht="14.9" hidden="false" customHeight="false" outlineLevel="0" collapsed="false">
      <c r="A2693" s="1" t="n">
        <v>2689</v>
      </c>
      <c r="B2693" s="1" t="n">
        <v>38</v>
      </c>
      <c r="C2693" s="1" t="n">
        <v>0</v>
      </c>
      <c r="D2693" s="1" t="n">
        <v>0</v>
      </c>
      <c r="E2693" s="1" t="n">
        <v>1</v>
      </c>
      <c r="F2693" s="1" t="n">
        <v>2688</v>
      </c>
      <c r="H2693" s="1" t="s">
        <v>3117</v>
      </c>
      <c r="I2693" s="3" t="e">
        <f aca="false">-#NAME? #NAME? #NAME?</f>
        <v>#VALUE!</v>
      </c>
      <c r="J2693" s="3" t="s">
        <v>256</v>
      </c>
      <c r="K2693" s="1" t="n">
        <v>10</v>
      </c>
      <c r="L2693" s="1" t="n">
        <v>0</v>
      </c>
      <c r="M2693" s="1" t="n">
        <v>26890</v>
      </c>
    </row>
    <row r="2694" customFormat="false" ht="14.9" hidden="false" customHeight="false" outlineLevel="0" collapsed="false">
      <c r="A2694" s="1" t="n">
        <v>2690</v>
      </c>
      <c r="B2694" s="1" t="n">
        <v>38</v>
      </c>
      <c r="C2694" s="1" t="n">
        <v>0</v>
      </c>
      <c r="D2694" s="1" t="n">
        <v>0</v>
      </c>
      <c r="E2694" s="1" t="n">
        <v>1</v>
      </c>
      <c r="F2694" s="1" t="n">
        <v>2688</v>
      </c>
      <c r="H2694" s="1" t="s">
        <v>3118</v>
      </c>
      <c r="I2694" s="3" t="e">
        <f aca="false">-#NAME? #NAME? #NAME? #NAME? #NAME? #NAME?</f>
        <v>#VALUE!</v>
      </c>
      <c r="J2694" s="3" t="s">
        <v>256</v>
      </c>
      <c r="K2694" s="1" t="n">
        <v>10</v>
      </c>
      <c r="L2694" s="1" t="n">
        <v>0</v>
      </c>
      <c r="M2694" s="1" t="n">
        <v>26900</v>
      </c>
    </row>
    <row r="2695" customFormat="false" ht="14.9" hidden="false" customHeight="false" outlineLevel="0" collapsed="false">
      <c r="A2695" s="1" t="n">
        <v>2691</v>
      </c>
      <c r="B2695" s="1" t="n">
        <v>38</v>
      </c>
      <c r="C2695" s="1" t="n">
        <v>0</v>
      </c>
      <c r="D2695" s="1" t="n">
        <v>0</v>
      </c>
      <c r="E2695" s="1" t="n">
        <v>0</v>
      </c>
      <c r="F2695" s="1" t="n">
        <v>2688</v>
      </c>
      <c r="I2695" s="3" t="e">
        <f aca="false">-#NAME?-#NAME? #NAME? #NAME? #NAME? #NAME? #NAME? #NAME? #NAME? #NAME? #NAME?</f>
        <v>#VALUE!</v>
      </c>
      <c r="L2695" s="1" t="n">
        <v>0</v>
      </c>
      <c r="M2695" s="1" t="n">
        <v>26910</v>
      </c>
    </row>
    <row r="2696" customFormat="false" ht="135.8" hidden="false" customHeight="false" outlineLevel="0" collapsed="false">
      <c r="A2696" s="1" t="n">
        <v>2692</v>
      </c>
      <c r="B2696" s="1" t="n">
        <v>38</v>
      </c>
      <c r="C2696" s="1" t="n">
        <v>0</v>
      </c>
      <c r="D2696" s="1" t="n">
        <v>0</v>
      </c>
      <c r="E2696" s="1" t="n">
        <v>1</v>
      </c>
      <c r="F2696" s="1" t="n">
        <v>2691</v>
      </c>
      <c r="H2696" s="1" t="s">
        <v>3119</v>
      </c>
      <c r="I2696" s="3" t="s">
        <v>3120</v>
      </c>
      <c r="J2696" s="3" t="s">
        <v>256</v>
      </c>
      <c r="K2696" s="1" t="n">
        <v>10</v>
      </c>
      <c r="L2696" s="1" t="n">
        <v>0</v>
      </c>
      <c r="M2696" s="1" t="n">
        <v>26920</v>
      </c>
    </row>
    <row r="2697" customFormat="false" ht="14.9" hidden="false" customHeight="false" outlineLevel="0" collapsed="false">
      <c r="A2697" s="1" t="n">
        <v>2693</v>
      </c>
      <c r="B2697" s="1" t="n">
        <v>38</v>
      </c>
      <c r="C2697" s="1" t="n">
        <v>0</v>
      </c>
      <c r="D2697" s="1" t="n">
        <v>0</v>
      </c>
      <c r="E2697" s="1" t="n">
        <v>1</v>
      </c>
      <c r="F2697" s="1" t="n">
        <v>2691</v>
      </c>
      <c r="H2697" s="1" t="s">
        <v>3121</v>
      </c>
      <c r="I2697" s="3" t="e">
        <f aca="false">--#NAME?</f>
        <v>#NAME?</v>
      </c>
      <c r="J2697" s="3" t="s">
        <v>256</v>
      </c>
      <c r="K2697" s="1" t="n">
        <v>10</v>
      </c>
      <c r="L2697" s="1" t="n">
        <v>0</v>
      </c>
      <c r="M2697" s="1" t="n">
        <v>26930</v>
      </c>
    </row>
    <row r="2698" customFormat="false" ht="82.05" hidden="false" customHeight="false" outlineLevel="0" collapsed="false">
      <c r="A2698" s="1" t="n">
        <v>2694</v>
      </c>
      <c r="B2698" s="1" t="n">
        <v>38</v>
      </c>
      <c r="C2698" s="1" t="n">
        <v>0</v>
      </c>
      <c r="D2698" s="1" t="n">
        <v>1</v>
      </c>
      <c r="E2698" s="1" t="n">
        <v>0</v>
      </c>
      <c r="G2698" s="1" t="n">
        <v>38.13</v>
      </c>
      <c r="I2698" s="3" t="s">
        <v>3122</v>
      </c>
      <c r="J2698" s="3" t="s">
        <v>3123</v>
      </c>
      <c r="L2698" s="0" t="s">
        <v>644</v>
      </c>
      <c r="M2698" s="1" t="n">
        <v>0</v>
      </c>
      <c r="N2698" s="1" t="n">
        <v>26940</v>
      </c>
    </row>
    <row r="2699" customFormat="false" ht="14.9" hidden="false" customHeight="false" outlineLevel="0" collapsed="false">
      <c r="A2699" s="1" t="n">
        <v>2695</v>
      </c>
      <c r="B2699" s="1" t="n">
        <v>38</v>
      </c>
      <c r="C2699" s="1" t="n">
        <v>0</v>
      </c>
      <c r="D2699" s="1" t="n">
        <v>0</v>
      </c>
      <c r="E2699" s="1" t="n">
        <v>1</v>
      </c>
      <c r="F2699" s="1" t="n">
        <v>2694</v>
      </c>
      <c r="H2699" s="1" t="s">
        <v>3124</v>
      </c>
      <c r="I2699" s="3" t="e">
        <f aca="false">---#NAME? #NAME?,#NAME? #NAME? #NAME?</f>
        <v>#VALUE!</v>
      </c>
      <c r="J2699" s="3" t="s">
        <v>256</v>
      </c>
      <c r="K2699" s="1" t="n">
        <v>10</v>
      </c>
      <c r="L2699" s="1" t="n">
        <v>0</v>
      </c>
      <c r="M2699" s="1" t="n">
        <v>26950</v>
      </c>
    </row>
    <row r="2700" customFormat="false" ht="14.9" hidden="false" customHeight="false" outlineLevel="0" collapsed="false">
      <c r="A2700" s="1" t="n">
        <v>2696</v>
      </c>
      <c r="B2700" s="1" t="n">
        <v>38</v>
      </c>
      <c r="C2700" s="1" t="n">
        <v>0</v>
      </c>
      <c r="D2700" s="1" t="n">
        <v>0</v>
      </c>
      <c r="E2700" s="1" t="n">
        <v>1</v>
      </c>
      <c r="F2700" s="1" t="n">
        <v>2694</v>
      </c>
      <c r="H2700" s="1" t="s">
        <v>3125</v>
      </c>
      <c r="I2700" s="3" t="e">
        <f aca="false">---#NAME? #NAME?,#NAME? #NAME? #NAME? #NAME?</f>
        <v>#VALUE!</v>
      </c>
      <c r="J2700" s="3" t="s">
        <v>256</v>
      </c>
      <c r="K2700" s="1" t="n">
        <v>10</v>
      </c>
      <c r="L2700" s="1" t="n">
        <v>0</v>
      </c>
      <c r="M2700" s="1" t="n">
        <v>26960</v>
      </c>
    </row>
    <row r="2701" customFormat="false" ht="14.9" hidden="false" customHeight="false" outlineLevel="0" collapsed="false">
      <c r="A2701" s="1" t="n">
        <v>2697</v>
      </c>
      <c r="B2701" s="1" t="n">
        <v>38</v>
      </c>
      <c r="C2701" s="1" t="n">
        <v>0</v>
      </c>
      <c r="D2701" s="1" t="n">
        <v>0</v>
      </c>
      <c r="E2701" s="1" t="n">
        <v>1</v>
      </c>
      <c r="F2701" s="1" t="n">
        <v>2694</v>
      </c>
      <c r="H2701" s="1" t="s">
        <v>3126</v>
      </c>
      <c r="I2701" s="3" t="e">
        <f aca="false">---#NAME? #NAME?,#NAME? #NAME? #NAME? #NAME? (#NAME?)</f>
        <v>#VALUE!</v>
      </c>
      <c r="J2701" s="3" t="s">
        <v>256</v>
      </c>
      <c r="K2701" s="1" t="n">
        <v>10</v>
      </c>
      <c r="L2701" s="1" t="n">
        <v>0</v>
      </c>
      <c r="M2701" s="1" t="n">
        <v>26970</v>
      </c>
    </row>
    <row r="2702" customFormat="false" ht="14.9" hidden="false" customHeight="false" outlineLevel="0" collapsed="false">
      <c r="A2702" s="1" t="n">
        <v>2698</v>
      </c>
      <c r="B2702" s="1" t="n">
        <v>38</v>
      </c>
      <c r="C2702" s="1" t="n">
        <v>0</v>
      </c>
      <c r="D2702" s="1" t="n">
        <v>0</v>
      </c>
      <c r="E2702" s="1" t="n">
        <v>1</v>
      </c>
      <c r="F2702" s="1" t="n">
        <v>2694</v>
      </c>
      <c r="H2702" s="1" t="s">
        <v>3127</v>
      </c>
      <c r="I2702" s="3" t="e">
        <f aca="false">---#NAME? #NAME?</f>
        <v>#VALUE!</v>
      </c>
      <c r="J2702" s="3" t="s">
        <v>256</v>
      </c>
      <c r="K2702" s="1" t="n">
        <v>10</v>
      </c>
      <c r="L2702" s="1" t="n">
        <v>0</v>
      </c>
      <c r="M2702" s="1" t="n">
        <v>26980</v>
      </c>
    </row>
    <row r="2703" customFormat="false" ht="14.9" hidden="false" customHeight="false" outlineLevel="0" collapsed="false">
      <c r="A2703" s="1" t="n">
        <v>2699</v>
      </c>
      <c r="B2703" s="1" t="n">
        <v>38</v>
      </c>
      <c r="C2703" s="1" t="n">
        <v>0</v>
      </c>
      <c r="D2703" s="1" t="n">
        <v>0</v>
      </c>
      <c r="E2703" s="1" t="n">
        <v>1</v>
      </c>
      <c r="F2703" s="1" t="n">
        <v>2694</v>
      </c>
      <c r="H2703" s="1" t="s">
        <v>3128</v>
      </c>
      <c r="I2703" s="3" t="e">
        <f aca="false">---#NAME?</f>
        <v>#NAME?</v>
      </c>
      <c r="J2703" s="3" t="s">
        <v>256</v>
      </c>
      <c r="K2703" s="1" t="n">
        <v>10</v>
      </c>
      <c r="L2703" s="1" t="n">
        <v>0</v>
      </c>
      <c r="M2703" s="1" t="n">
        <v>26990</v>
      </c>
    </row>
    <row r="2704" customFormat="false" ht="189.55" hidden="false" customHeight="false" outlineLevel="0" collapsed="false">
      <c r="A2704" s="1" t="n">
        <v>2700</v>
      </c>
      <c r="B2704" s="1" t="n">
        <v>38</v>
      </c>
      <c r="C2704" s="1" t="n">
        <v>0</v>
      </c>
      <c r="D2704" s="1" t="n">
        <v>1</v>
      </c>
      <c r="E2704" s="1" t="n">
        <v>0</v>
      </c>
      <c r="G2704" s="1" t="n">
        <v>38.14</v>
      </c>
      <c r="I2704" s="3" t="s">
        <v>3129</v>
      </c>
      <c r="L2704" s="1" t="n">
        <v>0</v>
      </c>
      <c r="M2704" s="1" t="n">
        <v>27000</v>
      </c>
    </row>
    <row r="2705" customFormat="false" ht="14.9" hidden="false" customHeight="false" outlineLevel="0" collapsed="false">
      <c r="A2705" s="1" t="n">
        <v>2701</v>
      </c>
      <c r="B2705" s="1" t="n">
        <v>38</v>
      </c>
      <c r="C2705" s="1" t="n">
        <v>0</v>
      </c>
      <c r="D2705" s="1" t="n">
        <v>0</v>
      </c>
      <c r="E2705" s="1" t="n">
        <v>1</v>
      </c>
      <c r="F2705" s="1" t="n">
        <v>2700</v>
      </c>
      <c r="H2705" s="1" t="s">
        <v>3130</v>
      </c>
      <c r="I2705" s="3" t="e">
        <f aca="false">---#NAME? #NAME?,#NAME? #NAME? #NAME? #NAME? (#NAME?),#NAME? #NAME? #NAME? #NAME? (#NAME?)</f>
        <v>#VALUE!</v>
      </c>
      <c r="J2705" s="3" t="s">
        <v>256</v>
      </c>
      <c r="K2705" s="1" t="n">
        <v>10</v>
      </c>
      <c r="L2705" s="1" t="n">
        <v>0</v>
      </c>
      <c r="M2705" s="1" t="n">
        <v>27010</v>
      </c>
    </row>
    <row r="2706" customFormat="false" ht="14.9" hidden="false" customHeight="false" outlineLevel="0" collapsed="false">
      <c r="A2706" s="1" t="n">
        <v>2702</v>
      </c>
      <c r="B2706" s="1" t="n">
        <v>38</v>
      </c>
      <c r="C2706" s="1" t="n">
        <v>0</v>
      </c>
      <c r="D2706" s="1" t="n">
        <v>0</v>
      </c>
      <c r="E2706" s="1" t="n">
        <v>1</v>
      </c>
      <c r="F2706" s="1" t="n">
        <v>2700</v>
      </c>
      <c r="H2706" s="1" t="s">
        <v>3131</v>
      </c>
      <c r="I2706" s="3" t="e">
        <f aca="false">---#NAME? #NAME?,#NAME? #NAME? #NAME? #NAME? (#NAME?),#NAME? #NAME? #NAME? #NAME? (#NAME?)</f>
        <v>#VALUE!</v>
      </c>
      <c r="J2706" s="3" t="s">
        <v>256</v>
      </c>
      <c r="K2706" s="1" t="n">
        <v>10</v>
      </c>
      <c r="L2706" s="1" t="n">
        <v>0</v>
      </c>
      <c r="M2706" s="1" t="n">
        <v>27020</v>
      </c>
    </row>
    <row r="2707" customFormat="false" ht="189.55" hidden="false" customHeight="false" outlineLevel="0" collapsed="false">
      <c r="A2707" s="1" t="n">
        <v>2703</v>
      </c>
      <c r="B2707" s="1" t="n">
        <v>38</v>
      </c>
      <c r="C2707" s="1" t="n">
        <v>0</v>
      </c>
      <c r="D2707" s="1" t="n">
        <v>0</v>
      </c>
      <c r="E2707" s="1" t="n">
        <v>1</v>
      </c>
      <c r="F2707" s="1" t="n">
        <v>2700</v>
      </c>
      <c r="H2707" s="1" t="s">
        <v>3132</v>
      </c>
      <c r="I2707" s="3" t="s">
        <v>3133</v>
      </c>
      <c r="J2707" s="3" t="s">
        <v>256</v>
      </c>
      <c r="K2707" s="1" t="n">
        <v>10</v>
      </c>
      <c r="L2707" s="1" t="n">
        <v>0</v>
      </c>
      <c r="M2707" s="1" t="n">
        <v>27030</v>
      </c>
    </row>
    <row r="2708" customFormat="false" ht="14.9" hidden="false" customHeight="false" outlineLevel="0" collapsed="false">
      <c r="A2708" s="1" t="n">
        <v>2704</v>
      </c>
      <c r="B2708" s="1" t="n">
        <v>38</v>
      </c>
      <c r="C2708" s="1" t="n">
        <v>0</v>
      </c>
      <c r="D2708" s="1" t="n">
        <v>0</v>
      </c>
      <c r="E2708" s="1" t="n">
        <v>1</v>
      </c>
      <c r="F2708" s="1" t="n">
        <v>2700</v>
      </c>
      <c r="H2708" s="1" t="s">
        <v>3134</v>
      </c>
      <c r="I2708" s="3" t="e">
        <f aca="false">---#NAME?</f>
        <v>#NAME?</v>
      </c>
      <c r="L2708" s="1" t="n">
        <v>0</v>
      </c>
      <c r="M2708" s="1" t="n">
        <v>27040</v>
      </c>
    </row>
    <row r="2709" customFormat="false" ht="162.65" hidden="false" customHeight="false" outlineLevel="0" collapsed="false">
      <c r="A2709" s="1" t="n">
        <v>2705</v>
      </c>
      <c r="B2709" s="1" t="n">
        <v>38</v>
      </c>
      <c r="C2709" s="1" t="n">
        <v>0</v>
      </c>
      <c r="D2709" s="1" t="n">
        <v>1</v>
      </c>
      <c r="E2709" s="1" t="n">
        <v>0</v>
      </c>
      <c r="G2709" s="1" t="n">
        <v>38.15</v>
      </c>
      <c r="I2709" s="3" t="s">
        <v>3135</v>
      </c>
      <c r="L2709" s="1" t="n">
        <v>0</v>
      </c>
      <c r="M2709" s="1" t="n">
        <v>27050</v>
      </c>
    </row>
    <row r="2710" customFormat="false" ht="55.2" hidden="false" customHeight="false" outlineLevel="0" collapsed="false">
      <c r="A2710" s="1" t="n">
        <v>2706</v>
      </c>
      <c r="B2710" s="1" t="n">
        <v>38</v>
      </c>
      <c r="C2710" s="1" t="n">
        <v>0</v>
      </c>
      <c r="D2710" s="1" t="n">
        <v>0</v>
      </c>
      <c r="E2710" s="1" t="n">
        <v>0</v>
      </c>
      <c r="F2710" s="1" t="n">
        <v>2705</v>
      </c>
      <c r="I2710" s="3" t="s">
        <v>3136</v>
      </c>
      <c r="L2710" s="1" t="n">
        <v>0</v>
      </c>
      <c r="M2710" s="1" t="n">
        <v>27060</v>
      </c>
    </row>
    <row r="2711" customFormat="false" ht="14.9" hidden="false" customHeight="false" outlineLevel="0" collapsed="false">
      <c r="A2711" s="1" t="n">
        <v>2707</v>
      </c>
      <c r="B2711" s="1" t="n">
        <v>38</v>
      </c>
      <c r="C2711" s="1" t="n">
        <v>0</v>
      </c>
      <c r="D2711" s="1" t="n">
        <v>0</v>
      </c>
      <c r="E2711" s="1" t="n">
        <v>1</v>
      </c>
      <c r="F2711" s="1" t="n">
        <v>2706</v>
      </c>
      <c r="H2711" s="1" t="s">
        <v>3137</v>
      </c>
      <c r="I2711" s="3" t="e">
        <f aca="false">--#NAME? #NAME? #NAME? #NAME? #NAME? #NAME? #NAME? #NAME? #NAME?</f>
        <v>#VALUE!</v>
      </c>
      <c r="J2711" s="3" t="s">
        <v>256</v>
      </c>
      <c r="K2711" s="1" t="n">
        <v>10</v>
      </c>
      <c r="L2711" s="1" t="n">
        <v>0</v>
      </c>
      <c r="M2711" s="1" t="n">
        <v>27070</v>
      </c>
    </row>
    <row r="2712" customFormat="false" ht="14.9" hidden="false" customHeight="false" outlineLevel="0" collapsed="false">
      <c r="A2712" s="1" t="n">
        <v>2708</v>
      </c>
      <c r="B2712" s="1" t="n">
        <v>38</v>
      </c>
      <c r="C2712" s="1" t="n">
        <v>0</v>
      </c>
      <c r="D2712" s="1" t="n">
        <v>0</v>
      </c>
      <c r="E2712" s="1" t="n">
        <v>1</v>
      </c>
      <c r="F2712" s="1" t="n">
        <v>2706</v>
      </c>
      <c r="H2712" s="1" t="s">
        <v>3138</v>
      </c>
      <c r="I2712" s="3" t="e">
        <f aca="false">--#NAME? #NAME? #NAME? #NAME? #NAME? #NAME? #NAME? #NAME? #NAME? #NAME? #NAME?</f>
        <v>#VALUE!</v>
      </c>
      <c r="J2712" s="3" t="s">
        <v>256</v>
      </c>
      <c r="K2712" s="1" t="n">
        <v>10</v>
      </c>
      <c r="L2712" s="1" t="n">
        <v>0</v>
      </c>
      <c r="M2712" s="1" t="n">
        <v>27080</v>
      </c>
    </row>
    <row r="2713" customFormat="false" ht="14.9" hidden="false" customHeight="false" outlineLevel="0" collapsed="false">
      <c r="A2713" s="1" t="n">
        <v>2709</v>
      </c>
      <c r="B2713" s="1" t="n">
        <v>38</v>
      </c>
      <c r="C2713" s="1" t="n">
        <v>0</v>
      </c>
      <c r="D2713" s="1" t="n">
        <v>0</v>
      </c>
      <c r="E2713" s="1" t="n">
        <v>1</v>
      </c>
      <c r="F2713" s="1" t="n">
        <v>2706</v>
      </c>
      <c r="H2713" s="1" t="s">
        <v>3139</v>
      </c>
      <c r="I2713" s="3" t="e">
        <f aca="false">--#NAME?</f>
        <v>#NAME?</v>
      </c>
      <c r="J2713" s="3" t="s">
        <v>256</v>
      </c>
      <c r="K2713" s="1" t="n">
        <v>10</v>
      </c>
      <c r="L2713" s="1" t="n">
        <v>0</v>
      </c>
      <c r="M2713" s="1" t="n">
        <v>27090</v>
      </c>
    </row>
    <row r="2714" customFormat="false" ht="14.9" hidden="false" customHeight="false" outlineLevel="0" collapsed="false">
      <c r="A2714" s="1" t="n">
        <v>2710</v>
      </c>
      <c r="B2714" s="1" t="n">
        <v>38</v>
      </c>
      <c r="C2714" s="1" t="n">
        <v>0</v>
      </c>
      <c r="D2714" s="1" t="n">
        <v>0</v>
      </c>
      <c r="E2714" s="1" t="n">
        <v>1</v>
      </c>
      <c r="F2714" s="1" t="n">
        <v>2705</v>
      </c>
      <c r="H2714" s="1" t="s">
        <v>3140</v>
      </c>
      <c r="I2714" s="3" t="e">
        <f aca="false">-#NAME?</f>
        <v>#NAME?</v>
      </c>
      <c r="J2714" s="3" t="s">
        <v>256</v>
      </c>
      <c r="K2714" s="1" t="n">
        <v>10</v>
      </c>
      <c r="L2714" s="1" t="n">
        <v>0</v>
      </c>
      <c r="M2714" s="1" t="n">
        <v>27100</v>
      </c>
    </row>
    <row r="2715" customFormat="false" ht="176.1" hidden="false" customHeight="false" outlineLevel="0" collapsed="false">
      <c r="A2715" s="1" t="n">
        <v>2711</v>
      </c>
      <c r="B2715" s="1" t="n">
        <v>38</v>
      </c>
      <c r="C2715" s="1" t="n">
        <v>0</v>
      </c>
      <c r="D2715" s="1" t="n">
        <v>1</v>
      </c>
      <c r="E2715" s="1" t="n">
        <v>1</v>
      </c>
      <c r="G2715" s="1" t="n">
        <v>38.16</v>
      </c>
      <c r="H2715" s="1" t="s">
        <v>3141</v>
      </c>
      <c r="I2715" s="3" t="s">
        <v>3142</v>
      </c>
      <c r="J2715" s="3" t="s">
        <v>256</v>
      </c>
      <c r="K2715" s="1" t="n">
        <v>10</v>
      </c>
      <c r="L2715" s="1" t="n">
        <v>0</v>
      </c>
      <c r="M2715" s="1" t="n">
        <v>27110</v>
      </c>
    </row>
    <row r="2716" customFormat="false" ht="162.65" hidden="false" customHeight="false" outlineLevel="0" collapsed="false">
      <c r="A2716" s="1" t="n">
        <v>2712</v>
      </c>
      <c r="B2716" s="1" t="n">
        <v>38</v>
      </c>
      <c r="C2716" s="1" t="n">
        <v>0</v>
      </c>
      <c r="D2716" s="1" t="n">
        <v>1</v>
      </c>
      <c r="E2716" s="1" t="n">
        <v>1</v>
      </c>
      <c r="G2716" s="1" t="n">
        <v>38.17</v>
      </c>
      <c r="H2716" s="1" t="s">
        <v>3143</v>
      </c>
      <c r="I2716" s="3" t="s">
        <v>3144</v>
      </c>
      <c r="J2716" s="3" t="s">
        <v>256</v>
      </c>
      <c r="K2716" s="1" t="n">
        <v>10</v>
      </c>
      <c r="L2716" s="1" t="n">
        <v>0</v>
      </c>
      <c r="M2716" s="1" t="n">
        <v>27120</v>
      </c>
    </row>
    <row r="2717" customFormat="false" ht="229.85" hidden="false" customHeight="false" outlineLevel="0" collapsed="false">
      <c r="A2717" s="1" t="n">
        <v>2713</v>
      </c>
      <c r="B2717" s="1" t="n">
        <v>38</v>
      </c>
      <c r="C2717" s="1" t="n">
        <v>0</v>
      </c>
      <c r="D2717" s="1" t="n">
        <v>1</v>
      </c>
      <c r="E2717" s="1" t="n">
        <v>1</v>
      </c>
      <c r="G2717" s="1" t="n">
        <v>38.18</v>
      </c>
      <c r="H2717" s="1" t="s">
        <v>3145</v>
      </c>
      <c r="I2717" s="3" t="s">
        <v>3146</v>
      </c>
      <c r="J2717" s="3" t="s">
        <v>256</v>
      </c>
      <c r="K2717" s="1" t="n">
        <v>10</v>
      </c>
      <c r="L2717" s="1" t="n">
        <v>0</v>
      </c>
      <c r="M2717" s="1" t="n">
        <v>27130</v>
      </c>
    </row>
    <row r="2718" customFormat="false" ht="323.85" hidden="false" customHeight="false" outlineLevel="0" collapsed="false">
      <c r="A2718" s="1" t="n">
        <v>2714</v>
      </c>
      <c r="B2718" s="1" t="n">
        <v>38</v>
      </c>
      <c r="C2718" s="1" t="n">
        <v>0</v>
      </c>
      <c r="D2718" s="1" t="n">
        <v>1</v>
      </c>
      <c r="E2718" s="1" t="n">
        <v>1</v>
      </c>
      <c r="G2718" s="1" t="n">
        <v>38.19</v>
      </c>
      <c r="H2718" s="1" t="s">
        <v>3147</v>
      </c>
      <c r="I2718" s="3" t="s">
        <v>3148</v>
      </c>
      <c r="J2718" s="3" t="s">
        <v>256</v>
      </c>
      <c r="K2718" s="1" t="n">
        <v>10</v>
      </c>
      <c r="L2718" s="1" t="n">
        <v>0</v>
      </c>
      <c r="M2718" s="1" t="n">
        <v>27140</v>
      </c>
    </row>
    <row r="2719" customFormat="false" ht="95.5" hidden="false" customHeight="false" outlineLevel="0" collapsed="false">
      <c r="A2719" s="1" t="n">
        <v>2715</v>
      </c>
      <c r="B2719" s="1" t="n">
        <v>38</v>
      </c>
      <c r="C2719" s="1" t="n">
        <v>0</v>
      </c>
      <c r="D2719" s="1" t="n">
        <v>1</v>
      </c>
      <c r="E2719" s="1" t="n">
        <v>1</v>
      </c>
      <c r="G2719" s="1" t="n">
        <v>38.2</v>
      </c>
      <c r="H2719" s="1" t="s">
        <v>3149</v>
      </c>
      <c r="I2719" s="3" t="s">
        <v>3150</v>
      </c>
      <c r="J2719" s="3" t="s">
        <v>256</v>
      </c>
      <c r="K2719" s="1" t="n">
        <v>10</v>
      </c>
      <c r="L2719" s="1" t="n">
        <v>0</v>
      </c>
      <c r="M2719" s="1" t="n">
        <v>27150</v>
      </c>
    </row>
    <row r="2720" customFormat="false" ht="256.7" hidden="false" customHeight="false" outlineLevel="0" collapsed="false">
      <c r="A2720" s="1" t="n">
        <v>2716</v>
      </c>
      <c r="B2720" s="1" t="n">
        <v>38</v>
      </c>
      <c r="C2720" s="1" t="n">
        <v>0</v>
      </c>
      <c r="D2720" s="1" t="n">
        <v>1</v>
      </c>
      <c r="E2720" s="1" t="n">
        <v>1</v>
      </c>
      <c r="G2720" s="1" t="n">
        <v>38.21</v>
      </c>
      <c r="H2720" s="1" t="s">
        <v>3151</v>
      </c>
      <c r="I2720" s="3" t="s">
        <v>3152</v>
      </c>
      <c r="J2720" s="3" t="s">
        <v>256</v>
      </c>
      <c r="K2720" s="1" t="n">
        <v>10</v>
      </c>
      <c r="L2720" s="1" t="n">
        <v>0</v>
      </c>
      <c r="M2720" s="1" t="n">
        <v>27160</v>
      </c>
    </row>
    <row r="2721" customFormat="false" ht="323.85" hidden="false" customHeight="false" outlineLevel="0" collapsed="false">
      <c r="A2721" s="1" t="n">
        <v>2717</v>
      </c>
      <c r="B2721" s="1" t="n">
        <v>38</v>
      </c>
      <c r="C2721" s="1" t="n">
        <v>0</v>
      </c>
      <c r="D2721" s="1" t="n">
        <v>1</v>
      </c>
      <c r="E2721" s="1" t="n">
        <v>1</v>
      </c>
      <c r="G2721" s="1" t="n">
        <v>38.22</v>
      </c>
      <c r="H2721" s="1" t="s">
        <v>3153</v>
      </c>
      <c r="I2721" s="3" t="s">
        <v>3154</v>
      </c>
      <c r="J2721" s="3" t="s">
        <v>256</v>
      </c>
      <c r="K2721" s="1" t="n">
        <v>10</v>
      </c>
      <c r="L2721" s="1" t="n">
        <v>0</v>
      </c>
      <c r="M2721" s="1" t="n">
        <v>27170</v>
      </c>
    </row>
    <row r="2722" customFormat="false" ht="28.35" hidden="false" customHeight="false" outlineLevel="0" collapsed="false">
      <c r="A2722" s="1" t="n">
        <v>2718</v>
      </c>
      <c r="B2722" s="1" t="n">
        <v>38</v>
      </c>
      <c r="C2722" s="1" t="n">
        <v>0</v>
      </c>
      <c r="D2722" s="1" t="n">
        <v>1</v>
      </c>
      <c r="E2722" s="1" t="n">
        <v>0</v>
      </c>
      <c r="G2722" s="1" t="n">
        <v>38.23</v>
      </c>
      <c r="I2722" s="3" t="s">
        <v>3155</v>
      </c>
      <c r="J2722" s="3" t="s">
        <v>3156</v>
      </c>
      <c r="K2722" s="1" t="n">
        <v>10</v>
      </c>
      <c r="L2722" s="0" t="s">
        <v>644</v>
      </c>
      <c r="M2722" s="0" t="s">
        <v>1465</v>
      </c>
      <c r="N2722" s="1" t="n">
        <v>0</v>
      </c>
      <c r="O2722" s="1" t="n">
        <v>27180</v>
      </c>
    </row>
    <row r="2723" customFormat="false" ht="28.35" hidden="false" customHeight="false" outlineLevel="0" collapsed="false">
      <c r="A2723" s="1" t="n">
        <v>2719</v>
      </c>
      <c r="B2723" s="1" t="n">
        <v>38</v>
      </c>
      <c r="C2723" s="1" t="n">
        <v>0</v>
      </c>
      <c r="D2723" s="1" t="n">
        <v>0</v>
      </c>
      <c r="E2723" s="1" t="n">
        <v>0</v>
      </c>
      <c r="F2723" s="1" t="n">
        <v>2718</v>
      </c>
      <c r="I2723" s="3" t="e">
        <f aca="false">-#NAME? #NAME? #NAME? #NAME?</f>
        <v>#VALUE!</v>
      </c>
      <c r="J2723" s="3" t="s">
        <v>3157</v>
      </c>
      <c r="L2723" s="0" t="s">
        <v>644</v>
      </c>
      <c r="M2723" s="1" t="n">
        <v>0</v>
      </c>
      <c r="N2723" s="1" t="n">
        <v>27190</v>
      </c>
    </row>
    <row r="2724" customFormat="false" ht="14.9" hidden="false" customHeight="false" outlineLevel="0" collapsed="false">
      <c r="A2724" s="1" t="n">
        <v>2720</v>
      </c>
      <c r="B2724" s="1" t="n">
        <v>38</v>
      </c>
      <c r="C2724" s="1" t="n">
        <v>0</v>
      </c>
      <c r="D2724" s="1" t="n">
        <v>0</v>
      </c>
      <c r="E2724" s="1" t="n">
        <v>1</v>
      </c>
      <c r="F2724" s="1" t="n">
        <v>2719</v>
      </c>
      <c r="H2724" s="1" t="s">
        <v>3158</v>
      </c>
      <c r="I2724" s="3" t="e">
        <f aca="false">--#NAME? #NAME?</f>
        <v>#VALUE!</v>
      </c>
      <c r="J2724" s="3" t="s">
        <v>256</v>
      </c>
      <c r="K2724" s="1" t="n">
        <v>10</v>
      </c>
      <c r="L2724" s="1" t="n">
        <v>0</v>
      </c>
      <c r="M2724" s="1" t="n">
        <v>27200</v>
      </c>
    </row>
    <row r="2725" customFormat="false" ht="14.9" hidden="false" customHeight="false" outlineLevel="0" collapsed="false">
      <c r="A2725" s="1" t="n">
        <v>2721</v>
      </c>
      <c r="B2725" s="1" t="n">
        <v>38</v>
      </c>
      <c r="C2725" s="1" t="n">
        <v>0</v>
      </c>
      <c r="D2725" s="1" t="n">
        <v>0</v>
      </c>
      <c r="E2725" s="1" t="n">
        <v>1</v>
      </c>
      <c r="F2725" s="1" t="n">
        <v>2719</v>
      </c>
      <c r="H2725" s="1" t="s">
        <v>3159</v>
      </c>
      <c r="I2725" s="3" t="e">
        <f aca="false">--#NAME? #NAME?</f>
        <v>#VALUE!</v>
      </c>
      <c r="J2725" s="3" t="s">
        <v>256</v>
      </c>
      <c r="K2725" s="1" t="n">
        <v>10</v>
      </c>
      <c r="L2725" s="1" t="n">
        <v>0</v>
      </c>
      <c r="M2725" s="1" t="n">
        <v>27210</v>
      </c>
    </row>
    <row r="2726" customFormat="false" ht="14.9" hidden="false" customHeight="false" outlineLevel="0" collapsed="false">
      <c r="A2726" s="1" t="n">
        <v>2722</v>
      </c>
      <c r="B2726" s="1" t="n">
        <v>38</v>
      </c>
      <c r="C2726" s="1" t="n">
        <v>0</v>
      </c>
      <c r="D2726" s="1" t="n">
        <v>0</v>
      </c>
      <c r="E2726" s="1" t="n">
        <v>1</v>
      </c>
      <c r="F2726" s="1" t="n">
        <v>2719</v>
      </c>
      <c r="H2726" s="1" t="s">
        <v>3160</v>
      </c>
      <c r="I2726" s="3" t="e">
        <f aca="false">--#NAME? #NAME? #NAME? #NAME?</f>
        <v>#VALUE!</v>
      </c>
      <c r="J2726" s="3" t="s">
        <v>256</v>
      </c>
      <c r="K2726" s="1" t="n">
        <v>10</v>
      </c>
      <c r="L2726" s="1" t="n">
        <v>0</v>
      </c>
      <c r="M2726" s="1" t="n">
        <v>27220</v>
      </c>
    </row>
    <row r="2727" customFormat="false" ht="14.9" hidden="false" customHeight="false" outlineLevel="0" collapsed="false">
      <c r="A2727" s="1" t="n">
        <v>2723</v>
      </c>
      <c r="B2727" s="1" t="n">
        <v>38</v>
      </c>
      <c r="C2727" s="1" t="n">
        <v>0</v>
      </c>
      <c r="D2727" s="1" t="n">
        <v>0</v>
      </c>
      <c r="E2727" s="1" t="n">
        <v>1</v>
      </c>
      <c r="F2727" s="1" t="n">
        <v>2719</v>
      </c>
      <c r="H2727" s="1" t="s">
        <v>3161</v>
      </c>
      <c r="I2727" s="3" t="e">
        <f aca="false">--#NAME?</f>
        <v>#NAME?</v>
      </c>
      <c r="J2727" s="3" t="s">
        <v>256</v>
      </c>
      <c r="K2727" s="1" t="n">
        <v>10</v>
      </c>
      <c r="L2727" s="1" t="n">
        <v>0</v>
      </c>
      <c r="M2727" s="1" t="n">
        <v>27230</v>
      </c>
    </row>
    <row r="2728" customFormat="false" ht="14.9" hidden="false" customHeight="false" outlineLevel="0" collapsed="false">
      <c r="A2728" s="1" t="n">
        <v>2724</v>
      </c>
      <c r="B2728" s="1" t="n">
        <v>38</v>
      </c>
      <c r="C2728" s="1" t="n">
        <v>0</v>
      </c>
      <c r="D2728" s="1" t="n">
        <v>0</v>
      </c>
      <c r="E2728" s="1" t="n">
        <v>1</v>
      </c>
      <c r="F2728" s="1" t="n">
        <v>2718</v>
      </c>
      <c r="H2728" s="1" t="s">
        <v>3162</v>
      </c>
      <c r="I2728" s="3" t="e">
        <f aca="false">-#NAME? #NAME? #NAME?</f>
        <v>#VALUE!</v>
      </c>
      <c r="J2728" s="3" t="s">
        <v>256</v>
      </c>
      <c r="K2728" s="1" t="n">
        <v>10</v>
      </c>
      <c r="L2728" s="1" t="n">
        <v>0</v>
      </c>
      <c r="M2728" s="1" t="n">
        <v>27240</v>
      </c>
    </row>
    <row r="2729" customFormat="false" ht="350.7" hidden="false" customHeight="false" outlineLevel="0" collapsed="false">
      <c r="A2729" s="1" t="n">
        <v>2725</v>
      </c>
      <c r="B2729" s="1" t="n">
        <v>38</v>
      </c>
      <c r="C2729" s="1" t="n">
        <v>0</v>
      </c>
      <c r="D2729" s="1" t="n">
        <v>1</v>
      </c>
      <c r="E2729" s="1" t="n">
        <v>0</v>
      </c>
      <c r="G2729" s="1" t="n">
        <v>38.24</v>
      </c>
      <c r="I2729" s="3" t="s">
        <v>3163</v>
      </c>
      <c r="L2729" s="1" t="n">
        <v>0</v>
      </c>
      <c r="M2729" s="1" t="n">
        <v>27250</v>
      </c>
    </row>
    <row r="2730" customFormat="false" ht="14.9" hidden="false" customHeight="false" outlineLevel="0" collapsed="false">
      <c r="A2730" s="1" t="n">
        <v>2726</v>
      </c>
      <c r="B2730" s="1" t="n">
        <v>38</v>
      </c>
      <c r="C2730" s="1" t="n">
        <v>0</v>
      </c>
      <c r="D2730" s="1" t="n">
        <v>0</v>
      </c>
      <c r="E2730" s="1" t="n">
        <v>1</v>
      </c>
      <c r="F2730" s="1" t="n">
        <v>2725</v>
      </c>
      <c r="H2730" s="1" t="s">
        <v>3164</v>
      </c>
      <c r="I2730" s="3" t="e">
        <f aca="false">-#NAME? #NAME? #NAME? #NAME? #NAME? #NAME? #NAME?</f>
        <v>#VALUE!</v>
      </c>
      <c r="J2730" s="3" t="s">
        <v>256</v>
      </c>
      <c r="K2730" s="1" t="n">
        <v>10</v>
      </c>
      <c r="L2730" s="1" t="n">
        <v>0</v>
      </c>
      <c r="M2730" s="1" t="n">
        <v>27260</v>
      </c>
    </row>
    <row r="2731" customFormat="false" ht="14.9" hidden="false" customHeight="false" outlineLevel="0" collapsed="false">
      <c r="A2731" s="1" t="n">
        <v>2727</v>
      </c>
      <c r="B2731" s="1" t="n">
        <v>38</v>
      </c>
      <c r="C2731" s="1" t="n">
        <v>0</v>
      </c>
      <c r="D2731" s="1" t="n">
        <v>0</v>
      </c>
      <c r="E2731" s="1" t="n">
        <v>1</v>
      </c>
      <c r="F2731" s="1" t="n">
        <v>2725</v>
      </c>
      <c r="H2731" s="1" t="s">
        <v>3165</v>
      </c>
      <c r="I2731" s="3" t="e">
        <f aca="false">-#NAME?-#NAME? #NAME? #NAME? #NAME? #NAME? #NAME? #NAME? #NAME? #NAME?</f>
        <v>#VALUE!</v>
      </c>
      <c r="J2731" s="3" t="s">
        <v>256</v>
      </c>
      <c r="K2731" s="1" t="n">
        <v>10</v>
      </c>
      <c r="L2731" s="1" t="n">
        <v>0</v>
      </c>
      <c r="M2731" s="1" t="n">
        <v>27270</v>
      </c>
    </row>
    <row r="2732" customFormat="false" ht="14.9" hidden="false" customHeight="false" outlineLevel="0" collapsed="false">
      <c r="A2732" s="1" t="n">
        <v>2728</v>
      </c>
      <c r="B2732" s="1" t="n">
        <v>38</v>
      </c>
      <c r="C2732" s="1" t="n">
        <v>0</v>
      </c>
      <c r="D2732" s="1" t="n">
        <v>0</v>
      </c>
      <c r="E2732" s="1" t="n">
        <v>1</v>
      </c>
      <c r="F2732" s="1" t="n">
        <v>2725</v>
      </c>
      <c r="H2732" s="1" t="s">
        <v>3166</v>
      </c>
      <c r="I2732" s="3" t="e">
        <f aca="false">-#NAME? #NAME? #NAME? #NAME?,#NAME? #NAME? #NAME?</f>
        <v>#VALUE!</v>
      </c>
      <c r="J2732" s="3" t="s">
        <v>256</v>
      </c>
      <c r="K2732" s="1" t="n">
        <v>10</v>
      </c>
      <c r="L2732" s="1" t="n">
        <v>0</v>
      </c>
      <c r="M2732" s="1" t="n">
        <v>27280</v>
      </c>
    </row>
    <row r="2733" customFormat="false" ht="14.9" hidden="false" customHeight="false" outlineLevel="0" collapsed="false">
      <c r="A2733" s="1" t="n">
        <v>2729</v>
      </c>
      <c r="B2733" s="1" t="n">
        <v>38</v>
      </c>
      <c r="C2733" s="1" t="n">
        <v>0</v>
      </c>
      <c r="D2733" s="1" t="n">
        <v>0</v>
      </c>
      <c r="E2733" s="1" t="n">
        <v>1</v>
      </c>
      <c r="F2733" s="1" t="n">
        <v>2725</v>
      </c>
      <c r="H2733" s="1" t="s">
        <v>3167</v>
      </c>
      <c r="I2733" s="3" t="e">
        <f aca="false">-#NAME?-#NAME? #NAME? #NAME? #NAME?</f>
        <v>#VALUE!</v>
      </c>
      <c r="J2733" s="3" t="s">
        <v>256</v>
      </c>
      <c r="K2733" s="1" t="n">
        <v>10</v>
      </c>
      <c r="L2733" s="1" t="n">
        <v>0</v>
      </c>
      <c r="M2733" s="1" t="n">
        <v>27290</v>
      </c>
    </row>
    <row r="2734" customFormat="false" ht="95.5" hidden="false" customHeight="false" outlineLevel="0" collapsed="false">
      <c r="A2734" s="1" t="n">
        <v>2730</v>
      </c>
      <c r="B2734" s="1" t="n">
        <v>38</v>
      </c>
      <c r="C2734" s="1" t="n">
        <v>0</v>
      </c>
      <c r="D2734" s="1" t="n">
        <v>0</v>
      </c>
      <c r="E2734" s="1" t="n">
        <v>1</v>
      </c>
      <c r="F2734" s="1" t="n">
        <v>2725</v>
      </c>
      <c r="H2734" s="1" t="s">
        <v>3168</v>
      </c>
      <c r="I2734" s="3" t="s">
        <v>3169</v>
      </c>
      <c r="J2734" s="3" t="s">
        <v>256</v>
      </c>
      <c r="K2734" s="1" t="n">
        <v>10</v>
      </c>
      <c r="L2734" s="1" t="n">
        <v>0</v>
      </c>
      <c r="M2734" s="1" t="n">
        <v>27300</v>
      </c>
    </row>
    <row r="2735" customFormat="false" ht="135.8" hidden="false" customHeight="false" outlineLevel="0" collapsed="false">
      <c r="A2735" s="1" t="n">
        <v>2731</v>
      </c>
      <c r="B2735" s="1" t="n">
        <v>38</v>
      </c>
      <c r="C2735" s="1" t="n">
        <v>0</v>
      </c>
      <c r="D2735" s="1" t="n">
        <v>0</v>
      </c>
      <c r="E2735" s="1" t="n">
        <v>0</v>
      </c>
      <c r="F2735" s="1" t="n">
        <v>2725</v>
      </c>
      <c r="I2735" s="3" t="s">
        <v>3170</v>
      </c>
      <c r="L2735" s="1" t="n">
        <v>0</v>
      </c>
      <c r="M2735" s="1" t="n">
        <v>27310</v>
      </c>
    </row>
    <row r="2736" customFormat="false" ht="14.9" hidden="false" customHeight="false" outlineLevel="0" collapsed="false">
      <c r="A2736" s="1" t="n">
        <v>2732</v>
      </c>
      <c r="B2736" s="1" t="n">
        <v>38</v>
      </c>
      <c r="C2736" s="1" t="n">
        <v>0</v>
      </c>
      <c r="D2736" s="1" t="n">
        <v>0</v>
      </c>
      <c r="E2736" s="1" t="n">
        <v>1</v>
      </c>
      <c r="F2736" s="1" t="n">
        <v>2731</v>
      </c>
      <c r="H2736" s="1" t="s">
        <v>3171</v>
      </c>
      <c r="I2736" s="3" t="e">
        <f aca="false">--#NAME? #NAME? (#NAME?),#NAME? #NAME? #NAME? #NAME? #NAME? (#NAME?),#NAME? (#NAME?) #NAME? #NAME? (#NAME?)</f>
        <v>#VALUE!</v>
      </c>
      <c r="J2736" s="3" t="s">
        <v>256</v>
      </c>
      <c r="K2736" s="1" t="n">
        <v>10</v>
      </c>
      <c r="L2736" s="1" t="n">
        <v>0</v>
      </c>
      <c r="M2736" s="1" t="n">
        <v>27320</v>
      </c>
    </row>
    <row r="2737" customFormat="false" ht="14.9" hidden="false" customHeight="false" outlineLevel="0" collapsed="false">
      <c r="A2737" s="1" t="n">
        <v>2733</v>
      </c>
      <c r="B2737" s="1" t="n">
        <v>38</v>
      </c>
      <c r="C2737" s="1" t="n">
        <v>0</v>
      </c>
      <c r="D2737" s="1" t="n">
        <v>0</v>
      </c>
      <c r="E2737" s="1" t="n">
        <v>1</v>
      </c>
      <c r="F2737" s="1" t="n">
        <v>2731</v>
      </c>
      <c r="H2737" s="1" t="s">
        <v>3172</v>
      </c>
      <c r="I2737" s="3" t="e">
        <f aca="false">--#NAME? #NAME?,#NAME? #NAME? #NAME?</f>
        <v>#VALUE!</v>
      </c>
      <c r="J2737" s="3" t="s">
        <v>256</v>
      </c>
      <c r="K2737" s="1" t="n">
        <v>10</v>
      </c>
      <c r="L2737" s="1" t="n">
        <v>0</v>
      </c>
      <c r="M2737" s="1" t="n">
        <v>27330</v>
      </c>
    </row>
    <row r="2738" customFormat="false" ht="14.9" hidden="false" customHeight="false" outlineLevel="0" collapsed="false">
      <c r="A2738" s="1" t="n">
        <v>2734</v>
      </c>
      <c r="B2738" s="1" t="n">
        <v>38</v>
      </c>
      <c r="C2738" s="1" t="n">
        <v>0</v>
      </c>
      <c r="D2738" s="1" t="n">
        <v>0</v>
      </c>
      <c r="E2738" s="1" t="n">
        <v>1</v>
      </c>
      <c r="F2738" s="1" t="n">
        <v>2731</v>
      </c>
      <c r="H2738" s="1" t="s">
        <v>3173</v>
      </c>
      <c r="I2738" s="3" t="e">
        <f aca="false">--#NAME? #NAME? (#NAME?)</f>
        <v>#VALUE!</v>
      </c>
      <c r="J2738" s="3" t="s">
        <v>256</v>
      </c>
      <c r="K2738" s="1" t="n">
        <v>10</v>
      </c>
      <c r="L2738" s="1" t="n">
        <v>0</v>
      </c>
      <c r="M2738" s="1" t="n">
        <v>27340</v>
      </c>
    </row>
    <row r="2739" customFormat="false" ht="14.9" hidden="false" customHeight="false" outlineLevel="0" collapsed="false">
      <c r="A2739" s="1" t="n">
        <v>2735</v>
      </c>
      <c r="B2739" s="1" t="n">
        <v>38</v>
      </c>
      <c r="C2739" s="1" t="n">
        <v>0</v>
      </c>
      <c r="D2739" s="1" t="n">
        <v>0</v>
      </c>
      <c r="E2739" s="1" t="n">
        <v>1</v>
      </c>
      <c r="F2739" s="1" t="n">
        <v>2731</v>
      </c>
      <c r="H2739" s="1" t="s">
        <v>3174</v>
      </c>
      <c r="I2739" s="3" t="e">
        <f aca="false">--#NAME? #NAME? (#NAME?),#NAME? #NAME? #NAME? #NAME? #NAME? (#NAME?) #NAME? #NAME? (#NAME?),#NAME? #NAME? #NAME? #NAME? (#NAME?)</f>
        <v>#VALUE!</v>
      </c>
      <c r="J2739" s="3" t="s">
        <v>256</v>
      </c>
      <c r="K2739" s="1" t="n">
        <v>10</v>
      </c>
      <c r="L2739" s="1" t="n">
        <v>0</v>
      </c>
      <c r="M2739" s="1" t="n">
        <v>27350</v>
      </c>
    </row>
    <row r="2740" customFormat="false" ht="14.9" hidden="false" customHeight="false" outlineLevel="0" collapsed="false">
      <c r="A2740" s="1" t="n">
        <v>2736</v>
      </c>
      <c r="B2740" s="1" t="n">
        <v>38</v>
      </c>
      <c r="C2740" s="1" t="n">
        <v>0</v>
      </c>
      <c r="D2740" s="1" t="n">
        <v>0</v>
      </c>
      <c r="E2740" s="1" t="n">
        <v>1</v>
      </c>
      <c r="F2740" s="1" t="n">
        <v>2731</v>
      </c>
      <c r="H2740" s="1" t="s">
        <v>3175</v>
      </c>
      <c r="I2740" s="3" t="e">
        <f aca="false">--#NAME? #NAME? #NAME?</f>
        <v>#VALUE!</v>
      </c>
      <c r="J2740" s="3" t="s">
        <v>256</v>
      </c>
      <c r="K2740" s="1" t="n">
        <v>10</v>
      </c>
      <c r="L2740" s="1" t="n">
        <v>0</v>
      </c>
      <c r="M2740" s="1" t="n">
        <v>27360</v>
      </c>
    </row>
    <row r="2741" customFormat="false" ht="108.95" hidden="false" customHeight="false" outlineLevel="0" collapsed="false">
      <c r="A2741" s="1" t="n">
        <v>2737</v>
      </c>
      <c r="B2741" s="1" t="n">
        <v>38</v>
      </c>
      <c r="C2741" s="1" t="n">
        <v>0</v>
      </c>
      <c r="D2741" s="1" t="n">
        <v>0</v>
      </c>
      <c r="E2741" s="1" t="n">
        <v>1</v>
      </c>
      <c r="F2741" s="1" t="n">
        <v>2731</v>
      </c>
      <c r="H2741" s="1" t="s">
        <v>3176</v>
      </c>
      <c r="I2741" s="3" t="s">
        <v>3177</v>
      </c>
      <c r="J2741" s="3" t="s">
        <v>256</v>
      </c>
      <c r="K2741" s="1" t="n">
        <v>10</v>
      </c>
      <c r="L2741" s="1" t="n">
        <v>0</v>
      </c>
      <c r="M2741" s="1" t="n">
        <v>27370</v>
      </c>
    </row>
    <row r="2742" customFormat="false" ht="14.9" hidden="false" customHeight="false" outlineLevel="0" collapsed="false">
      <c r="A2742" s="1" t="n">
        <v>2738</v>
      </c>
      <c r="B2742" s="1" t="n">
        <v>38</v>
      </c>
      <c r="C2742" s="1" t="n">
        <v>0</v>
      </c>
      <c r="D2742" s="1" t="n">
        <v>0</v>
      </c>
      <c r="E2742" s="1" t="n">
        <v>1</v>
      </c>
      <c r="F2742" s="1" t="n">
        <v>2731</v>
      </c>
      <c r="H2742" s="1" t="s">
        <v>3178</v>
      </c>
      <c r="I2742" s="3" t="e">
        <f aca="false">--#NAME? #NAME? (#NAME? #NAME?) #NAME? #NAME?</f>
        <v>#VALUE!</v>
      </c>
      <c r="J2742" s="3" t="s">
        <v>256</v>
      </c>
      <c r="K2742" s="1" t="n">
        <v>10</v>
      </c>
      <c r="L2742" s="1" t="n">
        <v>0</v>
      </c>
      <c r="M2742" s="1" t="n">
        <v>27380</v>
      </c>
    </row>
    <row r="2743" customFormat="false" ht="14.9" hidden="false" customHeight="false" outlineLevel="0" collapsed="false">
      <c r="A2743" s="1" t="n">
        <v>2739</v>
      </c>
      <c r="B2743" s="1" t="n">
        <v>38</v>
      </c>
      <c r="C2743" s="1" t="n">
        <v>0</v>
      </c>
      <c r="D2743" s="1" t="n">
        <v>0</v>
      </c>
      <c r="E2743" s="1" t="n">
        <v>1</v>
      </c>
      <c r="F2743" s="1" t="n">
        <v>2731</v>
      </c>
      <c r="H2743" s="1" t="s">
        <v>3179</v>
      </c>
      <c r="I2743" s="3" t="e">
        <f aca="false">--#NAME? #NAME? (#NAME?) #NAME? #NAME? (#NAME?),#NAME? #NAME? #NAME? #NAME? (#NAME?) #NAME? #NAME? (#NAME?)</f>
        <v>#VALUE!</v>
      </c>
      <c r="J2743" s="3" t="s">
        <v>256</v>
      </c>
      <c r="K2743" s="1" t="n">
        <v>10</v>
      </c>
      <c r="L2743" s="1" t="n">
        <v>0</v>
      </c>
      <c r="M2743" s="1" t="n">
        <v>27390</v>
      </c>
    </row>
    <row r="2744" customFormat="false" ht="14.9" hidden="false" customHeight="false" outlineLevel="0" collapsed="false">
      <c r="A2744" s="1" t="n">
        <v>2740</v>
      </c>
      <c r="B2744" s="1" t="n">
        <v>38</v>
      </c>
      <c r="C2744" s="1" t="n">
        <v>0</v>
      </c>
      <c r="D2744" s="1" t="n">
        <v>0</v>
      </c>
      <c r="E2744" s="1" t="n">
        <v>1</v>
      </c>
      <c r="F2744" s="1" t="n">
        <v>2731</v>
      </c>
      <c r="H2744" s="1" t="s">
        <v>3180</v>
      </c>
      <c r="I2744" s="3" t="e">
        <f aca="false">--#NAME?</f>
        <v>#NAME?</v>
      </c>
      <c r="J2744" s="3" t="s">
        <v>256</v>
      </c>
      <c r="K2744" s="1" t="n">
        <v>10</v>
      </c>
      <c r="L2744" s="1" t="n">
        <v>0</v>
      </c>
      <c r="M2744" s="1" t="n">
        <v>27400</v>
      </c>
    </row>
    <row r="2745" customFormat="false" ht="95.5" hidden="false" customHeight="false" outlineLevel="0" collapsed="false">
      <c r="A2745" s="1" t="n">
        <v>2741</v>
      </c>
      <c r="B2745" s="1" t="n">
        <v>38</v>
      </c>
      <c r="C2745" s="1" t="n">
        <v>0</v>
      </c>
      <c r="D2745" s="1" t="n">
        <v>0</v>
      </c>
      <c r="E2745" s="1" t="n">
        <v>0</v>
      </c>
      <c r="F2745" s="1" t="n">
        <v>2725</v>
      </c>
      <c r="I2745" s="3" t="s">
        <v>3181</v>
      </c>
      <c r="L2745" s="1" t="n">
        <v>0</v>
      </c>
      <c r="M2745" s="1" t="n">
        <v>27410</v>
      </c>
    </row>
    <row r="2746" customFormat="false" ht="14.9" hidden="false" customHeight="false" outlineLevel="0" collapsed="false">
      <c r="A2746" s="1" t="n">
        <v>2742</v>
      </c>
      <c r="B2746" s="1" t="n">
        <v>38</v>
      </c>
      <c r="C2746" s="1" t="n">
        <v>0</v>
      </c>
      <c r="D2746" s="1" t="n">
        <v>0</v>
      </c>
      <c r="E2746" s="1" t="n">
        <v>1</v>
      </c>
      <c r="F2746" s="1" t="n">
        <v>2741</v>
      </c>
      <c r="H2746" s="1" t="s">
        <v>3182</v>
      </c>
      <c r="I2746" s="3" t="e">
        <f aca="false">--#NAME? #NAME? (#NAME? #NAME?)</f>
        <v>#VALUE!</v>
      </c>
      <c r="J2746" s="3" t="s">
        <v>256</v>
      </c>
      <c r="K2746" s="1" t="n">
        <v>10</v>
      </c>
      <c r="L2746" s="1" t="n">
        <v>0</v>
      </c>
      <c r="M2746" s="1" t="n">
        <v>27420</v>
      </c>
    </row>
    <row r="2747" customFormat="false" ht="14.9" hidden="false" customHeight="false" outlineLevel="0" collapsed="false">
      <c r="A2747" s="1" t="n">
        <v>2743</v>
      </c>
      <c r="B2747" s="1" t="n">
        <v>38</v>
      </c>
      <c r="C2747" s="1" t="n">
        <v>0</v>
      </c>
      <c r="D2747" s="1" t="n">
        <v>0</v>
      </c>
      <c r="E2747" s="1" t="n">
        <v>1</v>
      </c>
      <c r="F2747" s="1" t="n">
        <v>2741</v>
      </c>
      <c r="H2747" s="1" t="s">
        <v>3183</v>
      </c>
      <c r="I2747" s="3" t="e">
        <f aca="false">--#NAME? #NAME? #NAME? (#NAME?),#NAME? #NAME? (#NAME?) #NAME? #NAME? #NAME? (#NAME?)</f>
        <v>#VALUE!</v>
      </c>
      <c r="J2747" s="3" t="s">
        <v>256</v>
      </c>
      <c r="K2747" s="1" t="n">
        <v>10</v>
      </c>
      <c r="L2747" s="1" t="n">
        <v>0</v>
      </c>
      <c r="M2747" s="1" t="n">
        <v>27430</v>
      </c>
    </row>
    <row r="2748" customFormat="false" ht="14.9" hidden="false" customHeight="false" outlineLevel="0" collapsed="false">
      <c r="A2748" s="1" t="n">
        <v>2744</v>
      </c>
      <c r="B2748" s="1" t="n">
        <v>38</v>
      </c>
      <c r="C2748" s="1" t="n">
        <v>0</v>
      </c>
      <c r="D2748" s="1" t="n">
        <v>0</v>
      </c>
      <c r="E2748" s="1" t="n">
        <v>1</v>
      </c>
      <c r="F2748" s="1" t="n">
        <v>2741</v>
      </c>
      <c r="H2748" s="1" t="s">
        <v>3184</v>
      </c>
      <c r="I2748" s="3" t="e">
        <f aca="false">--#NAME? (#NAME?,2,3-#NAME?) #NAME?</f>
        <v>#VALUE!</v>
      </c>
      <c r="J2748" s="3" t="s">
        <v>256</v>
      </c>
      <c r="K2748" s="1" t="n">
        <v>10</v>
      </c>
      <c r="L2748" s="1" t="n">
        <v>0</v>
      </c>
      <c r="M2748" s="1" t="n">
        <v>27440</v>
      </c>
    </row>
    <row r="2749" customFormat="false" ht="417.9" hidden="false" customHeight="false" outlineLevel="0" collapsed="false">
      <c r="A2749" s="1" t="n">
        <v>2745</v>
      </c>
      <c r="B2749" s="1" t="n">
        <v>38</v>
      </c>
      <c r="C2749" s="1" t="n">
        <v>0</v>
      </c>
      <c r="D2749" s="1" t="n">
        <v>0</v>
      </c>
      <c r="E2749" s="1" t="n">
        <v>1</v>
      </c>
      <c r="F2749" s="1" t="n">
        <v>2741</v>
      </c>
      <c r="H2749" s="1" t="s">
        <v>3185</v>
      </c>
      <c r="I2749" s="3" t="s">
        <v>3186</v>
      </c>
      <c r="J2749" s="3" t="s">
        <v>256</v>
      </c>
      <c r="K2749" s="1" t="n">
        <v>10</v>
      </c>
      <c r="L2749" s="1" t="n">
        <v>0</v>
      </c>
      <c r="M2749" s="1" t="n">
        <v>27450</v>
      </c>
    </row>
    <row r="2750" customFormat="false" ht="162.65" hidden="false" customHeight="false" outlineLevel="0" collapsed="false">
      <c r="A2750" s="1" t="n">
        <v>2746</v>
      </c>
      <c r="B2750" s="1" t="n">
        <v>38</v>
      </c>
      <c r="C2750" s="1" t="n">
        <v>0</v>
      </c>
      <c r="D2750" s="1" t="n">
        <v>0</v>
      </c>
      <c r="E2750" s="1" t="n">
        <v>1</v>
      </c>
      <c r="F2750" s="1" t="n">
        <v>2741</v>
      </c>
      <c r="H2750" s="1" t="s">
        <v>3187</v>
      </c>
      <c r="I2750" s="3" t="s">
        <v>3188</v>
      </c>
      <c r="J2750" s="3" t="s">
        <v>256</v>
      </c>
      <c r="K2750" s="1" t="n">
        <v>10</v>
      </c>
      <c r="L2750" s="1" t="n">
        <v>0</v>
      </c>
      <c r="M2750" s="1" t="n">
        <v>27460</v>
      </c>
    </row>
    <row r="2751" customFormat="false" ht="14.9" hidden="false" customHeight="false" outlineLevel="0" collapsed="false">
      <c r="A2751" s="1" t="n">
        <v>2747</v>
      </c>
      <c r="B2751" s="1" t="n">
        <v>38</v>
      </c>
      <c r="C2751" s="1" t="n">
        <v>0</v>
      </c>
      <c r="D2751" s="1" t="n">
        <v>0</v>
      </c>
      <c r="E2751" s="1" t="n">
        <v>1</v>
      </c>
      <c r="F2751" s="1" t="n">
        <v>2741</v>
      </c>
      <c r="H2751" s="1" t="s">
        <v>3189</v>
      </c>
      <c r="I2751" s="3" t="e">
        <f aca="false">--#NAME? #NAME? (#NAME?) #NAME? #NAME? (#NAME?)</f>
        <v>#VALUE!</v>
      </c>
      <c r="J2751" s="3" t="s">
        <v>256</v>
      </c>
      <c r="K2751" s="1" t="n">
        <v>10</v>
      </c>
      <c r="L2751" s="1" t="n">
        <v>0</v>
      </c>
      <c r="M2751" s="1" t="n">
        <v>27470</v>
      </c>
    </row>
    <row r="2752" customFormat="false" ht="14.9" hidden="false" customHeight="false" outlineLevel="0" collapsed="false">
      <c r="A2752" s="1" t="n">
        <v>2748</v>
      </c>
      <c r="B2752" s="1" t="n">
        <v>38</v>
      </c>
      <c r="C2752" s="1" t="n">
        <v>0</v>
      </c>
      <c r="D2752" s="1" t="n">
        <v>0</v>
      </c>
      <c r="E2752" s="1" t="n">
        <v>1</v>
      </c>
      <c r="F2752" s="1" t="n">
        <v>2741</v>
      </c>
      <c r="H2752" s="1" t="s">
        <v>3190</v>
      </c>
      <c r="I2752" s="3" t="e">
        <f aca="false">--#NAME? #NAME? #NAME? #NAME?,#NAME? #NAME?,#NAME? #NAME?,#NAME? #NAME? #NAME? #NAME?</f>
        <v>#VALUE!</v>
      </c>
      <c r="J2752" s="3" t="s">
        <v>256</v>
      </c>
      <c r="K2752" s="1" t="n">
        <v>10</v>
      </c>
      <c r="L2752" s="1" t="n">
        <v>0</v>
      </c>
      <c r="M2752" s="1" t="n">
        <v>27480</v>
      </c>
    </row>
    <row r="2753" customFormat="false" ht="122.35" hidden="false" customHeight="false" outlineLevel="0" collapsed="false">
      <c r="A2753" s="1" t="n">
        <v>2749</v>
      </c>
      <c r="B2753" s="1" t="n">
        <v>38</v>
      </c>
      <c r="C2753" s="1" t="n">
        <v>0</v>
      </c>
      <c r="D2753" s="1" t="n">
        <v>0</v>
      </c>
      <c r="E2753" s="1" t="n">
        <v>1</v>
      </c>
      <c r="F2753" s="1" t="n">
        <v>2741</v>
      </c>
      <c r="H2753" s="1" t="s">
        <v>3191</v>
      </c>
      <c r="I2753" s="3" t="s">
        <v>3192</v>
      </c>
      <c r="J2753" s="3" t="s">
        <v>256</v>
      </c>
      <c r="K2753" s="1" t="n">
        <v>10</v>
      </c>
      <c r="L2753" s="1" t="n">
        <v>0</v>
      </c>
      <c r="M2753" s="1" t="n">
        <v>27490</v>
      </c>
    </row>
    <row r="2754" customFormat="false" ht="14.9" hidden="false" customHeight="false" outlineLevel="0" collapsed="false">
      <c r="A2754" s="1" t="n">
        <v>2750</v>
      </c>
      <c r="B2754" s="1" t="n">
        <v>38</v>
      </c>
      <c r="C2754" s="1" t="n">
        <v>0</v>
      </c>
      <c r="D2754" s="1" t="n">
        <v>0</v>
      </c>
      <c r="E2754" s="1" t="n">
        <v>0</v>
      </c>
      <c r="F2754" s="1" t="n">
        <v>2725</v>
      </c>
      <c r="I2754" s="3" t="s">
        <v>199</v>
      </c>
      <c r="L2754" s="1" t="n">
        <v>0</v>
      </c>
      <c r="M2754" s="1" t="n">
        <v>27500</v>
      </c>
    </row>
    <row r="2755" customFormat="false" ht="431.3" hidden="false" customHeight="false" outlineLevel="0" collapsed="false">
      <c r="A2755" s="1" t="n">
        <v>2751</v>
      </c>
      <c r="B2755" s="1" t="n">
        <v>38</v>
      </c>
      <c r="C2755" s="1" t="n">
        <v>0</v>
      </c>
      <c r="D2755" s="1" t="n">
        <v>0</v>
      </c>
      <c r="E2755" s="1" t="n">
        <v>1</v>
      </c>
      <c r="F2755" s="1" t="n">
        <v>2750</v>
      </c>
      <c r="H2755" s="1" t="s">
        <v>3193</v>
      </c>
      <c r="I2755" s="3" t="s">
        <v>3194</v>
      </c>
      <c r="J2755" s="3" t="s">
        <v>256</v>
      </c>
      <c r="K2755" s="1" t="n">
        <v>10</v>
      </c>
      <c r="L2755" s="1" t="n">
        <v>0</v>
      </c>
      <c r="M2755" s="1" t="n">
        <v>27510</v>
      </c>
    </row>
    <row r="2756" customFormat="false" ht="14.9" hidden="false" customHeight="false" outlineLevel="0" collapsed="false">
      <c r="A2756" s="1" t="n">
        <v>2752</v>
      </c>
      <c r="B2756" s="1" t="n">
        <v>38</v>
      </c>
      <c r="C2756" s="1" t="n">
        <v>0</v>
      </c>
      <c r="D2756" s="1" t="n">
        <v>0</v>
      </c>
      <c r="E2756" s="1" t="n">
        <v>0</v>
      </c>
      <c r="F2756" s="1" t="n">
        <v>2751</v>
      </c>
      <c r="I2756" s="3" t="s">
        <v>706</v>
      </c>
      <c r="L2756" s="1" t="n">
        <v>0</v>
      </c>
      <c r="M2756" s="1" t="n">
        <v>27520</v>
      </c>
    </row>
    <row r="2757" customFormat="false" ht="95.5" hidden="false" customHeight="false" outlineLevel="0" collapsed="false">
      <c r="A2757" s="1" t="n">
        <v>2753</v>
      </c>
      <c r="B2757" s="1" t="n">
        <v>38</v>
      </c>
      <c r="C2757" s="1" t="n">
        <v>0</v>
      </c>
      <c r="D2757" s="1" t="n">
        <v>0</v>
      </c>
      <c r="E2757" s="1" t="n">
        <v>1</v>
      </c>
      <c r="F2757" s="1" t="n">
        <v>2752</v>
      </c>
      <c r="H2757" s="1" t="s">
        <v>3195</v>
      </c>
      <c r="I2757" s="3" t="s">
        <v>3196</v>
      </c>
      <c r="J2757" s="3" t="s">
        <v>256</v>
      </c>
      <c r="K2757" s="1" t="n">
        <v>10</v>
      </c>
      <c r="L2757" s="1" t="n">
        <v>0</v>
      </c>
      <c r="M2757" s="1" t="n">
        <v>27530</v>
      </c>
    </row>
    <row r="2758" customFormat="false" ht="14.9" hidden="false" customHeight="false" outlineLevel="0" collapsed="false">
      <c r="A2758" s="1" t="n">
        <v>2754</v>
      </c>
      <c r="B2758" s="1" t="n">
        <v>38</v>
      </c>
      <c r="C2758" s="1" t="n">
        <v>0</v>
      </c>
      <c r="D2758" s="1" t="n">
        <v>0</v>
      </c>
      <c r="E2758" s="1" t="n">
        <v>1</v>
      </c>
      <c r="F2758" s="1" t="n">
        <v>2752</v>
      </c>
      <c r="H2758" s="1" t="s">
        <v>3197</v>
      </c>
      <c r="I2758" s="3" t="e">
        <f aca="false">---#NAME?</f>
        <v>#NAME?</v>
      </c>
      <c r="J2758" s="3" t="s">
        <v>256</v>
      </c>
      <c r="K2758" s="1" t="n">
        <v>10</v>
      </c>
      <c r="L2758" s="1" t="n">
        <v>0</v>
      </c>
      <c r="M2758" s="1" t="n">
        <v>27540</v>
      </c>
    </row>
    <row r="2759" customFormat="false" ht="283.55" hidden="false" customHeight="false" outlineLevel="0" collapsed="false">
      <c r="A2759" s="1" t="n">
        <v>2755</v>
      </c>
      <c r="B2759" s="1" t="n">
        <v>38</v>
      </c>
      <c r="C2759" s="1" t="n">
        <v>0</v>
      </c>
      <c r="D2759" s="1" t="n">
        <v>1</v>
      </c>
      <c r="E2759" s="1" t="n">
        <v>0</v>
      </c>
      <c r="G2759" s="1" t="n">
        <v>38.25</v>
      </c>
      <c r="I2759" s="3" t="s">
        <v>3198</v>
      </c>
      <c r="L2759" s="1" t="n">
        <v>0</v>
      </c>
      <c r="M2759" s="1" t="n">
        <v>27550</v>
      </c>
    </row>
    <row r="2760" customFormat="false" ht="14.9" hidden="false" customHeight="false" outlineLevel="0" collapsed="false">
      <c r="A2760" s="1" t="n">
        <v>2756</v>
      </c>
      <c r="B2760" s="1" t="n">
        <v>38</v>
      </c>
      <c r="C2760" s="1" t="n">
        <v>0</v>
      </c>
      <c r="D2760" s="1" t="n">
        <v>0</v>
      </c>
      <c r="E2760" s="1" t="n">
        <v>1</v>
      </c>
      <c r="F2760" s="1" t="n">
        <v>2755</v>
      </c>
      <c r="H2760" s="1" t="s">
        <v>3199</v>
      </c>
      <c r="I2760" s="3" t="e">
        <f aca="false">-#NAME? #NAME?</f>
        <v>#VALUE!</v>
      </c>
      <c r="J2760" s="3" t="s">
        <v>256</v>
      </c>
      <c r="K2760" s="1" t="n">
        <v>10</v>
      </c>
      <c r="L2760" s="1" t="n">
        <v>0</v>
      </c>
      <c r="M2760" s="1" t="n">
        <v>27560</v>
      </c>
    </row>
    <row r="2761" customFormat="false" ht="14.9" hidden="false" customHeight="false" outlineLevel="0" collapsed="false">
      <c r="A2761" s="1" t="n">
        <v>2757</v>
      </c>
      <c r="B2761" s="1" t="n">
        <v>38</v>
      </c>
      <c r="C2761" s="1" t="n">
        <v>0</v>
      </c>
      <c r="D2761" s="1" t="n">
        <v>0</v>
      </c>
      <c r="E2761" s="1" t="n">
        <v>1</v>
      </c>
      <c r="F2761" s="1" t="n">
        <v>2755</v>
      </c>
      <c r="H2761" s="1" t="s">
        <v>3200</v>
      </c>
      <c r="I2761" s="3" t="e">
        <f aca="false">-#NAME? #NAME?</f>
        <v>#VALUE!</v>
      </c>
      <c r="J2761" s="3" t="s">
        <v>256</v>
      </c>
      <c r="K2761" s="1" t="n">
        <v>10</v>
      </c>
      <c r="L2761" s="1" t="n">
        <v>0</v>
      </c>
      <c r="M2761" s="1" t="n">
        <v>27570</v>
      </c>
    </row>
    <row r="2762" customFormat="false" ht="14.9" hidden="false" customHeight="false" outlineLevel="0" collapsed="false">
      <c r="A2762" s="1" t="n">
        <v>2758</v>
      </c>
      <c r="B2762" s="1" t="n">
        <v>38</v>
      </c>
      <c r="C2762" s="1" t="n">
        <v>0</v>
      </c>
      <c r="D2762" s="1" t="n">
        <v>0</v>
      </c>
      <c r="E2762" s="1" t="n">
        <v>1</v>
      </c>
      <c r="F2762" s="1" t="n">
        <v>2755</v>
      </c>
      <c r="H2762" s="1" t="s">
        <v>3201</v>
      </c>
      <c r="I2762" s="3" t="e">
        <f aca="false">-#NAME? #NAME?</f>
        <v>#VALUE!</v>
      </c>
      <c r="J2762" s="3" t="s">
        <v>256</v>
      </c>
      <c r="K2762" s="1" t="n">
        <v>10</v>
      </c>
      <c r="L2762" s="1" t="n">
        <v>0</v>
      </c>
      <c r="M2762" s="1" t="n">
        <v>27580</v>
      </c>
    </row>
    <row r="2763" customFormat="false" ht="41.75" hidden="false" customHeight="false" outlineLevel="0" collapsed="false">
      <c r="A2763" s="1" t="n">
        <v>2759</v>
      </c>
      <c r="B2763" s="1" t="n">
        <v>38</v>
      </c>
      <c r="C2763" s="1" t="n">
        <v>0</v>
      </c>
      <c r="D2763" s="1" t="n">
        <v>0</v>
      </c>
      <c r="E2763" s="1" t="n">
        <v>0</v>
      </c>
      <c r="F2763" s="1" t="n">
        <v>2755</v>
      </c>
      <c r="I2763" s="3" t="s">
        <v>3202</v>
      </c>
      <c r="L2763" s="1" t="n">
        <v>0</v>
      </c>
      <c r="M2763" s="1" t="n">
        <v>27590</v>
      </c>
    </row>
    <row r="2764" customFormat="false" ht="14.9" hidden="false" customHeight="false" outlineLevel="0" collapsed="false">
      <c r="A2764" s="1" t="n">
        <v>2760</v>
      </c>
      <c r="B2764" s="1" t="n">
        <v>38</v>
      </c>
      <c r="C2764" s="1" t="n">
        <v>0</v>
      </c>
      <c r="D2764" s="1" t="n">
        <v>0</v>
      </c>
      <c r="E2764" s="1" t="n">
        <v>1</v>
      </c>
      <c r="F2764" s="1" t="n">
        <v>2759</v>
      </c>
      <c r="H2764" s="1" t="s">
        <v>3203</v>
      </c>
      <c r="I2764" s="3" t="e">
        <f aca="false">--#NAME?</f>
        <v>#NAME?</v>
      </c>
      <c r="J2764" s="3" t="s">
        <v>256</v>
      </c>
      <c r="K2764" s="1" t="n">
        <v>10</v>
      </c>
      <c r="L2764" s="1" t="n">
        <v>0</v>
      </c>
      <c r="M2764" s="1" t="n">
        <v>27600</v>
      </c>
    </row>
    <row r="2765" customFormat="false" ht="14.9" hidden="false" customHeight="false" outlineLevel="0" collapsed="false">
      <c r="A2765" s="1" t="n">
        <v>2761</v>
      </c>
      <c r="B2765" s="1" t="n">
        <v>38</v>
      </c>
      <c r="C2765" s="1" t="n">
        <v>0</v>
      </c>
      <c r="D2765" s="1" t="n">
        <v>0</v>
      </c>
      <c r="E2765" s="1" t="n">
        <v>1</v>
      </c>
      <c r="F2765" s="1" t="n">
        <v>2759</v>
      </c>
      <c r="H2765" s="1" t="s">
        <v>3204</v>
      </c>
      <c r="I2765" s="3" t="e">
        <f aca="false">--#NAME?</f>
        <v>#NAME?</v>
      </c>
      <c r="J2765" s="3" t="s">
        <v>256</v>
      </c>
      <c r="K2765" s="1" t="n">
        <v>10</v>
      </c>
      <c r="L2765" s="1" t="n">
        <v>0</v>
      </c>
      <c r="M2765" s="1" t="n">
        <v>27610</v>
      </c>
    </row>
    <row r="2766" customFormat="false" ht="14.9" hidden="false" customHeight="false" outlineLevel="0" collapsed="false">
      <c r="A2766" s="1" t="n">
        <v>2762</v>
      </c>
      <c r="B2766" s="1" t="n">
        <v>38</v>
      </c>
      <c r="C2766" s="1" t="n">
        <v>0</v>
      </c>
      <c r="D2766" s="1" t="n">
        <v>0</v>
      </c>
      <c r="E2766" s="1" t="n">
        <v>1</v>
      </c>
      <c r="F2766" s="1" t="n">
        <v>2755</v>
      </c>
      <c r="H2766" s="1" t="s">
        <v>3205</v>
      </c>
      <c r="I2766" s="3" t="e">
        <f aca="false">-#NAME? #NAME? #NAME? #NAME? #NAME?,#NAME? #NAME?,#NAME? #NAME? #NAME? #NAME?-#NAME? #NAME?</f>
        <v>#VALUE!</v>
      </c>
      <c r="J2766" s="3" t="s">
        <v>256</v>
      </c>
      <c r="K2766" s="1" t="n">
        <v>10</v>
      </c>
      <c r="L2766" s="1" t="n">
        <v>0</v>
      </c>
      <c r="M2766" s="1" t="n">
        <v>27620</v>
      </c>
    </row>
    <row r="2767" customFormat="false" ht="95.5" hidden="false" customHeight="false" outlineLevel="0" collapsed="false">
      <c r="A2767" s="1" t="n">
        <v>2763</v>
      </c>
      <c r="B2767" s="1" t="n">
        <v>38</v>
      </c>
      <c r="C2767" s="1" t="n">
        <v>0</v>
      </c>
      <c r="D2767" s="1" t="n">
        <v>0</v>
      </c>
      <c r="E2767" s="1" t="n">
        <v>0</v>
      </c>
      <c r="F2767" s="1" t="n">
        <v>2755</v>
      </c>
      <c r="I2767" s="3" t="s">
        <v>3206</v>
      </c>
      <c r="L2767" s="1" t="n">
        <v>0</v>
      </c>
      <c r="M2767" s="1" t="n">
        <v>27630</v>
      </c>
    </row>
    <row r="2768" customFormat="false" ht="14.9" hidden="false" customHeight="false" outlineLevel="0" collapsed="false">
      <c r="A2768" s="1" t="n">
        <v>2764</v>
      </c>
      <c r="B2768" s="1" t="n">
        <v>38</v>
      </c>
      <c r="C2768" s="1" t="n">
        <v>0</v>
      </c>
      <c r="D2768" s="1" t="n">
        <v>0</v>
      </c>
      <c r="E2768" s="1" t="n">
        <v>1</v>
      </c>
      <c r="F2768" s="1" t="n">
        <v>2763</v>
      </c>
      <c r="H2768" s="1" t="s">
        <v>3207</v>
      </c>
      <c r="I2768" s="3" t="e">
        <f aca="false">--#NAME? #NAME? #NAME? #NAME?</f>
        <v>#VALUE!</v>
      </c>
      <c r="J2768" s="3" t="s">
        <v>256</v>
      </c>
      <c r="K2768" s="1" t="n">
        <v>10</v>
      </c>
      <c r="L2768" s="1" t="n">
        <v>0</v>
      </c>
      <c r="M2768" s="1" t="n">
        <v>27640</v>
      </c>
    </row>
    <row r="2769" customFormat="false" ht="14.9" hidden="false" customHeight="false" outlineLevel="0" collapsed="false">
      <c r="A2769" s="1" t="n">
        <v>2765</v>
      </c>
      <c r="B2769" s="1" t="n">
        <v>38</v>
      </c>
      <c r="C2769" s="1" t="n">
        <v>0</v>
      </c>
      <c r="D2769" s="1" t="n">
        <v>0</v>
      </c>
      <c r="E2769" s="1" t="n">
        <v>1</v>
      </c>
      <c r="F2769" s="1" t="n">
        <v>2763</v>
      </c>
      <c r="H2769" s="1" t="s">
        <v>3208</v>
      </c>
      <c r="I2769" s="3" t="e">
        <f aca="false">--#NAME?</f>
        <v>#NAME?</v>
      </c>
      <c r="J2769" s="3" t="s">
        <v>256</v>
      </c>
      <c r="K2769" s="1" t="n">
        <v>10</v>
      </c>
      <c r="L2769" s="1" t="n">
        <v>0</v>
      </c>
      <c r="M2769" s="1" t="n">
        <v>27650</v>
      </c>
    </row>
    <row r="2770" customFormat="false" ht="14.9" hidden="false" customHeight="false" outlineLevel="0" collapsed="false">
      <c r="A2770" s="1" t="n">
        <v>2766</v>
      </c>
      <c r="B2770" s="1" t="n">
        <v>38</v>
      </c>
      <c r="C2770" s="1" t="n">
        <v>0</v>
      </c>
      <c r="D2770" s="1" t="n">
        <v>0</v>
      </c>
      <c r="E2770" s="1" t="n">
        <v>1</v>
      </c>
      <c r="F2770" s="1" t="n">
        <v>2755</v>
      </c>
      <c r="H2770" s="1" t="s">
        <v>3209</v>
      </c>
      <c r="I2770" s="3" t="e">
        <f aca="false">-#NAME?</f>
        <v>#NAME?</v>
      </c>
      <c r="J2770" s="3" t="s">
        <v>256</v>
      </c>
      <c r="K2770" s="1" t="n">
        <v>10</v>
      </c>
      <c r="L2770" s="1" t="n">
        <v>0</v>
      </c>
      <c r="M2770" s="1" t="n">
        <v>27660</v>
      </c>
    </row>
    <row r="2771" customFormat="false" ht="270.1" hidden="false" customHeight="false" outlineLevel="0" collapsed="false">
      <c r="A2771" s="1" t="n">
        <v>2767</v>
      </c>
      <c r="B2771" s="1" t="n">
        <v>38</v>
      </c>
      <c r="C2771" s="1" t="n">
        <v>0</v>
      </c>
      <c r="D2771" s="1" t="n">
        <v>1</v>
      </c>
      <c r="E2771" s="1" t="n">
        <v>1</v>
      </c>
      <c r="G2771" s="1" t="n">
        <v>38.26</v>
      </c>
      <c r="H2771" s="1" t="s">
        <v>3210</v>
      </c>
      <c r="I2771" s="3" t="s">
        <v>3211</v>
      </c>
      <c r="J2771" s="3" t="s">
        <v>256</v>
      </c>
      <c r="K2771" s="1" t="n">
        <v>10</v>
      </c>
      <c r="L2771" s="1" t="n">
        <v>0</v>
      </c>
      <c r="M2771" s="1" t="n">
        <v>27670</v>
      </c>
    </row>
    <row r="2772" customFormat="false" ht="41.75" hidden="false" customHeight="false" outlineLevel="0" collapsed="false">
      <c r="A2772" s="1" t="n">
        <v>2768</v>
      </c>
      <c r="B2772" s="1" t="n">
        <v>39</v>
      </c>
      <c r="C2772" s="1" t="n">
        <v>1</v>
      </c>
      <c r="D2772" s="1" t="n">
        <v>0</v>
      </c>
      <c r="E2772" s="1" t="n">
        <v>0</v>
      </c>
      <c r="I2772" s="3" t="s">
        <v>3212</v>
      </c>
      <c r="L2772" s="1" t="n">
        <v>0</v>
      </c>
      <c r="M2772" s="1" t="n">
        <v>27680</v>
      </c>
    </row>
    <row r="2773" customFormat="false" ht="82.05" hidden="false" customHeight="false" outlineLevel="0" collapsed="false">
      <c r="A2773" s="1" t="n">
        <v>2769</v>
      </c>
      <c r="B2773" s="1" t="n">
        <v>39</v>
      </c>
      <c r="C2773" s="1" t="n">
        <v>0</v>
      </c>
      <c r="D2773" s="1" t="n">
        <v>1</v>
      </c>
      <c r="E2773" s="1" t="n">
        <v>0</v>
      </c>
      <c r="G2773" s="1" t="n">
        <v>39.01</v>
      </c>
      <c r="I2773" s="3" t="s">
        <v>3213</v>
      </c>
      <c r="J2773" s="3" t="s">
        <v>256</v>
      </c>
      <c r="K2773" s="1" t="n">
        <v>0</v>
      </c>
      <c r="L2773" s="1" t="n">
        <v>0</v>
      </c>
      <c r="M2773" s="1" t="n">
        <v>27690</v>
      </c>
    </row>
    <row r="2774" customFormat="false" ht="108.95" hidden="false" customHeight="false" outlineLevel="0" collapsed="false">
      <c r="A2774" s="1" t="n">
        <v>2770</v>
      </c>
      <c r="B2774" s="1" t="n">
        <v>39</v>
      </c>
      <c r="C2774" s="1" t="n">
        <v>0</v>
      </c>
      <c r="D2774" s="1" t="n">
        <v>0</v>
      </c>
      <c r="E2774" s="1" t="n">
        <v>1</v>
      </c>
      <c r="F2774" s="1" t="n">
        <v>2769</v>
      </c>
      <c r="H2774" s="1" t="s">
        <v>3214</v>
      </c>
      <c r="I2774" s="3" t="s">
        <v>3215</v>
      </c>
      <c r="J2774" s="3" t="s">
        <v>256</v>
      </c>
      <c r="K2774" s="1" t="n">
        <v>0</v>
      </c>
      <c r="L2774" s="1" t="n">
        <v>0</v>
      </c>
      <c r="M2774" s="1" t="n">
        <v>27700</v>
      </c>
    </row>
    <row r="2775" customFormat="false" ht="108.95" hidden="false" customHeight="false" outlineLevel="0" collapsed="false">
      <c r="A2775" s="1" t="n">
        <v>2771</v>
      </c>
      <c r="B2775" s="1" t="n">
        <v>39</v>
      </c>
      <c r="C2775" s="1" t="n">
        <v>0</v>
      </c>
      <c r="D2775" s="1" t="n">
        <v>0</v>
      </c>
      <c r="E2775" s="1" t="n">
        <v>1</v>
      </c>
      <c r="F2775" s="1" t="n">
        <v>2769</v>
      </c>
      <c r="H2775" s="1" t="s">
        <v>3216</v>
      </c>
      <c r="I2775" s="3" t="s">
        <v>3217</v>
      </c>
      <c r="J2775" s="3" t="s">
        <v>256</v>
      </c>
      <c r="K2775" s="1" t="n">
        <v>0</v>
      </c>
      <c r="L2775" s="1" t="n">
        <v>0</v>
      </c>
      <c r="M2775" s="1" t="n">
        <v>27710</v>
      </c>
    </row>
    <row r="2776" customFormat="false" ht="14.9" hidden="false" customHeight="false" outlineLevel="0" collapsed="false">
      <c r="A2776" s="1" t="n">
        <v>2772</v>
      </c>
      <c r="B2776" s="1" t="n">
        <v>39</v>
      </c>
      <c r="C2776" s="1" t="n">
        <v>0</v>
      </c>
      <c r="D2776" s="1" t="n">
        <v>0</v>
      </c>
      <c r="E2776" s="1" t="n">
        <v>1</v>
      </c>
      <c r="F2776" s="1" t="n">
        <v>2769</v>
      </c>
      <c r="H2776" s="1" t="s">
        <v>3218</v>
      </c>
      <c r="I2776" s="3" t="e">
        <f aca="false">-#NAME?-#NAME? #NAME? #NAME?</f>
        <v>#VALUE!</v>
      </c>
      <c r="J2776" s="3" t="s">
        <v>256</v>
      </c>
      <c r="K2776" s="1" t="n">
        <v>0</v>
      </c>
      <c r="L2776" s="1" t="n">
        <v>0</v>
      </c>
      <c r="M2776" s="1" t="n">
        <v>27720</v>
      </c>
    </row>
    <row r="2777" customFormat="false" ht="135.8" hidden="false" customHeight="false" outlineLevel="0" collapsed="false">
      <c r="A2777" s="1" t="n">
        <v>2773</v>
      </c>
      <c r="B2777" s="1" t="n">
        <v>39</v>
      </c>
      <c r="C2777" s="1" t="n">
        <v>0</v>
      </c>
      <c r="D2777" s="1" t="n">
        <v>0</v>
      </c>
      <c r="E2777" s="1" t="n">
        <v>1</v>
      </c>
      <c r="F2777" s="1" t="n">
        <v>2769</v>
      </c>
      <c r="H2777" s="1" t="s">
        <v>3219</v>
      </c>
      <c r="I2777" s="3" t="s">
        <v>3220</v>
      </c>
      <c r="J2777" s="3" t="s">
        <v>256</v>
      </c>
      <c r="K2777" s="1" t="n">
        <v>0</v>
      </c>
      <c r="L2777" s="1" t="n">
        <v>0</v>
      </c>
      <c r="M2777" s="1" t="n">
        <v>27730</v>
      </c>
    </row>
    <row r="2778" customFormat="false" ht="14.9" hidden="false" customHeight="false" outlineLevel="0" collapsed="false">
      <c r="A2778" s="1" t="n">
        <v>2774</v>
      </c>
      <c r="B2778" s="1" t="n">
        <v>39</v>
      </c>
      <c r="C2778" s="1" t="n">
        <v>0</v>
      </c>
      <c r="D2778" s="1" t="n">
        <v>0</v>
      </c>
      <c r="E2778" s="1" t="n">
        <v>1</v>
      </c>
      <c r="F2778" s="1" t="n">
        <v>2769</v>
      </c>
      <c r="H2778" s="1" t="s">
        <v>3221</v>
      </c>
      <c r="I2778" s="3" t="e">
        <f aca="false">-#NAME?</f>
        <v>#NAME?</v>
      </c>
      <c r="J2778" s="3" t="s">
        <v>256</v>
      </c>
      <c r="K2778" s="1" t="n">
        <v>0</v>
      </c>
      <c r="L2778" s="1" t="n">
        <v>0</v>
      </c>
      <c r="M2778" s="1" t="n">
        <v>27740</v>
      </c>
    </row>
    <row r="2779" customFormat="false" ht="108.95" hidden="false" customHeight="false" outlineLevel="0" collapsed="false">
      <c r="A2779" s="1" t="n">
        <v>2775</v>
      </c>
      <c r="B2779" s="1" t="n">
        <v>39</v>
      </c>
      <c r="C2779" s="1" t="n">
        <v>0</v>
      </c>
      <c r="D2779" s="1" t="n">
        <v>1</v>
      </c>
      <c r="E2779" s="1" t="n">
        <v>0</v>
      </c>
      <c r="G2779" s="1" t="n">
        <v>39.02</v>
      </c>
      <c r="I2779" s="3" t="s">
        <v>3222</v>
      </c>
      <c r="L2779" s="1" t="n">
        <v>0</v>
      </c>
      <c r="M2779" s="1" t="n">
        <v>27750</v>
      </c>
    </row>
    <row r="2780" customFormat="false" ht="14.9" hidden="false" customHeight="false" outlineLevel="0" collapsed="false">
      <c r="A2780" s="1" t="n">
        <v>2776</v>
      </c>
      <c r="B2780" s="1" t="n">
        <v>39</v>
      </c>
      <c r="C2780" s="1" t="n">
        <v>0</v>
      </c>
      <c r="D2780" s="1" t="n">
        <v>0</v>
      </c>
      <c r="E2780" s="1" t="n">
        <v>1</v>
      </c>
      <c r="F2780" s="1" t="n">
        <v>2775</v>
      </c>
      <c r="H2780" s="1" t="s">
        <v>3223</v>
      </c>
      <c r="I2780" s="3" t="e">
        <f aca="false">-#NAME?</f>
        <v>#NAME?</v>
      </c>
      <c r="J2780" s="3" t="s">
        <v>256</v>
      </c>
      <c r="K2780" s="1" t="n">
        <v>0</v>
      </c>
      <c r="L2780" s="1" t="n">
        <v>0</v>
      </c>
      <c r="M2780" s="1" t="n">
        <v>27760</v>
      </c>
    </row>
    <row r="2781" customFormat="false" ht="14.9" hidden="false" customHeight="false" outlineLevel="0" collapsed="false">
      <c r="A2781" s="1" t="n">
        <v>2777</v>
      </c>
      <c r="B2781" s="1" t="n">
        <v>39</v>
      </c>
      <c r="C2781" s="1" t="n">
        <v>0</v>
      </c>
      <c r="D2781" s="1" t="n">
        <v>0</v>
      </c>
      <c r="E2781" s="1" t="n">
        <v>1</v>
      </c>
      <c r="F2781" s="1" t="n">
        <v>2775</v>
      </c>
      <c r="H2781" s="1" t="s">
        <v>3224</v>
      </c>
      <c r="I2781" s="3" t="e">
        <f aca="false">-#NAME?</f>
        <v>#NAME?</v>
      </c>
      <c r="J2781" s="3" t="s">
        <v>256</v>
      </c>
      <c r="K2781" s="1" t="n">
        <v>0</v>
      </c>
      <c r="L2781" s="1" t="n">
        <v>0</v>
      </c>
      <c r="M2781" s="1" t="n">
        <v>27770</v>
      </c>
    </row>
    <row r="2782" customFormat="false" ht="14.9" hidden="false" customHeight="false" outlineLevel="0" collapsed="false">
      <c r="A2782" s="1" t="n">
        <v>2778</v>
      </c>
      <c r="B2782" s="1" t="n">
        <v>39</v>
      </c>
      <c r="C2782" s="1" t="n">
        <v>0</v>
      </c>
      <c r="D2782" s="1" t="n">
        <v>0</v>
      </c>
      <c r="E2782" s="1" t="n">
        <v>1</v>
      </c>
      <c r="F2782" s="1" t="n">
        <v>2775</v>
      </c>
      <c r="H2782" s="1" t="s">
        <v>3225</v>
      </c>
      <c r="I2782" s="3" t="e">
        <f aca="false">-#NAME? #NAME?</f>
        <v>#VALUE!</v>
      </c>
      <c r="J2782" s="3" t="s">
        <v>256</v>
      </c>
      <c r="K2782" s="1" t="n">
        <v>0</v>
      </c>
      <c r="L2782" s="1" t="n">
        <v>0</v>
      </c>
      <c r="M2782" s="1" t="n">
        <v>27780</v>
      </c>
    </row>
    <row r="2783" customFormat="false" ht="82.05" hidden="false" customHeight="false" outlineLevel="0" collapsed="false">
      <c r="A2783" s="1" t="n">
        <v>2779</v>
      </c>
      <c r="B2783" s="1" t="n">
        <v>39</v>
      </c>
      <c r="C2783" s="1" t="n">
        <v>0</v>
      </c>
      <c r="D2783" s="1" t="n">
        <v>1</v>
      </c>
      <c r="E2783" s="1" t="n">
        <v>0</v>
      </c>
      <c r="G2783" s="1" t="n">
        <v>39.03</v>
      </c>
      <c r="I2783" s="3" t="s">
        <v>3226</v>
      </c>
      <c r="L2783" s="1" t="n">
        <v>0</v>
      </c>
      <c r="M2783" s="1" t="n">
        <v>27790</v>
      </c>
    </row>
    <row r="2784" customFormat="false" ht="41.75" hidden="false" customHeight="false" outlineLevel="0" collapsed="false">
      <c r="A2784" s="1" t="n">
        <v>2780</v>
      </c>
      <c r="B2784" s="1" t="n">
        <v>39</v>
      </c>
      <c r="C2784" s="1" t="n">
        <v>0</v>
      </c>
      <c r="D2784" s="1" t="n">
        <v>0</v>
      </c>
      <c r="E2784" s="1" t="n">
        <v>0</v>
      </c>
      <c r="F2784" s="1" t="n">
        <v>2779</v>
      </c>
      <c r="I2784" s="3" t="s">
        <v>3227</v>
      </c>
      <c r="L2784" s="1" t="n">
        <v>0</v>
      </c>
      <c r="M2784" s="1" t="n">
        <v>27800</v>
      </c>
    </row>
    <row r="2785" customFormat="false" ht="14.9" hidden="false" customHeight="false" outlineLevel="0" collapsed="false">
      <c r="A2785" s="1" t="n">
        <v>2781</v>
      </c>
      <c r="B2785" s="1" t="n">
        <v>39</v>
      </c>
      <c r="C2785" s="1" t="n">
        <v>0</v>
      </c>
      <c r="D2785" s="1" t="n">
        <v>0</v>
      </c>
      <c r="E2785" s="1" t="n">
        <v>1</v>
      </c>
      <c r="F2785" s="1" t="n">
        <v>2780</v>
      </c>
      <c r="H2785" s="1" t="s">
        <v>3228</v>
      </c>
      <c r="I2785" s="3" t="e">
        <f aca="false">--#NAME?</f>
        <v>#NAME?</v>
      </c>
      <c r="J2785" s="3" t="s">
        <v>256</v>
      </c>
      <c r="K2785" s="1" t="n">
        <v>0</v>
      </c>
      <c r="L2785" s="1" t="n">
        <v>0</v>
      </c>
      <c r="M2785" s="1" t="n">
        <v>27810</v>
      </c>
    </row>
    <row r="2786" customFormat="false" ht="14.9" hidden="false" customHeight="false" outlineLevel="0" collapsed="false">
      <c r="A2786" s="1" t="n">
        <v>2782</v>
      </c>
      <c r="B2786" s="1" t="n">
        <v>39</v>
      </c>
      <c r="C2786" s="1" t="n">
        <v>0</v>
      </c>
      <c r="D2786" s="1" t="n">
        <v>0</v>
      </c>
      <c r="E2786" s="1" t="n">
        <v>1</v>
      </c>
      <c r="F2786" s="1" t="n">
        <v>2780</v>
      </c>
      <c r="H2786" s="1" t="s">
        <v>3229</v>
      </c>
      <c r="I2786" s="3" t="e">
        <f aca="false">--#NAME?</f>
        <v>#NAME?</v>
      </c>
      <c r="J2786" s="3" t="s">
        <v>256</v>
      </c>
      <c r="K2786" s="1" t="n">
        <v>0</v>
      </c>
      <c r="L2786" s="1" t="n">
        <v>0</v>
      </c>
      <c r="M2786" s="1" t="n">
        <v>27820</v>
      </c>
    </row>
    <row r="2787" customFormat="false" ht="14.9" hidden="false" customHeight="false" outlineLevel="0" collapsed="false">
      <c r="A2787" s="1" t="n">
        <v>2783</v>
      </c>
      <c r="B2787" s="1" t="n">
        <v>39</v>
      </c>
      <c r="C2787" s="1" t="n">
        <v>0</v>
      </c>
      <c r="D2787" s="1" t="n">
        <v>0</v>
      </c>
      <c r="E2787" s="1" t="n">
        <v>1</v>
      </c>
      <c r="F2787" s="1" t="n">
        <v>2779</v>
      </c>
      <c r="H2787" s="1" t="s">
        <v>3230</v>
      </c>
      <c r="I2787" s="3" t="e">
        <f aca="false">-#NAME?-#NAME? (#NAME?) #NAME?</f>
        <v>#VALUE!</v>
      </c>
      <c r="J2787" s="3" t="s">
        <v>256</v>
      </c>
      <c r="K2787" s="1" t="n">
        <v>0</v>
      </c>
      <c r="L2787" s="1" t="n">
        <v>0</v>
      </c>
      <c r="M2787" s="1" t="n">
        <v>27830</v>
      </c>
    </row>
    <row r="2788" customFormat="false" ht="14.9" hidden="false" customHeight="false" outlineLevel="0" collapsed="false">
      <c r="A2788" s="1" t="n">
        <v>2784</v>
      </c>
      <c r="B2788" s="1" t="n">
        <v>39</v>
      </c>
      <c r="C2788" s="1" t="n">
        <v>0</v>
      </c>
      <c r="D2788" s="1" t="n">
        <v>0</v>
      </c>
      <c r="E2788" s="1" t="n">
        <v>1</v>
      </c>
      <c r="F2788" s="1" t="n">
        <v>2779</v>
      </c>
      <c r="H2788" s="1" t="s">
        <v>3231</v>
      </c>
      <c r="I2788" s="3" t="e">
        <f aca="false">-#NAME?-#NAME?-#NAME? (#NAME?) #NAME?</f>
        <v>#VALUE!</v>
      </c>
      <c r="J2788" s="3" t="s">
        <v>256</v>
      </c>
      <c r="K2788" s="1" t="n">
        <v>0</v>
      </c>
      <c r="L2788" s="1" t="n">
        <v>0</v>
      </c>
      <c r="M2788" s="1" t="n">
        <v>27840</v>
      </c>
    </row>
    <row r="2789" customFormat="false" ht="14.9" hidden="false" customHeight="false" outlineLevel="0" collapsed="false">
      <c r="A2789" s="1" t="n">
        <v>2785</v>
      </c>
      <c r="B2789" s="1" t="n">
        <v>39</v>
      </c>
      <c r="C2789" s="1" t="n">
        <v>0</v>
      </c>
      <c r="D2789" s="1" t="n">
        <v>0</v>
      </c>
      <c r="E2789" s="1" t="n">
        <v>1</v>
      </c>
      <c r="F2789" s="1" t="n">
        <v>2779</v>
      </c>
      <c r="H2789" s="1" t="s">
        <v>3232</v>
      </c>
      <c r="I2789" s="3" t="e">
        <f aca="false">-#NAME?</f>
        <v>#NAME?</v>
      </c>
      <c r="L2789" s="1" t="n">
        <v>0</v>
      </c>
      <c r="M2789" s="1" t="n">
        <v>27850</v>
      </c>
    </row>
    <row r="2790" customFormat="false" ht="135.8" hidden="false" customHeight="false" outlineLevel="0" collapsed="false">
      <c r="A2790" s="1" t="n">
        <v>2786</v>
      </c>
      <c r="B2790" s="1" t="n">
        <v>39</v>
      </c>
      <c r="C2790" s="1" t="n">
        <v>0</v>
      </c>
      <c r="D2790" s="1" t="n">
        <v>1</v>
      </c>
      <c r="E2790" s="1" t="n">
        <v>0</v>
      </c>
      <c r="G2790" s="1" t="n">
        <v>39.04</v>
      </c>
      <c r="I2790" s="3" t="s">
        <v>3233</v>
      </c>
      <c r="L2790" s="1" t="n">
        <v>0</v>
      </c>
      <c r="M2790" s="1" t="n">
        <v>27860</v>
      </c>
    </row>
    <row r="2791" customFormat="false" ht="14.9" hidden="false" customHeight="false" outlineLevel="0" collapsed="false">
      <c r="A2791" s="1" t="n">
        <v>2787</v>
      </c>
      <c r="B2791" s="1" t="n">
        <v>39</v>
      </c>
      <c r="C2791" s="1" t="n">
        <v>0</v>
      </c>
      <c r="D2791" s="1" t="n">
        <v>0</v>
      </c>
      <c r="E2791" s="1" t="n">
        <v>1</v>
      </c>
      <c r="F2791" s="1" t="n">
        <v>2786</v>
      </c>
      <c r="H2791" s="1" t="s">
        <v>3234</v>
      </c>
      <c r="I2791" s="3" t="e">
        <f aca="false">-(#NAME?,#NAME? #NAME?),#NAME? #NAME? #NAME? #NAME? #NAME? #NAME?</f>
        <v>#VALUE!</v>
      </c>
      <c r="J2791" s="3" t="s">
        <v>256</v>
      </c>
      <c r="K2791" s="1" t="n">
        <v>0</v>
      </c>
      <c r="L2791" s="1" t="n">
        <v>0</v>
      </c>
      <c r="M2791" s="1" t="n">
        <v>27870</v>
      </c>
    </row>
    <row r="2792" customFormat="false" ht="41.75" hidden="false" customHeight="false" outlineLevel="0" collapsed="false">
      <c r="A2792" s="1" t="n">
        <v>2788</v>
      </c>
      <c r="B2792" s="1" t="n">
        <v>39</v>
      </c>
      <c r="C2792" s="1" t="n">
        <v>0</v>
      </c>
      <c r="D2792" s="1" t="n">
        <v>0</v>
      </c>
      <c r="E2792" s="1" t="n">
        <v>0</v>
      </c>
      <c r="F2792" s="1" t="n">
        <v>2786</v>
      </c>
      <c r="I2792" s="3" t="s">
        <v>3235</v>
      </c>
      <c r="L2792" s="1" t="n">
        <v>0</v>
      </c>
      <c r="M2792" s="1" t="n">
        <v>27880</v>
      </c>
    </row>
    <row r="2793" customFormat="false" ht="14.9" hidden="false" customHeight="false" outlineLevel="0" collapsed="false">
      <c r="A2793" s="1" t="n">
        <v>2789</v>
      </c>
      <c r="B2793" s="1" t="n">
        <v>39</v>
      </c>
      <c r="C2793" s="1" t="n">
        <v>0</v>
      </c>
      <c r="D2793" s="1" t="n">
        <v>0</v>
      </c>
      <c r="E2793" s="1" t="n">
        <v>1</v>
      </c>
      <c r="F2793" s="1" t="n">
        <v>2788</v>
      </c>
      <c r="H2793" s="1" t="s">
        <v>3236</v>
      </c>
      <c r="I2793" s="3" t="e">
        <f aca="false">--#NAME?-#NAME?</f>
        <v>#NAME?</v>
      </c>
      <c r="J2793" s="3" t="s">
        <v>256</v>
      </c>
      <c r="K2793" s="1" t="n">
        <v>0</v>
      </c>
      <c r="L2793" s="1" t="n">
        <v>0</v>
      </c>
      <c r="M2793" s="1" t="n">
        <v>27890</v>
      </c>
    </row>
    <row r="2794" customFormat="false" ht="14.9" hidden="false" customHeight="false" outlineLevel="0" collapsed="false">
      <c r="A2794" s="1" t="n">
        <v>2790</v>
      </c>
      <c r="B2794" s="1" t="n">
        <v>39</v>
      </c>
      <c r="C2794" s="1" t="n">
        <v>0</v>
      </c>
      <c r="D2794" s="1" t="n">
        <v>0</v>
      </c>
      <c r="E2794" s="1" t="n">
        <v>1</v>
      </c>
      <c r="F2794" s="1" t="n">
        <v>2788</v>
      </c>
      <c r="H2794" s="1" t="s">
        <v>3237</v>
      </c>
      <c r="I2794" s="3" t="e">
        <f aca="false">--#NAME?</f>
        <v>#NAME?</v>
      </c>
      <c r="J2794" s="3" t="s">
        <v>256</v>
      </c>
      <c r="K2794" s="1" t="n">
        <v>0</v>
      </c>
      <c r="L2794" s="1" t="n">
        <v>0</v>
      </c>
      <c r="M2794" s="1" t="n">
        <v>27900</v>
      </c>
    </row>
    <row r="2795" customFormat="false" ht="14.9" hidden="false" customHeight="false" outlineLevel="0" collapsed="false">
      <c r="A2795" s="1" t="n">
        <v>2791</v>
      </c>
      <c r="B2795" s="1" t="n">
        <v>39</v>
      </c>
      <c r="C2795" s="1" t="n">
        <v>0</v>
      </c>
      <c r="D2795" s="1" t="n">
        <v>0</v>
      </c>
      <c r="E2795" s="1" t="n">
        <v>1</v>
      </c>
      <c r="F2795" s="1" t="n">
        <v>2786</v>
      </c>
      <c r="H2795" s="1" t="s">
        <v>3238</v>
      </c>
      <c r="I2795" s="3" t="e">
        <f aca="false">-#NAME? #NAME?-#NAME? #NAME? #NAME?</f>
        <v>#VALUE!</v>
      </c>
      <c r="J2795" s="3" t="s">
        <v>256</v>
      </c>
      <c r="K2795" s="1" t="n">
        <v>0</v>
      </c>
      <c r="L2795" s="1" t="n">
        <v>0</v>
      </c>
      <c r="M2795" s="1" t="n">
        <v>27910</v>
      </c>
    </row>
    <row r="2796" customFormat="false" ht="14.9" hidden="false" customHeight="false" outlineLevel="0" collapsed="false">
      <c r="A2796" s="1" t="n">
        <v>2792</v>
      </c>
      <c r="B2796" s="1" t="n">
        <v>39</v>
      </c>
      <c r="C2796" s="1" t="n">
        <v>0</v>
      </c>
      <c r="D2796" s="1" t="n">
        <v>0</v>
      </c>
      <c r="E2796" s="1" t="n">
        <v>1</v>
      </c>
      <c r="F2796" s="1" t="n">
        <v>2786</v>
      </c>
      <c r="H2796" s="1" t="s">
        <v>3239</v>
      </c>
      <c r="I2796" s="3" t="e">
        <f aca="false">-#NAME? #NAME? #NAME? #NAME?</f>
        <v>#VALUE!</v>
      </c>
      <c r="J2796" s="3" t="s">
        <v>256</v>
      </c>
      <c r="K2796" s="1" t="n">
        <v>0</v>
      </c>
      <c r="L2796" s="1" t="n">
        <v>0</v>
      </c>
      <c r="M2796" s="1" t="n">
        <v>27920</v>
      </c>
    </row>
    <row r="2797" customFormat="false" ht="14.9" hidden="false" customHeight="false" outlineLevel="0" collapsed="false">
      <c r="A2797" s="1" t="n">
        <v>2793</v>
      </c>
      <c r="B2797" s="1" t="n">
        <v>39</v>
      </c>
      <c r="C2797" s="1" t="n">
        <v>0</v>
      </c>
      <c r="D2797" s="1" t="n">
        <v>0</v>
      </c>
      <c r="E2797" s="1" t="n">
        <v>1</v>
      </c>
      <c r="F2797" s="1" t="n">
        <v>2786</v>
      </c>
      <c r="H2797" s="1" t="s">
        <v>3240</v>
      </c>
      <c r="I2797" s="3" t="e">
        <f aca="false">-#NAME? #NAME? #NAME?</f>
        <v>#VALUE!</v>
      </c>
      <c r="J2797" s="3" t="s">
        <v>256</v>
      </c>
      <c r="K2797" s="1" t="n">
        <v>0</v>
      </c>
      <c r="L2797" s="1" t="n">
        <v>0</v>
      </c>
      <c r="M2797" s="1" t="n">
        <v>27930</v>
      </c>
    </row>
    <row r="2798" customFormat="false" ht="28.35" hidden="false" customHeight="false" outlineLevel="0" collapsed="false">
      <c r="A2798" s="1" t="n">
        <v>2794</v>
      </c>
      <c r="B2798" s="1" t="n">
        <v>39</v>
      </c>
      <c r="C2798" s="1" t="n">
        <v>0</v>
      </c>
      <c r="D2798" s="1" t="n">
        <v>0</v>
      </c>
      <c r="E2798" s="1" t="n">
        <v>0</v>
      </c>
      <c r="F2798" s="1" t="n">
        <v>2786</v>
      </c>
      <c r="I2798" s="3" t="s">
        <v>3241</v>
      </c>
      <c r="L2798" s="1" t="n">
        <v>0</v>
      </c>
      <c r="M2798" s="1" t="n">
        <v>27940</v>
      </c>
    </row>
    <row r="2799" customFormat="false" ht="14.9" hidden="false" customHeight="false" outlineLevel="0" collapsed="false">
      <c r="A2799" s="1" t="n">
        <v>2795</v>
      </c>
      <c r="B2799" s="1" t="n">
        <v>39</v>
      </c>
      <c r="C2799" s="1" t="n">
        <v>0</v>
      </c>
      <c r="D2799" s="1" t="n">
        <v>0</v>
      </c>
      <c r="E2799" s="1" t="n">
        <v>1</v>
      </c>
      <c r="F2799" s="1" t="n">
        <v>2794</v>
      </c>
      <c r="H2799" s="1" t="s">
        <v>3242</v>
      </c>
      <c r="I2799" s="3" t="e">
        <f aca="false">--#NAME?</f>
        <v>#NAME?</v>
      </c>
      <c r="J2799" s="3" t="s">
        <v>256</v>
      </c>
      <c r="K2799" s="1" t="n">
        <v>0</v>
      </c>
      <c r="L2799" s="1" t="n">
        <v>0</v>
      </c>
      <c r="M2799" s="1" t="n">
        <v>27950</v>
      </c>
    </row>
    <row r="2800" customFormat="false" ht="14.9" hidden="false" customHeight="false" outlineLevel="0" collapsed="false">
      <c r="A2800" s="1" t="n">
        <v>2796</v>
      </c>
      <c r="B2800" s="1" t="n">
        <v>39</v>
      </c>
      <c r="C2800" s="1" t="n">
        <v>0</v>
      </c>
      <c r="D2800" s="1" t="n">
        <v>0</v>
      </c>
      <c r="E2800" s="1" t="n">
        <v>1</v>
      </c>
      <c r="F2800" s="1" t="n">
        <v>2794</v>
      </c>
      <c r="H2800" s="1" t="s">
        <v>3243</v>
      </c>
      <c r="I2800" s="3" t="e">
        <f aca="false">--#NAME?</f>
        <v>#NAME?</v>
      </c>
      <c r="J2800" s="3" t="s">
        <v>256</v>
      </c>
      <c r="K2800" s="1" t="n">
        <v>0</v>
      </c>
      <c r="L2800" s="1" t="n">
        <v>0</v>
      </c>
      <c r="M2800" s="1" t="n">
        <v>27960</v>
      </c>
    </row>
    <row r="2801" customFormat="false" ht="14.9" hidden="false" customHeight="false" outlineLevel="0" collapsed="false">
      <c r="A2801" s="1" t="n">
        <v>2797</v>
      </c>
      <c r="B2801" s="1" t="n">
        <v>39</v>
      </c>
      <c r="C2801" s="1" t="n">
        <v>0</v>
      </c>
      <c r="D2801" s="1" t="n">
        <v>0</v>
      </c>
      <c r="E2801" s="1" t="n">
        <v>1</v>
      </c>
      <c r="F2801" s="1" t="n">
        <v>2786</v>
      </c>
      <c r="H2801" s="1" t="s">
        <v>3244</v>
      </c>
      <c r="I2801" s="3" t="e">
        <f aca="false">-#NAME?</f>
        <v>#NAME?</v>
      </c>
      <c r="J2801" s="3" t="s">
        <v>256</v>
      </c>
      <c r="K2801" s="1" t="n">
        <v>0</v>
      </c>
      <c r="L2801" s="1" t="n">
        <v>0</v>
      </c>
      <c r="M2801" s="1" t="n">
        <v>27970</v>
      </c>
    </row>
    <row r="2802" customFormat="false" ht="189.55" hidden="false" customHeight="false" outlineLevel="0" collapsed="false">
      <c r="A2802" s="1" t="n">
        <v>2798</v>
      </c>
      <c r="B2802" s="1" t="n">
        <v>39</v>
      </c>
      <c r="C2802" s="1" t="n">
        <v>0</v>
      </c>
      <c r="D2802" s="1" t="n">
        <v>1</v>
      </c>
      <c r="E2802" s="1" t="n">
        <v>0</v>
      </c>
      <c r="G2802" s="1" t="n">
        <v>39.05</v>
      </c>
      <c r="I2802" s="3" t="s">
        <v>3245</v>
      </c>
      <c r="L2802" s="1" t="n">
        <v>0</v>
      </c>
      <c r="M2802" s="1" t="n">
        <v>27980</v>
      </c>
    </row>
    <row r="2803" customFormat="false" ht="41.75" hidden="false" customHeight="false" outlineLevel="0" collapsed="false">
      <c r="A2803" s="1" t="n">
        <v>2799</v>
      </c>
      <c r="B2803" s="1" t="n">
        <v>39</v>
      </c>
      <c r="C2803" s="1" t="n">
        <v>0</v>
      </c>
      <c r="D2803" s="1" t="n">
        <v>0</v>
      </c>
      <c r="E2803" s="1" t="n">
        <v>0</v>
      </c>
      <c r="F2803" s="1" t="n">
        <v>2798</v>
      </c>
      <c r="I2803" s="3" t="s">
        <v>3246</v>
      </c>
      <c r="L2803" s="1" t="n">
        <v>0</v>
      </c>
      <c r="M2803" s="1" t="n">
        <v>27990</v>
      </c>
    </row>
    <row r="2804" customFormat="false" ht="14.9" hidden="false" customHeight="false" outlineLevel="0" collapsed="false">
      <c r="A2804" s="1" t="n">
        <v>2800</v>
      </c>
      <c r="B2804" s="1" t="n">
        <v>39</v>
      </c>
      <c r="C2804" s="1" t="n">
        <v>0</v>
      </c>
      <c r="D2804" s="1" t="n">
        <v>0</v>
      </c>
      <c r="E2804" s="1" t="n">
        <v>1</v>
      </c>
      <c r="F2804" s="1" t="n">
        <v>2799</v>
      </c>
      <c r="H2804" s="1" t="s">
        <v>3247</v>
      </c>
      <c r="I2804" s="3" t="e">
        <f aca="false">--#NAME? #NAME? #NAME?</f>
        <v>#VALUE!</v>
      </c>
      <c r="J2804" s="3" t="s">
        <v>256</v>
      </c>
      <c r="K2804" s="1" t="n">
        <v>0</v>
      </c>
      <c r="L2804" s="1" t="n">
        <v>0</v>
      </c>
      <c r="M2804" s="1" t="n">
        <v>28000</v>
      </c>
    </row>
    <row r="2805" customFormat="false" ht="14.9" hidden="false" customHeight="false" outlineLevel="0" collapsed="false">
      <c r="A2805" s="1" t="n">
        <v>2801</v>
      </c>
      <c r="B2805" s="1" t="n">
        <v>39</v>
      </c>
      <c r="C2805" s="1" t="n">
        <v>0</v>
      </c>
      <c r="D2805" s="1" t="n">
        <v>0</v>
      </c>
      <c r="E2805" s="1" t="n">
        <v>1</v>
      </c>
      <c r="F2805" s="1" t="n">
        <v>2799</v>
      </c>
      <c r="H2805" s="1" t="s">
        <v>3248</v>
      </c>
      <c r="I2805" s="3" t="e">
        <f aca="false">--#NAME?</f>
        <v>#NAME?</v>
      </c>
      <c r="J2805" s="3" t="s">
        <v>256</v>
      </c>
      <c r="K2805" s="1" t="n">
        <v>0</v>
      </c>
      <c r="L2805" s="1" t="n">
        <v>0</v>
      </c>
      <c r="M2805" s="1" t="n">
        <v>28010</v>
      </c>
    </row>
    <row r="2806" customFormat="false" ht="55.2" hidden="false" customHeight="false" outlineLevel="0" collapsed="false">
      <c r="A2806" s="1" t="n">
        <v>2802</v>
      </c>
      <c r="B2806" s="1" t="n">
        <v>39</v>
      </c>
      <c r="C2806" s="1" t="n">
        <v>0</v>
      </c>
      <c r="D2806" s="1" t="n">
        <v>0</v>
      </c>
      <c r="E2806" s="1" t="n">
        <v>0</v>
      </c>
      <c r="F2806" s="1" t="n">
        <v>2798</v>
      </c>
      <c r="I2806" s="3" t="s">
        <v>3249</v>
      </c>
      <c r="L2806" s="1" t="n">
        <v>0</v>
      </c>
      <c r="M2806" s="1" t="n">
        <v>28020</v>
      </c>
    </row>
    <row r="2807" customFormat="false" ht="14.9" hidden="false" customHeight="false" outlineLevel="0" collapsed="false">
      <c r="A2807" s="1" t="n">
        <v>2803</v>
      </c>
      <c r="B2807" s="1" t="n">
        <v>39</v>
      </c>
      <c r="C2807" s="1" t="n">
        <v>0</v>
      </c>
      <c r="D2807" s="1" t="n">
        <v>0</v>
      </c>
      <c r="E2807" s="1" t="n">
        <v>1</v>
      </c>
      <c r="F2807" s="1" t="n">
        <v>2802</v>
      </c>
      <c r="H2807" s="1" t="s">
        <v>3250</v>
      </c>
      <c r="I2807" s="3" t="e">
        <f aca="false">--#NAME? #NAME? #NAME?</f>
        <v>#VALUE!</v>
      </c>
      <c r="J2807" s="3" t="s">
        <v>256</v>
      </c>
      <c r="K2807" s="1" t="n">
        <v>0</v>
      </c>
      <c r="L2807" s="1" t="n">
        <v>0</v>
      </c>
      <c r="M2807" s="1" t="n">
        <v>28030</v>
      </c>
    </row>
    <row r="2808" customFormat="false" ht="14.9" hidden="false" customHeight="false" outlineLevel="0" collapsed="false">
      <c r="A2808" s="1" t="n">
        <v>2804</v>
      </c>
      <c r="B2808" s="1" t="n">
        <v>39</v>
      </c>
      <c r="C2808" s="1" t="n">
        <v>0</v>
      </c>
      <c r="D2808" s="1" t="n">
        <v>0</v>
      </c>
      <c r="E2808" s="1" t="n">
        <v>1</v>
      </c>
      <c r="F2808" s="1" t="n">
        <v>2802</v>
      </c>
      <c r="H2808" s="1" t="s">
        <v>3251</v>
      </c>
      <c r="I2808" s="3" t="e">
        <f aca="false">--#NAME?</f>
        <v>#NAME?</v>
      </c>
      <c r="J2808" s="3" t="s">
        <v>256</v>
      </c>
      <c r="K2808" s="1" t="n">
        <v>0</v>
      </c>
      <c r="L2808" s="1" t="n">
        <v>0</v>
      </c>
      <c r="M2808" s="1" t="n">
        <v>28040</v>
      </c>
    </row>
    <row r="2809" customFormat="false" ht="14.9" hidden="false" customHeight="false" outlineLevel="0" collapsed="false">
      <c r="A2809" s="1" t="n">
        <v>2805</v>
      </c>
      <c r="B2809" s="1" t="n">
        <v>39</v>
      </c>
      <c r="C2809" s="1" t="n">
        <v>0</v>
      </c>
      <c r="D2809" s="1" t="n">
        <v>0</v>
      </c>
      <c r="E2809" s="1" t="n">
        <v>1</v>
      </c>
      <c r="F2809" s="1" t="n">
        <v>2798</v>
      </c>
      <c r="H2809" s="1" t="s">
        <v>3252</v>
      </c>
      <c r="I2809" s="3" t="e">
        <f aca="false">-(#NAME?,#NAME? #NAME?),#NAME? #NAME? #NAME? #NAME? #NAME? #NAME? #NAME?</f>
        <v>#VALUE!</v>
      </c>
      <c r="J2809" s="3" t="s">
        <v>256</v>
      </c>
      <c r="K2809" s="1" t="n">
        <v>0</v>
      </c>
      <c r="L2809" s="1" t="n">
        <v>0</v>
      </c>
      <c r="M2809" s="1" t="n">
        <v>28050</v>
      </c>
    </row>
    <row r="2810" customFormat="false" ht="14.9" hidden="false" customHeight="false" outlineLevel="0" collapsed="false">
      <c r="A2810" s="1" t="n">
        <v>2806</v>
      </c>
      <c r="B2810" s="1" t="n">
        <v>39</v>
      </c>
      <c r="C2810" s="1" t="n">
        <v>0</v>
      </c>
      <c r="D2810" s="1" t="n">
        <v>0</v>
      </c>
      <c r="E2810" s="1" t="n">
        <v>0</v>
      </c>
      <c r="F2810" s="1" t="n">
        <v>2798</v>
      </c>
      <c r="I2810" s="3" t="s">
        <v>199</v>
      </c>
      <c r="J2810" s="3" t="s">
        <v>256</v>
      </c>
      <c r="K2810" s="1" t="n">
        <v>0</v>
      </c>
      <c r="L2810" s="1" t="n">
        <v>0</v>
      </c>
      <c r="M2810" s="1" t="n">
        <v>28060</v>
      </c>
    </row>
    <row r="2811" customFormat="false" ht="14.9" hidden="false" customHeight="false" outlineLevel="0" collapsed="false">
      <c r="A2811" s="1" t="n">
        <v>2807</v>
      </c>
      <c r="B2811" s="1" t="n">
        <v>39</v>
      </c>
      <c r="C2811" s="1" t="n">
        <v>0</v>
      </c>
      <c r="D2811" s="1" t="n">
        <v>0</v>
      </c>
      <c r="E2811" s="1" t="n">
        <v>1</v>
      </c>
      <c r="F2811" s="1" t="n">
        <v>2806</v>
      </c>
      <c r="H2811" s="1" t="s">
        <v>3253</v>
      </c>
      <c r="I2811" s="3" t="e">
        <f aca="false">--#NAME?</f>
        <v>#NAME?</v>
      </c>
      <c r="J2811" s="3" t="s">
        <v>256</v>
      </c>
      <c r="K2811" s="1" t="n">
        <v>0</v>
      </c>
      <c r="L2811" s="1" t="n">
        <v>0</v>
      </c>
      <c r="M2811" s="1" t="n">
        <v>28070</v>
      </c>
    </row>
    <row r="2812" customFormat="false" ht="14.9" hidden="false" customHeight="false" outlineLevel="0" collapsed="false">
      <c r="A2812" s="1" t="n">
        <v>2808</v>
      </c>
      <c r="B2812" s="1" t="n">
        <v>39</v>
      </c>
      <c r="C2812" s="1" t="n">
        <v>0</v>
      </c>
      <c r="D2812" s="1" t="n">
        <v>0</v>
      </c>
      <c r="E2812" s="1" t="n">
        <v>1</v>
      </c>
      <c r="F2812" s="1" t="n">
        <v>2806</v>
      </c>
      <c r="H2812" s="1" t="s">
        <v>3254</v>
      </c>
      <c r="I2812" s="3" t="e">
        <f aca="false">--#NAME?</f>
        <v>#NAME?</v>
      </c>
      <c r="J2812" s="3" t="s">
        <v>256</v>
      </c>
      <c r="K2812" s="1" t="n">
        <v>0</v>
      </c>
      <c r="L2812" s="1" t="n">
        <v>0</v>
      </c>
      <c r="M2812" s="1" t="n">
        <v>28080</v>
      </c>
    </row>
    <row r="2813" customFormat="false" ht="68.65" hidden="false" customHeight="false" outlineLevel="0" collapsed="false">
      <c r="A2813" s="1" t="n">
        <v>2809</v>
      </c>
      <c r="B2813" s="1" t="n">
        <v>39</v>
      </c>
      <c r="C2813" s="1" t="n">
        <v>0</v>
      </c>
      <c r="D2813" s="1" t="n">
        <v>1</v>
      </c>
      <c r="E2813" s="1" t="n">
        <v>0</v>
      </c>
      <c r="G2813" s="1" t="n">
        <v>39.06</v>
      </c>
      <c r="I2813" s="3" t="s">
        <v>3255</v>
      </c>
      <c r="J2813" s="3" t="s">
        <v>256</v>
      </c>
      <c r="K2813" s="1" t="n">
        <v>0</v>
      </c>
      <c r="L2813" s="1" t="n">
        <v>0</v>
      </c>
      <c r="M2813" s="1" t="n">
        <v>28090</v>
      </c>
    </row>
    <row r="2814" customFormat="false" ht="14.9" hidden="false" customHeight="false" outlineLevel="0" collapsed="false">
      <c r="A2814" s="1" t="n">
        <v>2810</v>
      </c>
      <c r="B2814" s="1" t="n">
        <v>39</v>
      </c>
      <c r="C2814" s="1" t="n">
        <v>0</v>
      </c>
      <c r="D2814" s="1" t="n">
        <v>0</v>
      </c>
      <c r="E2814" s="1" t="n">
        <v>1</v>
      </c>
      <c r="F2814" s="1" t="n">
        <v>2809</v>
      </c>
      <c r="H2814" s="1" t="s">
        <v>3256</v>
      </c>
      <c r="I2814" s="3" t="e">
        <f aca="false">-(#NAME?,#NAME? #NAME?)</f>
        <v>#VALUE!</v>
      </c>
      <c r="J2814" s="3" t="s">
        <v>256</v>
      </c>
      <c r="K2814" s="1" t="n">
        <v>0</v>
      </c>
      <c r="L2814" s="1" t="n">
        <v>0</v>
      </c>
      <c r="M2814" s="1" t="n">
        <v>28100</v>
      </c>
    </row>
    <row r="2815" customFormat="false" ht="14.9" hidden="false" customHeight="false" outlineLevel="0" collapsed="false">
      <c r="A2815" s="1" t="n">
        <v>2811</v>
      </c>
      <c r="B2815" s="1" t="n">
        <v>39</v>
      </c>
      <c r="C2815" s="1" t="n">
        <v>0</v>
      </c>
      <c r="D2815" s="1" t="n">
        <v>0</v>
      </c>
      <c r="E2815" s="1" t="n">
        <v>1</v>
      </c>
      <c r="F2815" s="1" t="n">
        <v>2809</v>
      </c>
      <c r="H2815" s="1" t="s">
        <v>3257</v>
      </c>
      <c r="I2815" s="3" t="e">
        <f aca="false">-#NAME?</f>
        <v>#NAME?</v>
      </c>
      <c r="J2815" s="3" t="s">
        <v>256</v>
      </c>
      <c r="K2815" s="1" t="n">
        <v>0</v>
      </c>
      <c r="L2815" s="1" t="n">
        <v>0</v>
      </c>
      <c r="M2815" s="1" t="n">
        <v>28110</v>
      </c>
    </row>
    <row r="2816" customFormat="false" ht="256.7" hidden="false" customHeight="false" outlineLevel="0" collapsed="false">
      <c r="A2816" s="1" t="n">
        <v>2812</v>
      </c>
      <c r="B2816" s="1" t="n">
        <v>39</v>
      </c>
      <c r="C2816" s="1" t="n">
        <v>0</v>
      </c>
      <c r="D2816" s="1" t="n">
        <v>1</v>
      </c>
      <c r="E2816" s="1" t="n">
        <v>0</v>
      </c>
      <c r="G2816" s="1" t="n">
        <v>39.07</v>
      </c>
      <c r="I2816" s="3" t="s">
        <v>3258</v>
      </c>
      <c r="L2816" s="1" t="n">
        <v>0</v>
      </c>
      <c r="M2816" s="1" t="n">
        <v>28120</v>
      </c>
    </row>
    <row r="2817" customFormat="false" ht="14.9" hidden="false" customHeight="false" outlineLevel="0" collapsed="false">
      <c r="A2817" s="1" t="n">
        <v>2813</v>
      </c>
      <c r="B2817" s="1" t="n">
        <v>39</v>
      </c>
      <c r="C2817" s="1" t="n">
        <v>0</v>
      </c>
      <c r="D2817" s="1" t="n">
        <v>0</v>
      </c>
      <c r="E2817" s="1" t="n">
        <v>1</v>
      </c>
      <c r="F2817" s="1" t="n">
        <v>2812</v>
      </c>
      <c r="H2817" s="1" t="s">
        <v>3259</v>
      </c>
      <c r="I2817" s="3" t="e">
        <f aca="false">-#NAME?</f>
        <v>#NAME?</v>
      </c>
      <c r="J2817" s="3" t="s">
        <v>256</v>
      </c>
      <c r="K2817" s="1" t="n">
        <v>0</v>
      </c>
      <c r="L2817" s="1" t="n">
        <v>0</v>
      </c>
      <c r="M2817" s="1" t="n">
        <v>28130</v>
      </c>
    </row>
    <row r="2818" customFormat="false" ht="14.9" hidden="false" customHeight="false" outlineLevel="0" collapsed="false">
      <c r="A2818" s="1" t="n">
        <v>2814</v>
      </c>
      <c r="B2818" s="1" t="n">
        <v>39</v>
      </c>
      <c r="C2818" s="1" t="n">
        <v>0</v>
      </c>
      <c r="D2818" s="1" t="n">
        <v>0</v>
      </c>
      <c r="E2818" s="1" t="n">
        <v>1</v>
      </c>
      <c r="F2818" s="1" t="n">
        <v>2812</v>
      </c>
      <c r="H2818" s="1" t="s">
        <v>3260</v>
      </c>
      <c r="I2818" s="3" t="e">
        <f aca="false">-#NAME? #NAME?</f>
        <v>#VALUE!</v>
      </c>
      <c r="J2818" s="3" t="s">
        <v>256</v>
      </c>
      <c r="K2818" s="1" t="n">
        <v>0</v>
      </c>
      <c r="L2818" s="1" t="n">
        <v>0</v>
      </c>
      <c r="M2818" s="1" t="n">
        <v>28140</v>
      </c>
    </row>
    <row r="2819" customFormat="false" ht="14.9" hidden="false" customHeight="false" outlineLevel="0" collapsed="false">
      <c r="A2819" s="1" t="n">
        <v>2815</v>
      </c>
      <c r="B2819" s="1" t="n">
        <v>39</v>
      </c>
      <c r="C2819" s="1" t="n">
        <v>0</v>
      </c>
      <c r="D2819" s="1" t="n">
        <v>0</v>
      </c>
      <c r="E2819" s="1" t="n">
        <v>1</v>
      </c>
      <c r="F2819" s="1" t="n">
        <v>2812</v>
      </c>
      <c r="H2819" s="1" t="s">
        <v>3261</v>
      </c>
      <c r="I2819" s="3" t="e">
        <f aca="false">-#NAME? #NAME?</f>
        <v>#VALUE!</v>
      </c>
      <c r="J2819" s="3" t="s">
        <v>256</v>
      </c>
      <c r="K2819" s="1" t="n">
        <v>0</v>
      </c>
      <c r="L2819" s="1" t="n">
        <v>0</v>
      </c>
      <c r="M2819" s="1" t="n">
        <v>28150</v>
      </c>
    </row>
    <row r="2820" customFormat="false" ht="14.9" hidden="false" customHeight="false" outlineLevel="0" collapsed="false">
      <c r="A2820" s="1" t="n">
        <v>2816</v>
      </c>
      <c r="B2820" s="1" t="n">
        <v>39</v>
      </c>
      <c r="C2820" s="1" t="n">
        <v>0</v>
      </c>
      <c r="D2820" s="1" t="n">
        <v>0</v>
      </c>
      <c r="E2820" s="1" t="n">
        <v>1</v>
      </c>
      <c r="F2820" s="1" t="n">
        <v>2812</v>
      </c>
      <c r="H2820" s="1" t="s">
        <v>3262</v>
      </c>
      <c r="I2820" s="3" t="e">
        <f aca="false">-#NAME?</f>
        <v>#NAME?</v>
      </c>
      <c r="J2820" s="3" t="s">
        <v>256</v>
      </c>
      <c r="K2820" s="1" t="n">
        <v>0</v>
      </c>
      <c r="L2820" s="1" t="n">
        <v>0</v>
      </c>
      <c r="M2820" s="1" t="n">
        <v>28160</v>
      </c>
    </row>
    <row r="2821" customFormat="false" ht="14.9" hidden="false" customHeight="false" outlineLevel="0" collapsed="false">
      <c r="A2821" s="1" t="n">
        <v>2817</v>
      </c>
      <c r="B2821" s="1" t="n">
        <v>39</v>
      </c>
      <c r="C2821" s="1" t="n">
        <v>0</v>
      </c>
      <c r="D2821" s="1" t="n">
        <v>0</v>
      </c>
      <c r="E2821" s="1" t="n">
        <v>1</v>
      </c>
      <c r="F2821" s="1" t="n">
        <v>2812</v>
      </c>
      <c r="H2821" s="1" t="s">
        <v>3263</v>
      </c>
      <c r="I2821" s="3" t="e">
        <f aca="false">-#NAME? #NAME?</f>
        <v>#VALUE!</v>
      </c>
      <c r="J2821" s="3" t="s">
        <v>256</v>
      </c>
      <c r="K2821" s="1" t="n">
        <v>0</v>
      </c>
      <c r="L2821" s="1" t="n">
        <v>0</v>
      </c>
      <c r="M2821" s="1" t="n">
        <v>28170</v>
      </c>
    </row>
    <row r="2822" customFormat="false" ht="68.65" hidden="false" customHeight="false" outlineLevel="0" collapsed="false">
      <c r="A2822" s="1" t="n">
        <v>2818</v>
      </c>
      <c r="B2822" s="1" t="n">
        <v>39</v>
      </c>
      <c r="C2822" s="1" t="n">
        <v>0</v>
      </c>
      <c r="D2822" s="1" t="n">
        <v>0</v>
      </c>
      <c r="E2822" s="1" t="n">
        <v>0</v>
      </c>
      <c r="F2822" s="1" t="n">
        <v>2812</v>
      </c>
      <c r="I2822" s="3" t="s">
        <v>3264</v>
      </c>
      <c r="L2822" s="1" t="n">
        <v>0</v>
      </c>
      <c r="M2822" s="1" t="n">
        <v>28180</v>
      </c>
    </row>
    <row r="2823" customFormat="false" ht="95.5" hidden="false" customHeight="false" outlineLevel="0" collapsed="false">
      <c r="A2823" s="1" t="n">
        <v>2819</v>
      </c>
      <c r="B2823" s="1" t="n">
        <v>39</v>
      </c>
      <c r="C2823" s="1" t="n">
        <v>0</v>
      </c>
      <c r="D2823" s="1" t="n">
        <v>0</v>
      </c>
      <c r="E2823" s="1" t="n">
        <v>1</v>
      </c>
      <c r="F2823" s="1" t="n">
        <v>2818</v>
      </c>
      <c r="H2823" s="1" t="s">
        <v>3265</v>
      </c>
      <c r="I2823" s="3" t="s">
        <v>3266</v>
      </c>
      <c r="J2823" s="3" t="s">
        <v>256</v>
      </c>
      <c r="K2823" s="1" t="n">
        <v>0</v>
      </c>
      <c r="L2823" s="1" t="n">
        <v>0</v>
      </c>
      <c r="M2823" s="1" t="n">
        <v>28190</v>
      </c>
    </row>
    <row r="2824" customFormat="false" ht="14.9" hidden="false" customHeight="false" outlineLevel="0" collapsed="false">
      <c r="A2824" s="1" t="n">
        <v>2820</v>
      </c>
      <c r="B2824" s="1" t="n">
        <v>39</v>
      </c>
      <c r="C2824" s="1" t="n">
        <v>0</v>
      </c>
      <c r="D2824" s="1" t="n">
        <v>0</v>
      </c>
      <c r="E2824" s="1" t="n">
        <v>1</v>
      </c>
      <c r="F2824" s="1" t="n">
        <v>2818</v>
      </c>
      <c r="H2824" s="1" t="s">
        <v>3267</v>
      </c>
      <c r="I2824" s="3" t="e">
        <f aca="false">--#NAME?</f>
        <v>#NAME?</v>
      </c>
      <c r="J2824" s="3" t="s">
        <v>256</v>
      </c>
      <c r="K2824" s="1" t="n">
        <v>0</v>
      </c>
      <c r="L2824" s="1" t="n">
        <v>0</v>
      </c>
      <c r="M2824" s="1" t="n">
        <v>28200</v>
      </c>
    </row>
    <row r="2825" customFormat="false" ht="14.9" hidden="false" customHeight="false" outlineLevel="0" collapsed="false">
      <c r="A2825" s="1" t="n">
        <v>2821</v>
      </c>
      <c r="B2825" s="1" t="n">
        <v>39</v>
      </c>
      <c r="C2825" s="1" t="n">
        <v>0</v>
      </c>
      <c r="D2825" s="1" t="n">
        <v>0</v>
      </c>
      <c r="E2825" s="1" t="n">
        <v>1</v>
      </c>
      <c r="F2825" s="1" t="n">
        <v>2812</v>
      </c>
      <c r="H2825" s="1" t="s">
        <v>3268</v>
      </c>
      <c r="I2825" s="3" t="e">
        <f aca="false">-#NAME? (#NAME? #NAME?)</f>
        <v>#VALUE!</v>
      </c>
      <c r="J2825" s="3" t="s">
        <v>256</v>
      </c>
      <c r="K2825" s="1" t="n">
        <v>0</v>
      </c>
      <c r="L2825" s="1" t="n">
        <v>0</v>
      </c>
      <c r="M2825" s="1" t="n">
        <v>28210</v>
      </c>
    </row>
    <row r="2826" customFormat="false" ht="41.75" hidden="false" customHeight="false" outlineLevel="0" collapsed="false">
      <c r="A2826" s="1" t="n">
        <v>2822</v>
      </c>
      <c r="B2826" s="1" t="n">
        <v>39</v>
      </c>
      <c r="C2826" s="1" t="n">
        <v>0</v>
      </c>
      <c r="D2826" s="1" t="n">
        <v>0</v>
      </c>
      <c r="E2826" s="1" t="n">
        <v>0</v>
      </c>
      <c r="F2826" s="1" t="n">
        <v>2812</v>
      </c>
      <c r="I2826" s="3" t="s">
        <v>3269</v>
      </c>
      <c r="J2826" s="3" t="s">
        <v>256</v>
      </c>
      <c r="K2826" s="1" t="n">
        <v>0</v>
      </c>
      <c r="L2826" s="1" t="n">
        <v>0</v>
      </c>
      <c r="M2826" s="1" t="n">
        <v>28220</v>
      </c>
    </row>
    <row r="2827" customFormat="false" ht="14.9" hidden="false" customHeight="false" outlineLevel="0" collapsed="false">
      <c r="A2827" s="1" t="n">
        <v>2823</v>
      </c>
      <c r="B2827" s="1" t="n">
        <v>39</v>
      </c>
      <c r="C2827" s="1" t="n">
        <v>0</v>
      </c>
      <c r="D2827" s="1" t="n">
        <v>0</v>
      </c>
      <c r="E2827" s="1" t="n">
        <v>1</v>
      </c>
      <c r="F2827" s="1" t="n">
        <v>2822</v>
      </c>
      <c r="H2827" s="1" t="s">
        <v>3270</v>
      </c>
      <c r="I2827" s="3" t="e">
        <f aca="false">--#NAME?</f>
        <v>#NAME?</v>
      </c>
      <c r="L2827" s="1" t="n">
        <v>0</v>
      </c>
      <c r="M2827" s="1" t="n">
        <v>28230</v>
      </c>
    </row>
    <row r="2828" customFormat="false" ht="14.9" hidden="false" customHeight="false" outlineLevel="0" collapsed="false">
      <c r="A2828" s="1" t="n">
        <v>2824</v>
      </c>
      <c r="B2828" s="1" t="n">
        <v>39</v>
      </c>
      <c r="C2828" s="1" t="n">
        <v>0</v>
      </c>
      <c r="D2828" s="1" t="n">
        <v>0</v>
      </c>
      <c r="E2828" s="1" t="n">
        <v>1</v>
      </c>
      <c r="F2828" s="1" t="n">
        <v>2822</v>
      </c>
      <c r="H2828" s="1" t="s">
        <v>3271</v>
      </c>
      <c r="I2828" s="3" t="e">
        <f aca="false">--#NAME?</f>
        <v>#NAME?</v>
      </c>
      <c r="J2828" s="3" t="s">
        <v>256</v>
      </c>
      <c r="K2828" s="1" t="n">
        <v>0</v>
      </c>
      <c r="L2828" s="1" t="n">
        <v>0</v>
      </c>
      <c r="M2828" s="1" t="n">
        <v>28240</v>
      </c>
    </row>
    <row r="2829" customFormat="false" ht="55.2" hidden="false" customHeight="false" outlineLevel="0" collapsed="false">
      <c r="A2829" s="1" t="n">
        <v>2825</v>
      </c>
      <c r="B2829" s="1" t="n">
        <v>39</v>
      </c>
      <c r="C2829" s="1" t="n">
        <v>0</v>
      </c>
      <c r="D2829" s="1" t="n">
        <v>1</v>
      </c>
      <c r="E2829" s="1" t="n">
        <v>0</v>
      </c>
      <c r="G2829" s="1" t="n">
        <v>39.08</v>
      </c>
      <c r="I2829" s="3" t="s">
        <v>3272</v>
      </c>
      <c r="J2829" s="3" t="s">
        <v>256</v>
      </c>
      <c r="K2829" s="1" t="n">
        <v>0</v>
      </c>
      <c r="L2829" s="1" t="n">
        <v>0</v>
      </c>
      <c r="M2829" s="1" t="n">
        <v>28250</v>
      </c>
    </row>
    <row r="2830" customFormat="false" ht="95.5" hidden="false" customHeight="false" outlineLevel="0" collapsed="false">
      <c r="A2830" s="1" t="n">
        <v>2826</v>
      </c>
      <c r="B2830" s="1" t="n">
        <v>39</v>
      </c>
      <c r="C2830" s="1" t="n">
        <v>0</v>
      </c>
      <c r="D2830" s="1" t="n">
        <v>0</v>
      </c>
      <c r="E2830" s="1" t="n">
        <v>1</v>
      </c>
      <c r="F2830" s="1" t="n">
        <v>2825</v>
      </c>
      <c r="H2830" s="1" t="s">
        <v>3273</v>
      </c>
      <c r="I2830" s="3" t="s">
        <v>3274</v>
      </c>
      <c r="J2830" s="3" t="s">
        <v>256</v>
      </c>
      <c r="K2830" s="1" t="n">
        <v>0</v>
      </c>
      <c r="L2830" s="1" t="n">
        <v>0</v>
      </c>
      <c r="M2830" s="1" t="n">
        <v>28260</v>
      </c>
    </row>
    <row r="2831" customFormat="false" ht="14.9" hidden="false" customHeight="false" outlineLevel="0" collapsed="false">
      <c r="A2831" s="1" t="n">
        <v>2827</v>
      </c>
      <c r="B2831" s="1" t="n">
        <v>39</v>
      </c>
      <c r="C2831" s="1" t="n">
        <v>0</v>
      </c>
      <c r="D2831" s="1" t="n">
        <v>0</v>
      </c>
      <c r="E2831" s="1" t="n">
        <v>1</v>
      </c>
      <c r="F2831" s="1" t="n">
        <v>2825</v>
      </c>
      <c r="H2831" s="1" t="s">
        <v>3275</v>
      </c>
      <c r="I2831" s="3" t="e">
        <f aca="false">-#NAME?</f>
        <v>#NAME?</v>
      </c>
      <c r="L2831" s="1" t="n">
        <v>0</v>
      </c>
      <c r="M2831" s="1" t="n">
        <v>28270</v>
      </c>
    </row>
    <row r="2832" customFormat="false" ht="122.35" hidden="false" customHeight="false" outlineLevel="0" collapsed="false">
      <c r="A2832" s="1" t="n">
        <v>2828</v>
      </c>
      <c r="B2832" s="1" t="n">
        <v>39</v>
      </c>
      <c r="C2832" s="1" t="n">
        <v>0</v>
      </c>
      <c r="D2832" s="1" t="n">
        <v>1</v>
      </c>
      <c r="E2832" s="1" t="n">
        <v>0</v>
      </c>
      <c r="G2832" s="1" t="n">
        <v>39.09</v>
      </c>
      <c r="I2832" s="3" t="s">
        <v>3276</v>
      </c>
      <c r="L2832" s="1" t="n">
        <v>0</v>
      </c>
      <c r="M2832" s="1" t="n">
        <v>28280</v>
      </c>
    </row>
    <row r="2833" customFormat="false" ht="14.9" hidden="false" customHeight="false" outlineLevel="0" collapsed="false">
      <c r="A2833" s="1" t="n">
        <v>2829</v>
      </c>
      <c r="B2833" s="1" t="n">
        <v>39</v>
      </c>
      <c r="C2833" s="1" t="n">
        <v>0</v>
      </c>
      <c r="D2833" s="1" t="n">
        <v>0</v>
      </c>
      <c r="E2833" s="1" t="n">
        <v>1</v>
      </c>
      <c r="F2833" s="1" t="n">
        <v>2828</v>
      </c>
      <c r="H2833" s="1" t="s">
        <v>3277</v>
      </c>
      <c r="I2833" s="3" t="e">
        <f aca="false">-#NAME? #NAME?</f>
        <v>#VALUE!</v>
      </c>
      <c r="J2833" s="3" t="s">
        <v>3278</v>
      </c>
      <c r="K2833" s="1" t="n">
        <v>5</v>
      </c>
      <c r="L2833" s="1" t="n">
        <v>0</v>
      </c>
      <c r="M2833" s="1" t="n">
        <v>0</v>
      </c>
      <c r="N2833" s="1" t="n">
        <v>28290</v>
      </c>
    </row>
    <row r="2834" customFormat="false" ht="14.9" hidden="false" customHeight="false" outlineLevel="0" collapsed="false">
      <c r="A2834" s="1" t="n">
        <v>2830</v>
      </c>
      <c r="B2834" s="1" t="n">
        <v>39</v>
      </c>
      <c r="C2834" s="1" t="n">
        <v>0</v>
      </c>
      <c r="D2834" s="1" t="n">
        <v>0</v>
      </c>
      <c r="E2834" s="1" t="n">
        <v>1</v>
      </c>
      <c r="F2834" s="1" t="n">
        <v>2828</v>
      </c>
      <c r="H2834" s="1" t="s">
        <v>3279</v>
      </c>
      <c r="I2834" s="3" t="e">
        <f aca="false">-#NAME? #NAME?</f>
        <v>#VALUE!</v>
      </c>
      <c r="J2834" s="3" t="s">
        <v>256</v>
      </c>
      <c r="K2834" s="1" t="n">
        <v>10</v>
      </c>
      <c r="L2834" s="1" t="n">
        <v>0</v>
      </c>
      <c r="M2834" s="1" t="n">
        <v>28300</v>
      </c>
    </row>
    <row r="2835" customFormat="false" ht="41.75" hidden="false" customHeight="false" outlineLevel="0" collapsed="false">
      <c r="A2835" s="1" t="n">
        <v>2831</v>
      </c>
      <c r="B2835" s="1" t="n">
        <v>39</v>
      </c>
      <c r="C2835" s="1" t="n">
        <v>0</v>
      </c>
      <c r="D2835" s="1" t="n">
        <v>0</v>
      </c>
      <c r="E2835" s="1" t="n">
        <v>0</v>
      </c>
      <c r="F2835" s="1" t="n">
        <v>2828</v>
      </c>
      <c r="I2835" s="3" t="s">
        <v>3280</v>
      </c>
      <c r="L2835" s="1" t="n">
        <v>0</v>
      </c>
      <c r="M2835" s="1" t="n">
        <v>28310</v>
      </c>
    </row>
    <row r="2836" customFormat="false" ht="14.9" hidden="false" customHeight="false" outlineLevel="0" collapsed="false">
      <c r="A2836" s="1" t="n">
        <v>2832</v>
      </c>
      <c r="B2836" s="1" t="n">
        <v>39</v>
      </c>
      <c r="C2836" s="1" t="n">
        <v>0</v>
      </c>
      <c r="D2836" s="1" t="n">
        <v>0</v>
      </c>
      <c r="E2836" s="1" t="n">
        <v>1</v>
      </c>
      <c r="F2836" s="1" t="n">
        <v>2831</v>
      </c>
      <c r="H2836" s="1" t="s">
        <v>3281</v>
      </c>
      <c r="I2836" s="3" t="e">
        <f aca="false">--(#NAME?,#NAME? #NAME? #NAME?) (#NAME? #NAME?,#NAME? #NAME?)</f>
        <v>#VALUE!</v>
      </c>
      <c r="J2836" s="3" t="s">
        <v>256</v>
      </c>
      <c r="K2836" s="1" t="n">
        <v>10</v>
      </c>
      <c r="L2836" s="1" t="n">
        <v>0</v>
      </c>
      <c r="M2836" s="1" t="n">
        <v>28320</v>
      </c>
    </row>
    <row r="2837" customFormat="false" ht="14.9" hidden="false" customHeight="false" outlineLevel="0" collapsed="false">
      <c r="A2837" s="1" t="n">
        <v>2833</v>
      </c>
      <c r="B2837" s="1" t="n">
        <v>39</v>
      </c>
      <c r="C2837" s="1" t="n">
        <v>0</v>
      </c>
      <c r="D2837" s="1" t="n">
        <v>0</v>
      </c>
      <c r="E2837" s="1" t="n">
        <v>1</v>
      </c>
      <c r="F2837" s="1" t="n">
        <v>2831</v>
      </c>
      <c r="H2837" s="1" t="s">
        <v>3282</v>
      </c>
      <c r="I2837" s="3" t="e">
        <f aca="false">--#NAME?</f>
        <v>#NAME?</v>
      </c>
      <c r="J2837" s="3" t="s">
        <v>256</v>
      </c>
      <c r="K2837" s="1" t="n">
        <v>10</v>
      </c>
      <c r="L2837" s="1" t="n">
        <v>0</v>
      </c>
      <c r="M2837" s="1" t="n">
        <v>28330</v>
      </c>
    </row>
    <row r="2838" customFormat="false" ht="14.9" hidden="false" customHeight="false" outlineLevel="0" collapsed="false">
      <c r="A2838" s="1" t="n">
        <v>2834</v>
      </c>
      <c r="B2838" s="1" t="n">
        <v>39</v>
      </c>
      <c r="C2838" s="1" t="n">
        <v>0</v>
      </c>
      <c r="D2838" s="1" t="n">
        <v>0</v>
      </c>
      <c r="E2838" s="1" t="n">
        <v>1</v>
      </c>
      <c r="F2838" s="1" t="n">
        <v>2828</v>
      </c>
      <c r="H2838" s="1" t="s">
        <v>3283</v>
      </c>
      <c r="I2838" s="3" t="e">
        <f aca="false">-#NAME? #NAME?</f>
        <v>#VALUE!</v>
      </c>
      <c r="J2838" s="3" t="s">
        <v>256</v>
      </c>
      <c r="K2838" s="1" t="n">
        <v>10</v>
      </c>
      <c r="L2838" s="1" t="n">
        <v>0</v>
      </c>
      <c r="M2838" s="1" t="n">
        <v>28340</v>
      </c>
    </row>
    <row r="2839" customFormat="false" ht="14.9" hidden="false" customHeight="false" outlineLevel="0" collapsed="false">
      <c r="A2839" s="1" t="n">
        <v>2835</v>
      </c>
      <c r="B2839" s="1" t="n">
        <v>39</v>
      </c>
      <c r="C2839" s="1" t="n">
        <v>0</v>
      </c>
      <c r="D2839" s="1" t="n">
        <v>0</v>
      </c>
      <c r="E2839" s="1" t="n">
        <v>1</v>
      </c>
      <c r="F2839" s="1" t="n">
        <v>2828</v>
      </c>
      <c r="H2839" s="1" t="s">
        <v>3284</v>
      </c>
      <c r="I2839" s="3" t="e">
        <f aca="false">-#NAME?</f>
        <v>#NAME?</v>
      </c>
      <c r="J2839" s="3" t="s">
        <v>256</v>
      </c>
      <c r="K2839" s="1" t="n">
        <v>10</v>
      </c>
      <c r="L2839" s="1" t="n">
        <v>0</v>
      </c>
      <c r="M2839" s="1" t="n">
        <v>28350</v>
      </c>
    </row>
    <row r="2840" customFormat="false" ht="55.2" hidden="false" customHeight="false" outlineLevel="0" collapsed="false">
      <c r="A2840" s="1" t="n">
        <v>2836</v>
      </c>
      <c r="B2840" s="1" t="n">
        <v>39</v>
      </c>
      <c r="C2840" s="1" t="n">
        <v>0</v>
      </c>
      <c r="D2840" s="1" t="n">
        <v>1</v>
      </c>
      <c r="E2840" s="1" t="n">
        <v>1</v>
      </c>
      <c r="G2840" s="1" t="n">
        <v>39.1</v>
      </c>
      <c r="H2840" s="1" t="s">
        <v>3285</v>
      </c>
      <c r="I2840" s="3" t="s">
        <v>3286</v>
      </c>
      <c r="J2840" s="3" t="s">
        <v>256</v>
      </c>
      <c r="K2840" s="1" t="n">
        <v>10</v>
      </c>
      <c r="L2840" s="1" t="n">
        <v>0</v>
      </c>
      <c r="M2840" s="1" t="n">
        <v>28360</v>
      </c>
    </row>
    <row r="2841" customFormat="false" ht="337.3" hidden="false" customHeight="false" outlineLevel="0" collapsed="false">
      <c r="A2841" s="1" t="n">
        <v>2837</v>
      </c>
      <c r="B2841" s="1" t="n">
        <v>39</v>
      </c>
      <c r="C2841" s="1" t="n">
        <v>0</v>
      </c>
      <c r="D2841" s="1" t="n">
        <v>1</v>
      </c>
      <c r="E2841" s="1" t="n">
        <v>0</v>
      </c>
      <c r="G2841" s="1" t="n">
        <v>39.11</v>
      </c>
      <c r="I2841" s="3" t="s">
        <v>3287</v>
      </c>
      <c r="L2841" s="1" t="n">
        <v>0</v>
      </c>
      <c r="M2841" s="1" t="n">
        <v>28370</v>
      </c>
    </row>
    <row r="2842" customFormat="false" ht="14.9" hidden="false" customHeight="false" outlineLevel="0" collapsed="false">
      <c r="A2842" s="1" t="n">
        <v>2838</v>
      </c>
      <c r="B2842" s="1" t="n">
        <v>39</v>
      </c>
      <c r="C2842" s="1" t="n">
        <v>0</v>
      </c>
      <c r="D2842" s="1" t="n">
        <v>0</v>
      </c>
      <c r="E2842" s="1" t="n">
        <v>1</v>
      </c>
      <c r="F2842" s="1" t="n">
        <v>2837</v>
      </c>
      <c r="H2842" s="1" t="s">
        <v>3288</v>
      </c>
      <c r="I2842" s="3" t="e">
        <f aca="false">-#NAME? #NAME?,#NAME?,#NAME? #NAME? #NAME?-#NAME? #NAME? #NAME? #NAME?</f>
        <v>#VALUE!</v>
      </c>
      <c r="J2842" s="3" t="s">
        <v>256</v>
      </c>
      <c r="K2842" s="1" t="n">
        <v>10</v>
      </c>
      <c r="L2842" s="1" t="n">
        <v>0</v>
      </c>
      <c r="M2842" s="1" t="n">
        <v>28380</v>
      </c>
    </row>
    <row r="2843" customFormat="false" ht="14.9" hidden="false" customHeight="false" outlineLevel="0" collapsed="false">
      <c r="A2843" s="1" t="n">
        <v>2839</v>
      </c>
      <c r="B2843" s="1" t="n">
        <v>39</v>
      </c>
      <c r="C2843" s="1" t="n">
        <v>0</v>
      </c>
      <c r="D2843" s="1" t="n">
        <v>0</v>
      </c>
      <c r="E2843" s="1" t="n">
        <v>0</v>
      </c>
      <c r="F2843" s="1" t="n">
        <v>2837</v>
      </c>
      <c r="H2843" s="1" t="s">
        <v>3289</v>
      </c>
      <c r="I2843" s="3" t="e">
        <f aca="false">-#NAME?</f>
        <v>#NAME?</v>
      </c>
      <c r="L2843" s="1" t="n">
        <v>0</v>
      </c>
      <c r="M2843" s="1" t="n">
        <v>28390</v>
      </c>
    </row>
    <row r="2844" customFormat="false" ht="162.65" hidden="false" customHeight="false" outlineLevel="0" collapsed="false">
      <c r="A2844" s="1" t="n">
        <v>2840</v>
      </c>
      <c r="B2844" s="1" t="n">
        <v>39</v>
      </c>
      <c r="C2844" s="1" t="n">
        <v>0</v>
      </c>
      <c r="D2844" s="1" t="n">
        <v>1</v>
      </c>
      <c r="E2844" s="1" t="n">
        <v>0</v>
      </c>
      <c r="G2844" s="1" t="n">
        <v>39.12</v>
      </c>
      <c r="I2844" s="3" t="s">
        <v>3290</v>
      </c>
      <c r="L2844" s="1" t="n">
        <v>0</v>
      </c>
      <c r="M2844" s="1" t="n">
        <v>28400</v>
      </c>
    </row>
    <row r="2845" customFormat="false" ht="28.35" hidden="false" customHeight="false" outlineLevel="0" collapsed="false">
      <c r="A2845" s="1" t="n">
        <v>2841</v>
      </c>
      <c r="B2845" s="1" t="n">
        <v>39</v>
      </c>
      <c r="C2845" s="1" t="n">
        <v>0</v>
      </c>
      <c r="D2845" s="1" t="n">
        <v>0</v>
      </c>
      <c r="E2845" s="1" t="n">
        <v>0</v>
      </c>
      <c r="F2845" s="1" t="n">
        <v>2840</v>
      </c>
      <c r="I2845" s="3" t="s">
        <v>3291</v>
      </c>
      <c r="L2845" s="1" t="n">
        <v>0</v>
      </c>
      <c r="M2845" s="1" t="n">
        <v>28410</v>
      </c>
    </row>
    <row r="2846" customFormat="false" ht="14.9" hidden="false" customHeight="false" outlineLevel="0" collapsed="false">
      <c r="A2846" s="1" t="n">
        <v>2842</v>
      </c>
      <c r="B2846" s="1" t="n">
        <v>39</v>
      </c>
      <c r="C2846" s="1" t="n">
        <v>0</v>
      </c>
      <c r="D2846" s="1" t="n">
        <v>0</v>
      </c>
      <c r="E2846" s="1" t="n">
        <v>1</v>
      </c>
      <c r="F2846" s="1" t="n">
        <v>2841</v>
      </c>
      <c r="H2846" s="1" t="s">
        <v>3292</v>
      </c>
      <c r="I2846" s="3" t="e">
        <f aca="false">--#NAME?-#NAME?</f>
        <v>#NAME?</v>
      </c>
      <c r="J2846" s="3" t="s">
        <v>256</v>
      </c>
      <c r="K2846" s="1" t="n">
        <v>10</v>
      </c>
      <c r="L2846" s="1" t="n">
        <v>0</v>
      </c>
      <c r="M2846" s="1" t="n">
        <v>28420</v>
      </c>
    </row>
    <row r="2847" customFormat="false" ht="14.9" hidden="false" customHeight="false" outlineLevel="0" collapsed="false">
      <c r="A2847" s="1" t="n">
        <v>2843</v>
      </c>
      <c r="B2847" s="1" t="n">
        <v>39</v>
      </c>
      <c r="C2847" s="1" t="n">
        <v>0</v>
      </c>
      <c r="D2847" s="1" t="n">
        <v>0</v>
      </c>
      <c r="E2847" s="1" t="n">
        <v>1</v>
      </c>
      <c r="F2847" s="1" t="n">
        <v>2841</v>
      </c>
      <c r="H2847" s="1" t="s">
        <v>3293</v>
      </c>
      <c r="I2847" s="3" t="e">
        <f aca="false">--#NAME?</f>
        <v>#NAME?</v>
      </c>
      <c r="J2847" s="3" t="s">
        <v>256</v>
      </c>
      <c r="K2847" s="1" t="n">
        <v>10</v>
      </c>
      <c r="L2847" s="1" t="n">
        <v>0</v>
      </c>
      <c r="M2847" s="1" t="n">
        <v>28430</v>
      </c>
    </row>
    <row r="2848" customFormat="false" ht="14.9" hidden="false" customHeight="false" outlineLevel="0" collapsed="false">
      <c r="A2848" s="1" t="n">
        <v>2844</v>
      </c>
      <c r="B2848" s="1" t="n">
        <v>39</v>
      </c>
      <c r="C2848" s="1" t="n">
        <v>0</v>
      </c>
      <c r="D2848" s="1" t="n">
        <v>0</v>
      </c>
      <c r="E2848" s="1" t="n">
        <v>1</v>
      </c>
      <c r="F2848" s="1" t="n">
        <v>2840</v>
      </c>
      <c r="H2848" s="1" t="s">
        <v>3294</v>
      </c>
      <c r="I2848" s="3" t="e">
        <f aca="false">-#NAME? #NAME? (#NAME? #NAME?)</f>
        <v>#VALUE!</v>
      </c>
      <c r="J2848" s="3" t="s">
        <v>256</v>
      </c>
      <c r="K2848" s="1" t="n">
        <v>10</v>
      </c>
      <c r="L2848" s="1" t="n">
        <v>0</v>
      </c>
      <c r="M2848" s="1" t="n">
        <v>28440</v>
      </c>
    </row>
    <row r="2849" customFormat="false" ht="28.35" hidden="false" customHeight="false" outlineLevel="0" collapsed="false">
      <c r="A2849" s="1" t="n">
        <v>2845</v>
      </c>
      <c r="B2849" s="1" t="n">
        <v>39</v>
      </c>
      <c r="C2849" s="1" t="n">
        <v>0</v>
      </c>
      <c r="D2849" s="1" t="n">
        <v>0</v>
      </c>
      <c r="E2849" s="1" t="n">
        <v>0</v>
      </c>
      <c r="F2849" s="1" t="n">
        <v>2840</v>
      </c>
      <c r="I2849" s="3" t="s">
        <v>3295</v>
      </c>
      <c r="L2849" s="1" t="n">
        <v>0</v>
      </c>
      <c r="M2849" s="1" t="n">
        <v>28450</v>
      </c>
    </row>
    <row r="2850" customFormat="false" ht="14.9" hidden="false" customHeight="false" outlineLevel="0" collapsed="false">
      <c r="A2850" s="1" t="n">
        <v>2846</v>
      </c>
      <c r="B2850" s="1" t="n">
        <v>39</v>
      </c>
      <c r="C2850" s="1" t="n">
        <v>0</v>
      </c>
      <c r="D2850" s="1" t="n">
        <v>0</v>
      </c>
      <c r="E2850" s="1" t="n">
        <v>1</v>
      </c>
      <c r="F2850" s="1" t="n">
        <v>2845</v>
      </c>
      <c r="H2850" s="1" t="s">
        <v>3296</v>
      </c>
      <c r="I2850" s="3" t="e">
        <f aca="false">--#NAME? #NAME? #NAME? #NAME?</f>
        <v>#VALUE!</v>
      </c>
      <c r="J2850" s="3" t="s">
        <v>256</v>
      </c>
      <c r="K2850" s="1" t="n">
        <v>10</v>
      </c>
      <c r="L2850" s="1" t="n">
        <v>0</v>
      </c>
      <c r="M2850" s="1" t="n">
        <v>28460</v>
      </c>
    </row>
    <row r="2851" customFormat="false" ht="14.9" hidden="false" customHeight="false" outlineLevel="0" collapsed="false">
      <c r="A2851" s="1" t="n">
        <v>2847</v>
      </c>
      <c r="B2851" s="1" t="n">
        <v>39</v>
      </c>
      <c r="C2851" s="1" t="n">
        <v>0</v>
      </c>
      <c r="D2851" s="1" t="n">
        <v>0</v>
      </c>
      <c r="E2851" s="1" t="n">
        <v>1</v>
      </c>
      <c r="F2851" s="1" t="n">
        <v>2845</v>
      </c>
      <c r="H2851" s="1" t="s">
        <v>3297</v>
      </c>
      <c r="I2851" s="3" t="e">
        <f aca="false">--#NAME?</f>
        <v>#NAME?</v>
      </c>
      <c r="J2851" s="3" t="s">
        <v>256</v>
      </c>
      <c r="K2851" s="1" t="n">
        <v>10</v>
      </c>
      <c r="L2851" s="1" t="n">
        <v>0</v>
      </c>
      <c r="M2851" s="1" t="n">
        <v>28470</v>
      </c>
    </row>
    <row r="2852" customFormat="false" ht="14.9" hidden="false" customHeight="false" outlineLevel="0" collapsed="false">
      <c r="A2852" s="1" t="n">
        <v>2848</v>
      </c>
      <c r="B2852" s="1" t="n">
        <v>39</v>
      </c>
      <c r="C2852" s="1" t="n">
        <v>0</v>
      </c>
      <c r="D2852" s="1" t="n">
        <v>0</v>
      </c>
      <c r="E2852" s="1" t="n">
        <v>1</v>
      </c>
      <c r="F2852" s="1" t="n">
        <v>2840</v>
      </c>
      <c r="H2852" s="1" t="s">
        <v>3298</v>
      </c>
      <c r="I2852" s="3" t="e">
        <f aca="false">-#NAME?</f>
        <v>#NAME?</v>
      </c>
      <c r="J2852" s="3" t="s">
        <v>256</v>
      </c>
      <c r="K2852" s="1" t="n">
        <v>10</v>
      </c>
      <c r="L2852" s="1" t="n">
        <v>0</v>
      </c>
      <c r="M2852" s="1" t="n">
        <v>28480</v>
      </c>
    </row>
    <row r="2853" customFormat="false" ht="350.7" hidden="false" customHeight="false" outlineLevel="0" collapsed="false">
      <c r="A2853" s="1" t="n">
        <v>2849</v>
      </c>
      <c r="B2853" s="1" t="n">
        <v>39</v>
      </c>
      <c r="C2853" s="1" t="n">
        <v>0</v>
      </c>
      <c r="D2853" s="1" t="n">
        <v>1</v>
      </c>
      <c r="E2853" s="1" t="n">
        <v>0</v>
      </c>
      <c r="G2853" s="1" t="n">
        <v>39.13</v>
      </c>
      <c r="I2853" s="3" t="s">
        <v>3299</v>
      </c>
      <c r="L2853" s="1" t="n">
        <v>0</v>
      </c>
      <c r="M2853" s="1" t="n">
        <v>28490</v>
      </c>
    </row>
    <row r="2854" customFormat="false" ht="14.9" hidden="false" customHeight="false" outlineLevel="0" collapsed="false">
      <c r="A2854" s="1" t="n">
        <v>2850</v>
      </c>
      <c r="B2854" s="1" t="n">
        <v>39</v>
      </c>
      <c r="C2854" s="1" t="n">
        <v>0</v>
      </c>
      <c r="D2854" s="1" t="n">
        <v>0</v>
      </c>
      <c r="E2854" s="1" t="n">
        <v>1</v>
      </c>
      <c r="F2854" s="1" t="n">
        <v>2849</v>
      </c>
      <c r="H2854" s="1" t="s">
        <v>3300</v>
      </c>
      <c r="I2854" s="3" t="e">
        <f aca="false">-#NAME? #NAME?,#NAME? #NAME? #NAME? #NAME?</f>
        <v>#VALUE!</v>
      </c>
      <c r="J2854" s="3" t="s">
        <v>256</v>
      </c>
      <c r="K2854" s="1" t="n">
        <v>10</v>
      </c>
      <c r="L2854" s="1" t="n">
        <v>0</v>
      </c>
      <c r="M2854" s="1" t="n">
        <v>28500</v>
      </c>
    </row>
    <row r="2855" customFormat="false" ht="14.9" hidden="false" customHeight="false" outlineLevel="0" collapsed="false">
      <c r="A2855" s="1" t="n">
        <v>2851</v>
      </c>
      <c r="B2855" s="1" t="n">
        <v>39</v>
      </c>
      <c r="C2855" s="1" t="n">
        <v>0</v>
      </c>
      <c r="D2855" s="1" t="n">
        <v>0</v>
      </c>
      <c r="E2855" s="1" t="n">
        <v>1</v>
      </c>
      <c r="F2855" s="1" t="n">
        <v>2849</v>
      </c>
      <c r="H2855" s="1" t="s">
        <v>3301</v>
      </c>
      <c r="I2855" s="3" t="e">
        <f aca="false">-#NAME?</f>
        <v>#NAME?</v>
      </c>
      <c r="J2855" s="3" t="s">
        <v>256</v>
      </c>
      <c r="K2855" s="1" t="n">
        <v>10</v>
      </c>
      <c r="L2855" s="1" t="n">
        <v>0</v>
      </c>
      <c r="M2855" s="1" t="n">
        <v>28510</v>
      </c>
    </row>
    <row r="2856" customFormat="false" ht="162.65" hidden="false" customHeight="false" outlineLevel="0" collapsed="false">
      <c r="A2856" s="1" t="n">
        <v>2852</v>
      </c>
      <c r="B2856" s="1" t="n">
        <v>39</v>
      </c>
      <c r="C2856" s="1" t="n">
        <v>0</v>
      </c>
      <c r="D2856" s="1" t="n">
        <v>1</v>
      </c>
      <c r="E2856" s="1" t="n">
        <v>0</v>
      </c>
      <c r="G2856" s="1" t="n">
        <v>39.14</v>
      </c>
      <c r="I2856" s="3" t="s">
        <v>3302</v>
      </c>
      <c r="L2856" s="1" t="n">
        <v>0</v>
      </c>
      <c r="M2856" s="1" t="n">
        <v>28520</v>
      </c>
    </row>
    <row r="2857" customFormat="false" ht="122.35" hidden="false" customHeight="false" outlineLevel="0" collapsed="false">
      <c r="A2857" s="1" t="n">
        <v>2853</v>
      </c>
      <c r="B2857" s="1" t="n">
        <v>39</v>
      </c>
      <c r="C2857" s="1" t="n">
        <v>1</v>
      </c>
      <c r="D2857" s="1" t="n">
        <v>0</v>
      </c>
      <c r="E2857" s="1" t="n">
        <v>0</v>
      </c>
      <c r="I2857" s="3" t="s">
        <v>3303</v>
      </c>
      <c r="L2857" s="1" t="n">
        <v>0</v>
      </c>
      <c r="M2857" s="1" t="n">
        <v>28530</v>
      </c>
    </row>
    <row r="2858" customFormat="false" ht="68.65" hidden="false" customHeight="false" outlineLevel="0" collapsed="false">
      <c r="A2858" s="1" t="n">
        <v>2854</v>
      </c>
      <c r="B2858" s="1" t="n">
        <v>39</v>
      </c>
      <c r="C2858" s="1" t="n">
        <v>0</v>
      </c>
      <c r="D2858" s="1" t="n">
        <v>1</v>
      </c>
      <c r="E2858" s="1" t="n">
        <v>0</v>
      </c>
      <c r="G2858" s="1" t="n">
        <v>39.15</v>
      </c>
      <c r="I2858" s="3" t="s">
        <v>3304</v>
      </c>
      <c r="L2858" s="1" t="n">
        <v>0</v>
      </c>
      <c r="M2858" s="1" t="n">
        <v>28540</v>
      </c>
    </row>
    <row r="2859" customFormat="false" ht="14.9" hidden="false" customHeight="false" outlineLevel="0" collapsed="false">
      <c r="A2859" s="1" t="n">
        <v>2855</v>
      </c>
      <c r="B2859" s="1" t="n">
        <v>39</v>
      </c>
      <c r="C2859" s="1" t="n">
        <v>0</v>
      </c>
      <c r="D2859" s="1" t="n">
        <v>0</v>
      </c>
      <c r="E2859" s="1" t="n">
        <v>1</v>
      </c>
      <c r="F2859" s="1" t="n">
        <v>2854</v>
      </c>
      <c r="H2859" s="1" t="s">
        <v>3305</v>
      </c>
      <c r="I2859" s="3" t="e">
        <f aca="false">-#NAME? #NAME? #NAME? #NAME?</f>
        <v>#VALUE!</v>
      </c>
      <c r="J2859" s="3" t="s">
        <v>256</v>
      </c>
      <c r="K2859" s="1" t="n">
        <v>10</v>
      </c>
      <c r="L2859" s="1" t="n">
        <v>0</v>
      </c>
      <c r="M2859" s="1" t="n">
        <v>28550</v>
      </c>
    </row>
    <row r="2860" customFormat="false" ht="14.9" hidden="false" customHeight="false" outlineLevel="0" collapsed="false">
      <c r="A2860" s="1" t="n">
        <v>2856</v>
      </c>
      <c r="B2860" s="1" t="n">
        <v>39</v>
      </c>
      <c r="C2860" s="1" t="n">
        <v>0</v>
      </c>
      <c r="D2860" s="1" t="n">
        <v>0</v>
      </c>
      <c r="E2860" s="1" t="n">
        <v>1</v>
      </c>
      <c r="F2860" s="1" t="n">
        <v>2854</v>
      </c>
      <c r="H2860" s="1" t="s">
        <v>3306</v>
      </c>
      <c r="I2860" s="3" t="e">
        <f aca="false">-#NAME? #NAME? #NAME? #NAME?</f>
        <v>#VALUE!</v>
      </c>
      <c r="J2860" s="3" t="s">
        <v>256</v>
      </c>
      <c r="K2860" s="1" t="n">
        <v>10</v>
      </c>
      <c r="L2860" s="1" t="n">
        <v>0</v>
      </c>
      <c r="M2860" s="1" t="n">
        <v>28560</v>
      </c>
    </row>
    <row r="2861" customFormat="false" ht="14.9" hidden="false" customHeight="false" outlineLevel="0" collapsed="false">
      <c r="A2861" s="1" t="n">
        <v>2857</v>
      </c>
      <c r="B2861" s="1" t="n">
        <v>39</v>
      </c>
      <c r="C2861" s="1" t="n">
        <v>0</v>
      </c>
      <c r="D2861" s="1" t="n">
        <v>0</v>
      </c>
      <c r="E2861" s="1" t="n">
        <v>1</v>
      </c>
      <c r="F2861" s="1" t="n">
        <v>2854</v>
      </c>
      <c r="H2861" s="1" t="s">
        <v>3307</v>
      </c>
      <c r="I2861" s="3" t="e">
        <f aca="false">-#NAME? #NAME? #NAME? #NAME? #NAME?</f>
        <v>#VALUE!</v>
      </c>
      <c r="J2861" s="3" t="s">
        <v>256</v>
      </c>
      <c r="K2861" s="1" t="n">
        <v>10</v>
      </c>
      <c r="L2861" s="1" t="n">
        <v>0</v>
      </c>
      <c r="M2861" s="1" t="n">
        <v>28570</v>
      </c>
    </row>
    <row r="2862" customFormat="false" ht="14.9" hidden="false" customHeight="false" outlineLevel="0" collapsed="false">
      <c r="A2862" s="1" t="n">
        <v>2858</v>
      </c>
      <c r="B2862" s="1" t="n">
        <v>39</v>
      </c>
      <c r="C2862" s="1" t="n">
        <v>0</v>
      </c>
      <c r="D2862" s="1" t="n">
        <v>0</v>
      </c>
      <c r="E2862" s="1" t="n">
        <v>1</v>
      </c>
      <c r="F2862" s="1" t="n">
        <v>2854</v>
      </c>
      <c r="H2862" s="1" t="s">
        <v>3308</v>
      </c>
      <c r="I2862" s="3" t="e">
        <f aca="false">-#NAME? #NAME? #NAME?</f>
        <v>#VALUE!</v>
      </c>
      <c r="J2862" s="3" t="s">
        <v>256</v>
      </c>
      <c r="K2862" s="1" t="n">
        <v>10</v>
      </c>
      <c r="L2862" s="1" t="n">
        <v>0</v>
      </c>
      <c r="M2862" s="1" t="n">
        <v>28580</v>
      </c>
    </row>
    <row r="2863" customFormat="false" ht="283.55" hidden="false" customHeight="false" outlineLevel="0" collapsed="false">
      <c r="A2863" s="1" t="n">
        <v>2859</v>
      </c>
      <c r="B2863" s="1" t="n">
        <v>39</v>
      </c>
      <c r="C2863" s="1" t="n">
        <v>0</v>
      </c>
      <c r="D2863" s="1" t="n">
        <v>1</v>
      </c>
      <c r="E2863" s="1" t="n">
        <v>0</v>
      </c>
      <c r="G2863" s="1" t="n">
        <v>39.16</v>
      </c>
      <c r="I2863" s="3" t="s">
        <v>3309</v>
      </c>
      <c r="L2863" s="1" t="n">
        <v>0</v>
      </c>
      <c r="M2863" s="1" t="n">
        <v>28590</v>
      </c>
    </row>
    <row r="2864" customFormat="false" ht="14.9" hidden="false" customHeight="false" outlineLevel="0" collapsed="false">
      <c r="A2864" s="1" t="n">
        <v>2860</v>
      </c>
      <c r="B2864" s="1" t="n">
        <v>39</v>
      </c>
      <c r="C2864" s="1" t="n">
        <v>0</v>
      </c>
      <c r="D2864" s="1" t="n">
        <v>0</v>
      </c>
      <c r="E2864" s="1" t="n">
        <v>1</v>
      </c>
      <c r="F2864" s="1" t="n">
        <v>2859</v>
      </c>
      <c r="H2864" s="1" t="s">
        <v>3310</v>
      </c>
      <c r="I2864" s="3" t="e">
        <f aca="false">-#NAME? #NAME? #NAME? #NAME?</f>
        <v>#VALUE!</v>
      </c>
      <c r="J2864" s="3" t="s">
        <v>256</v>
      </c>
      <c r="K2864" s="1" t="n">
        <v>10</v>
      </c>
      <c r="L2864" s="1" t="n">
        <v>0</v>
      </c>
      <c r="M2864" s="1" t="n">
        <v>28600</v>
      </c>
    </row>
    <row r="2865" customFormat="false" ht="14.9" hidden="false" customHeight="false" outlineLevel="0" collapsed="false">
      <c r="A2865" s="1" t="n">
        <v>2861</v>
      </c>
      <c r="B2865" s="1" t="n">
        <v>39</v>
      </c>
      <c r="C2865" s="1" t="n">
        <v>0</v>
      </c>
      <c r="D2865" s="1" t="n">
        <v>0</v>
      </c>
      <c r="E2865" s="1" t="n">
        <v>1</v>
      </c>
      <c r="F2865" s="1" t="n">
        <v>2859</v>
      </c>
      <c r="H2865" s="1" t="s">
        <v>3311</v>
      </c>
      <c r="I2865" s="3" t="e">
        <f aca="false">-#NAME? #NAME? #NAME? #NAME? #NAME?</f>
        <v>#VALUE!</v>
      </c>
      <c r="J2865" s="3" t="s">
        <v>256</v>
      </c>
      <c r="K2865" s="1" t="n">
        <v>10</v>
      </c>
      <c r="L2865" s="1" t="n">
        <v>0</v>
      </c>
      <c r="M2865" s="1" t="n">
        <v>28610</v>
      </c>
    </row>
    <row r="2866" customFormat="false" ht="14.9" hidden="false" customHeight="false" outlineLevel="0" collapsed="false">
      <c r="A2866" s="1" t="n">
        <v>2862</v>
      </c>
      <c r="B2866" s="1" t="n">
        <v>39</v>
      </c>
      <c r="C2866" s="1" t="n">
        <v>0</v>
      </c>
      <c r="D2866" s="1" t="n">
        <v>0</v>
      </c>
      <c r="E2866" s="1" t="n">
        <v>1</v>
      </c>
      <c r="F2866" s="1" t="n">
        <v>2859</v>
      </c>
      <c r="H2866" s="1" t="s">
        <v>3312</v>
      </c>
      <c r="I2866" s="3" t="e">
        <f aca="false">-#NAME? #NAME? #NAME?</f>
        <v>#VALUE!</v>
      </c>
      <c r="J2866" s="3" t="s">
        <v>256</v>
      </c>
      <c r="K2866" s="1" t="n">
        <v>10</v>
      </c>
      <c r="L2866" s="1" t="n">
        <v>0</v>
      </c>
      <c r="M2866" s="1" t="n">
        <v>28620</v>
      </c>
    </row>
    <row r="2867" customFormat="false" ht="176.1" hidden="false" customHeight="false" outlineLevel="0" collapsed="false">
      <c r="A2867" s="1" t="n">
        <v>2863</v>
      </c>
      <c r="B2867" s="1" t="n">
        <v>39</v>
      </c>
      <c r="C2867" s="1" t="n">
        <v>0</v>
      </c>
      <c r="D2867" s="1" t="n">
        <v>1</v>
      </c>
      <c r="E2867" s="1" t="n">
        <v>0</v>
      </c>
      <c r="G2867" s="1" t="n">
        <v>39.17</v>
      </c>
      <c r="I2867" s="3" t="s">
        <v>3313</v>
      </c>
      <c r="L2867" s="1" t="n">
        <v>0</v>
      </c>
      <c r="M2867" s="1" t="n">
        <v>28630</v>
      </c>
    </row>
    <row r="2868" customFormat="false" ht="14.9" hidden="false" customHeight="false" outlineLevel="0" collapsed="false">
      <c r="A2868" s="1" t="n">
        <v>2864</v>
      </c>
      <c r="B2868" s="1" t="n">
        <v>39</v>
      </c>
      <c r="C2868" s="1" t="n">
        <v>0</v>
      </c>
      <c r="D2868" s="1" t="n">
        <v>0</v>
      </c>
      <c r="E2868" s="1" t="n">
        <v>1</v>
      </c>
      <c r="F2868" s="1" t="n">
        <v>2863</v>
      </c>
      <c r="H2868" s="1" t="s">
        <v>3314</v>
      </c>
      <c r="I2868" s="3" t="e">
        <f aca="false">-#NAME? #NAME? (#NAME? #NAME?) #NAME? #NAME? #NAME? #NAME? #NAME? #NAME? #NAME?</f>
        <v>#VALUE!</v>
      </c>
      <c r="J2868" s="3" t="s">
        <v>256</v>
      </c>
      <c r="K2868" s="1" t="n">
        <v>10</v>
      </c>
      <c r="L2868" s="1" t="n">
        <v>0</v>
      </c>
      <c r="M2868" s="1" t="n">
        <v>28640</v>
      </c>
    </row>
    <row r="2869" customFormat="false" ht="55.2" hidden="false" customHeight="false" outlineLevel="0" collapsed="false">
      <c r="A2869" s="1" t="n">
        <v>2865</v>
      </c>
      <c r="B2869" s="1" t="n">
        <v>39</v>
      </c>
      <c r="C2869" s="1" t="n">
        <v>0</v>
      </c>
      <c r="D2869" s="1" t="n">
        <v>0</v>
      </c>
      <c r="E2869" s="1" t="n">
        <v>0</v>
      </c>
      <c r="F2869" s="1" t="n">
        <v>2863</v>
      </c>
      <c r="I2869" s="3" t="s">
        <v>3315</v>
      </c>
      <c r="L2869" s="1" t="n">
        <v>0</v>
      </c>
      <c r="M2869" s="1" t="n">
        <v>28650</v>
      </c>
    </row>
    <row r="2870" customFormat="false" ht="14.9" hidden="false" customHeight="false" outlineLevel="0" collapsed="false">
      <c r="A2870" s="1" t="n">
        <v>2866</v>
      </c>
      <c r="B2870" s="1" t="n">
        <v>39</v>
      </c>
      <c r="C2870" s="1" t="n">
        <v>0</v>
      </c>
      <c r="D2870" s="1" t="n">
        <v>0</v>
      </c>
      <c r="E2870" s="1" t="n">
        <v>1</v>
      </c>
      <c r="F2870" s="1" t="n">
        <v>2865</v>
      </c>
      <c r="H2870" s="1" t="s">
        <v>3316</v>
      </c>
      <c r="I2870" s="3" t="e">
        <f aca="false">--#NAME? #NAME? #NAME? #NAME?</f>
        <v>#VALUE!</v>
      </c>
      <c r="J2870" s="3" t="s">
        <v>256</v>
      </c>
      <c r="K2870" s="1" t="n">
        <v>10</v>
      </c>
      <c r="L2870" s="1" t="n">
        <v>0</v>
      </c>
      <c r="M2870" s="1" t="n">
        <v>28660</v>
      </c>
    </row>
    <row r="2871" customFormat="false" ht="14.9" hidden="false" customHeight="false" outlineLevel="0" collapsed="false">
      <c r="A2871" s="1" t="n">
        <v>2867</v>
      </c>
      <c r="B2871" s="1" t="n">
        <v>39</v>
      </c>
      <c r="C2871" s="1" t="n">
        <v>0</v>
      </c>
      <c r="D2871" s="1" t="n">
        <v>0</v>
      </c>
      <c r="E2871" s="1" t="n">
        <v>1</v>
      </c>
      <c r="F2871" s="1" t="n">
        <v>2865</v>
      </c>
      <c r="H2871" s="1" t="s">
        <v>3317</v>
      </c>
      <c r="I2871" s="3" t="e">
        <f aca="false">--#NAME? #NAME? #NAME? #NAME?</f>
        <v>#VALUE!</v>
      </c>
      <c r="J2871" s="3" t="s">
        <v>256</v>
      </c>
      <c r="K2871" s="1" t="n">
        <v>10</v>
      </c>
      <c r="L2871" s="1" t="n">
        <v>0</v>
      </c>
      <c r="M2871" s="1" t="n">
        <v>28670</v>
      </c>
    </row>
    <row r="2872" customFormat="false" ht="14.9" hidden="false" customHeight="false" outlineLevel="0" collapsed="false">
      <c r="A2872" s="1" t="n">
        <v>2868</v>
      </c>
      <c r="B2872" s="1" t="n">
        <v>39</v>
      </c>
      <c r="C2872" s="1" t="n">
        <v>0</v>
      </c>
      <c r="D2872" s="1" t="n">
        <v>0</v>
      </c>
      <c r="E2872" s="1" t="n">
        <v>1</v>
      </c>
      <c r="F2872" s="1" t="n">
        <v>2865</v>
      </c>
      <c r="H2872" s="1" t="s">
        <v>3318</v>
      </c>
      <c r="I2872" s="3" t="e">
        <f aca="false">--#NAME? #NAME? #NAME? #NAME? #NAME?</f>
        <v>#VALUE!</v>
      </c>
      <c r="J2872" s="3" t="s">
        <v>256</v>
      </c>
      <c r="K2872" s="1" t="n">
        <v>10</v>
      </c>
      <c r="L2872" s="1" t="n">
        <v>0</v>
      </c>
      <c r="M2872" s="1" t="n">
        <v>28680</v>
      </c>
    </row>
    <row r="2873" customFormat="false" ht="14.9" hidden="false" customHeight="false" outlineLevel="0" collapsed="false">
      <c r="A2873" s="1" t="n">
        <v>2869</v>
      </c>
      <c r="B2873" s="1" t="n">
        <v>39</v>
      </c>
      <c r="C2873" s="1" t="n">
        <v>0</v>
      </c>
      <c r="D2873" s="1" t="n">
        <v>0</v>
      </c>
      <c r="E2873" s="1" t="n">
        <v>1</v>
      </c>
      <c r="F2873" s="1" t="n">
        <v>2865</v>
      </c>
      <c r="H2873" s="1" t="s">
        <v>3319</v>
      </c>
      <c r="I2873" s="3" t="e">
        <f aca="false">--#NAME? #NAME? #NAME?</f>
        <v>#VALUE!</v>
      </c>
      <c r="J2873" s="3" t="s">
        <v>256</v>
      </c>
      <c r="K2873" s="1" t="n">
        <v>10</v>
      </c>
      <c r="L2873" s="1" t="n">
        <v>0</v>
      </c>
      <c r="M2873" s="1" t="n">
        <v>28690</v>
      </c>
    </row>
    <row r="2874" customFormat="false" ht="55.2" hidden="false" customHeight="false" outlineLevel="0" collapsed="false">
      <c r="A2874" s="1" t="n">
        <v>2870</v>
      </c>
      <c r="B2874" s="1" t="n">
        <v>39</v>
      </c>
      <c r="C2874" s="1" t="n">
        <v>0</v>
      </c>
      <c r="D2874" s="1" t="n">
        <v>0</v>
      </c>
      <c r="E2874" s="1" t="n">
        <v>0</v>
      </c>
      <c r="F2874" s="1" t="n">
        <v>2863</v>
      </c>
      <c r="I2874" s="3" t="s">
        <v>3320</v>
      </c>
      <c r="L2874" s="1" t="n">
        <v>0</v>
      </c>
      <c r="M2874" s="1" t="n">
        <v>28700</v>
      </c>
    </row>
    <row r="2875" customFormat="false" ht="135.8" hidden="false" customHeight="false" outlineLevel="0" collapsed="false">
      <c r="A2875" s="1" t="n">
        <v>2871</v>
      </c>
      <c r="B2875" s="1" t="n">
        <v>39</v>
      </c>
      <c r="C2875" s="1" t="n">
        <v>0</v>
      </c>
      <c r="D2875" s="1" t="n">
        <v>0</v>
      </c>
      <c r="E2875" s="1" t="n">
        <v>1</v>
      </c>
      <c r="F2875" s="1" t="n">
        <v>2870</v>
      </c>
      <c r="H2875" s="1" t="s">
        <v>3321</v>
      </c>
      <c r="I2875" s="3" t="s">
        <v>3322</v>
      </c>
      <c r="J2875" s="3" t="s">
        <v>256</v>
      </c>
      <c r="K2875" s="1" t="n">
        <v>10</v>
      </c>
      <c r="L2875" s="1" t="n">
        <v>0</v>
      </c>
      <c r="M2875" s="1" t="n">
        <v>28710</v>
      </c>
    </row>
    <row r="2876" customFormat="false" ht="14.9" hidden="false" customHeight="false" outlineLevel="0" collapsed="false">
      <c r="A2876" s="1" t="n">
        <v>2872</v>
      </c>
      <c r="B2876" s="1" t="n">
        <v>39</v>
      </c>
      <c r="C2876" s="1" t="n">
        <v>0</v>
      </c>
      <c r="D2876" s="1" t="n">
        <v>0</v>
      </c>
      <c r="E2876" s="1" t="n">
        <v>1</v>
      </c>
      <c r="F2876" s="1" t="n">
        <v>2870</v>
      </c>
      <c r="H2876" s="1" t="s">
        <v>3323</v>
      </c>
      <c r="I2876" s="3" t="e">
        <f aca="false">--#NAME?,#NAME? #NAME? #NAME? #NAME? #NAME? #NAME? #NAME? #NAME?,#NAME? #NAME?</f>
        <v>#VALUE!</v>
      </c>
      <c r="J2876" s="3" t="s">
        <v>256</v>
      </c>
      <c r="K2876" s="1" t="n">
        <v>10</v>
      </c>
      <c r="L2876" s="1" t="n">
        <v>0</v>
      </c>
      <c r="M2876" s="1" t="n">
        <v>28720</v>
      </c>
    </row>
    <row r="2877" customFormat="false" ht="14.9" hidden="false" customHeight="false" outlineLevel="0" collapsed="false">
      <c r="A2877" s="1" t="n">
        <v>2873</v>
      </c>
      <c r="B2877" s="1" t="n">
        <v>39</v>
      </c>
      <c r="C2877" s="1" t="n">
        <v>0</v>
      </c>
      <c r="D2877" s="1" t="n">
        <v>0</v>
      </c>
      <c r="E2877" s="1" t="n">
        <v>1</v>
      </c>
      <c r="F2877" s="1" t="n">
        <v>2870</v>
      </c>
      <c r="H2877" s="1" t="s">
        <v>3324</v>
      </c>
      <c r="I2877" s="3" t="e">
        <f aca="false">--#NAME?,#NAME? #NAME? #NAME? #NAME? #NAME? #NAME? #NAME? #NAME?,#NAME? #NAME?</f>
        <v>#VALUE!</v>
      </c>
      <c r="J2877" s="3" t="s">
        <v>256</v>
      </c>
      <c r="K2877" s="1" t="n">
        <v>10</v>
      </c>
      <c r="L2877" s="1" t="n">
        <v>0</v>
      </c>
      <c r="M2877" s="1" t="n">
        <v>28730</v>
      </c>
    </row>
    <row r="2878" customFormat="false" ht="14.9" hidden="false" customHeight="false" outlineLevel="0" collapsed="false">
      <c r="A2878" s="1" t="n">
        <v>2874</v>
      </c>
      <c r="B2878" s="1" t="n">
        <v>39</v>
      </c>
      <c r="C2878" s="1" t="n">
        <v>0</v>
      </c>
      <c r="D2878" s="1" t="n">
        <v>0</v>
      </c>
      <c r="E2878" s="1" t="n">
        <v>1</v>
      </c>
      <c r="F2878" s="1" t="n">
        <v>2870</v>
      </c>
      <c r="H2878" s="1" t="s">
        <v>3325</v>
      </c>
      <c r="I2878" s="3" t="e">
        <f aca="false">--#NAME?</f>
        <v>#NAME?</v>
      </c>
      <c r="J2878" s="3" t="s">
        <v>256</v>
      </c>
      <c r="K2878" s="1" t="n">
        <v>10</v>
      </c>
      <c r="L2878" s="1" t="n">
        <v>0</v>
      </c>
      <c r="M2878" s="1" t="n">
        <v>28740</v>
      </c>
    </row>
    <row r="2879" customFormat="false" ht="14.9" hidden="false" customHeight="false" outlineLevel="0" collapsed="false">
      <c r="A2879" s="1" t="n">
        <v>2875</v>
      </c>
      <c r="B2879" s="1" t="n">
        <v>39</v>
      </c>
      <c r="C2879" s="1" t="n">
        <v>0</v>
      </c>
      <c r="D2879" s="1" t="n">
        <v>0</v>
      </c>
      <c r="E2879" s="1" t="n">
        <v>1</v>
      </c>
      <c r="F2879" s="1" t="n">
        <v>2863</v>
      </c>
      <c r="H2879" s="1" t="s">
        <v>3326</v>
      </c>
      <c r="I2879" s="3" t="e">
        <f aca="false">-#NAME?</f>
        <v>#NAME?</v>
      </c>
      <c r="J2879" s="3" t="s">
        <v>256</v>
      </c>
      <c r="K2879" s="1" t="n">
        <v>10</v>
      </c>
      <c r="L2879" s="1" t="n">
        <v>0</v>
      </c>
      <c r="M2879" s="1" t="n">
        <v>28750</v>
      </c>
    </row>
    <row r="2880" customFormat="false" ht="283.55" hidden="false" customHeight="false" outlineLevel="0" collapsed="false">
      <c r="A2880" s="1" t="n">
        <v>2876</v>
      </c>
      <c r="B2880" s="1" t="n">
        <v>39</v>
      </c>
      <c r="C2880" s="1" t="n">
        <v>0</v>
      </c>
      <c r="D2880" s="1" t="n">
        <v>1</v>
      </c>
      <c r="E2880" s="1" t="n">
        <v>0</v>
      </c>
      <c r="G2880" s="1" t="n">
        <v>39.18</v>
      </c>
      <c r="I2880" s="3" t="s">
        <v>3327</v>
      </c>
      <c r="L2880" s="1" t="n">
        <v>0</v>
      </c>
      <c r="M2880" s="1" t="n">
        <v>28760</v>
      </c>
    </row>
    <row r="2881" customFormat="false" ht="14.9" hidden="false" customHeight="false" outlineLevel="0" collapsed="false">
      <c r="A2881" s="1" t="n">
        <v>2877</v>
      </c>
      <c r="B2881" s="1" t="n">
        <v>39</v>
      </c>
      <c r="C2881" s="1" t="n">
        <v>0</v>
      </c>
      <c r="D2881" s="1" t="n">
        <v>0</v>
      </c>
      <c r="E2881" s="1" t="n">
        <v>1</v>
      </c>
      <c r="F2881" s="1" t="n">
        <v>2876</v>
      </c>
      <c r="H2881" s="1" t="s">
        <v>3328</v>
      </c>
      <c r="I2881" s="3" t="e">
        <f aca="false">-#NAME? #NAME? #NAME? #NAME? #NAME?</f>
        <v>#VALUE!</v>
      </c>
      <c r="J2881" s="3" t="s">
        <v>256</v>
      </c>
      <c r="K2881" s="1" t="n">
        <v>10</v>
      </c>
      <c r="L2881" s="1" t="n">
        <v>0</v>
      </c>
      <c r="M2881" s="1" t="n">
        <v>28770</v>
      </c>
    </row>
    <row r="2882" customFormat="false" ht="14.9" hidden="false" customHeight="false" outlineLevel="0" collapsed="false">
      <c r="A2882" s="1" t="n">
        <v>2878</v>
      </c>
      <c r="B2882" s="1" t="n">
        <v>39</v>
      </c>
      <c r="C2882" s="1" t="n">
        <v>0</v>
      </c>
      <c r="D2882" s="1" t="n">
        <v>0</v>
      </c>
      <c r="E2882" s="1" t="n">
        <v>1</v>
      </c>
      <c r="F2882" s="1" t="n">
        <v>2876</v>
      </c>
      <c r="H2882" s="1" t="s">
        <v>3329</v>
      </c>
      <c r="I2882" s="3" t="e">
        <f aca="false">-#NAME? #NAME? #NAME?</f>
        <v>#VALUE!</v>
      </c>
      <c r="J2882" s="3" t="s">
        <v>256</v>
      </c>
      <c r="K2882" s="1" t="n">
        <v>10</v>
      </c>
      <c r="L2882" s="1" t="n">
        <v>0</v>
      </c>
      <c r="M2882" s="1" t="n">
        <v>28780</v>
      </c>
    </row>
    <row r="2883" customFormat="false" ht="189.55" hidden="false" customHeight="false" outlineLevel="0" collapsed="false">
      <c r="A2883" s="1" t="n">
        <v>2879</v>
      </c>
      <c r="B2883" s="1" t="n">
        <v>39</v>
      </c>
      <c r="C2883" s="1" t="n">
        <v>0</v>
      </c>
      <c r="D2883" s="1" t="n">
        <v>1</v>
      </c>
      <c r="E2883" s="1" t="n">
        <v>0</v>
      </c>
      <c r="G2883" s="1" t="n">
        <v>39.19</v>
      </c>
      <c r="I2883" s="3" t="s">
        <v>3330</v>
      </c>
      <c r="L2883" s="1" t="n">
        <v>0</v>
      </c>
      <c r="M2883" s="1" t="n">
        <v>28790</v>
      </c>
    </row>
    <row r="2884" customFormat="false" ht="68.65" hidden="false" customHeight="false" outlineLevel="0" collapsed="false">
      <c r="A2884" s="1" t="n">
        <v>2880</v>
      </c>
      <c r="B2884" s="1" t="n">
        <v>39</v>
      </c>
      <c r="C2884" s="1" t="n">
        <v>0</v>
      </c>
      <c r="D2884" s="1" t="n">
        <v>0</v>
      </c>
      <c r="E2884" s="1" t="n">
        <v>1</v>
      </c>
      <c r="F2884" s="1" t="n">
        <v>2879</v>
      </c>
      <c r="H2884" s="1" t="s">
        <v>3331</v>
      </c>
      <c r="I2884" s="3" t="s">
        <v>3332</v>
      </c>
      <c r="J2884" s="3" t="s">
        <v>256</v>
      </c>
      <c r="K2884" s="1" t="n">
        <v>10</v>
      </c>
      <c r="L2884" s="1" t="n">
        <v>0</v>
      </c>
      <c r="M2884" s="1" t="n">
        <v>28800</v>
      </c>
    </row>
    <row r="2885" customFormat="false" ht="14.9" hidden="false" customHeight="false" outlineLevel="0" collapsed="false">
      <c r="A2885" s="1" t="n">
        <v>2881</v>
      </c>
      <c r="B2885" s="1" t="n">
        <v>39</v>
      </c>
      <c r="C2885" s="1" t="n">
        <v>0</v>
      </c>
      <c r="D2885" s="1" t="n">
        <v>0</v>
      </c>
      <c r="E2885" s="1" t="n">
        <v>0</v>
      </c>
      <c r="F2885" s="1" t="n">
        <v>2879</v>
      </c>
      <c r="I2885" s="3" t="s">
        <v>199</v>
      </c>
      <c r="L2885" s="1" t="n">
        <v>0</v>
      </c>
      <c r="M2885" s="1" t="n">
        <v>28810</v>
      </c>
    </row>
    <row r="2886" customFormat="false" ht="82.05" hidden="false" customHeight="false" outlineLevel="0" collapsed="false">
      <c r="A2886" s="1" t="n">
        <v>2882</v>
      </c>
      <c r="B2886" s="1" t="n">
        <v>39</v>
      </c>
      <c r="C2886" s="1" t="n">
        <v>0</v>
      </c>
      <c r="D2886" s="1" t="n">
        <v>0</v>
      </c>
      <c r="E2886" s="1" t="n">
        <v>1</v>
      </c>
      <c r="F2886" s="1" t="n">
        <v>2881</v>
      </c>
      <c r="H2886" s="1" t="s">
        <v>3333</v>
      </c>
      <c r="I2886" s="3" t="s">
        <v>3334</v>
      </c>
      <c r="J2886" s="3" t="s">
        <v>256</v>
      </c>
      <c r="K2886" s="1" t="n">
        <v>10</v>
      </c>
      <c r="L2886" s="1" t="n">
        <v>0</v>
      </c>
      <c r="M2886" s="1" t="n">
        <v>28820</v>
      </c>
    </row>
    <row r="2887" customFormat="false" ht="14.9" hidden="false" customHeight="false" outlineLevel="0" collapsed="false">
      <c r="A2887" s="1" t="n">
        <v>2883</v>
      </c>
      <c r="B2887" s="1" t="n">
        <v>39</v>
      </c>
      <c r="C2887" s="1" t="n">
        <v>0</v>
      </c>
      <c r="D2887" s="1" t="n">
        <v>0</v>
      </c>
      <c r="E2887" s="1" t="n">
        <v>1</v>
      </c>
      <c r="F2887" s="1" t="n">
        <v>2881</v>
      </c>
      <c r="H2887" s="1" t="s">
        <v>3335</v>
      </c>
      <c r="I2887" s="3" t="e">
        <f aca="false">---#NAME?</f>
        <v>#NAME?</v>
      </c>
      <c r="J2887" s="3" t="s">
        <v>256</v>
      </c>
      <c r="K2887" s="1" t="n">
        <v>10</v>
      </c>
      <c r="L2887" s="1" t="n">
        <v>0</v>
      </c>
      <c r="M2887" s="1" t="n">
        <v>28830</v>
      </c>
    </row>
    <row r="2888" customFormat="false" ht="270.1" hidden="false" customHeight="false" outlineLevel="0" collapsed="false">
      <c r="A2888" s="1" t="n">
        <v>2884</v>
      </c>
      <c r="B2888" s="1" t="n">
        <v>39</v>
      </c>
      <c r="C2888" s="1" t="n">
        <v>0</v>
      </c>
      <c r="D2888" s="1" t="n">
        <v>1</v>
      </c>
      <c r="E2888" s="1" t="n">
        <v>0</v>
      </c>
      <c r="G2888" s="1" t="n">
        <v>39.2</v>
      </c>
      <c r="I2888" s="3" t="s">
        <v>3336</v>
      </c>
      <c r="L2888" s="1" t="n">
        <v>0</v>
      </c>
      <c r="M2888" s="1" t="n">
        <v>28840</v>
      </c>
    </row>
    <row r="2889" customFormat="false" ht="55.2" hidden="false" customHeight="false" outlineLevel="0" collapsed="false">
      <c r="A2889" s="1" t="n">
        <v>2885</v>
      </c>
      <c r="B2889" s="1" t="n">
        <v>39</v>
      </c>
      <c r="C2889" s="1" t="n">
        <v>0</v>
      </c>
      <c r="D2889" s="1" t="n">
        <v>0</v>
      </c>
      <c r="E2889" s="1" t="n">
        <v>0</v>
      </c>
      <c r="F2889" s="1" t="n">
        <v>2884</v>
      </c>
      <c r="I2889" s="3" t="s">
        <v>3337</v>
      </c>
      <c r="L2889" s="1" t="n">
        <v>0</v>
      </c>
      <c r="M2889" s="1" t="n">
        <v>28850</v>
      </c>
    </row>
    <row r="2890" customFormat="false" ht="14.9" hidden="false" customHeight="false" outlineLevel="0" collapsed="false">
      <c r="A2890" s="1" t="n">
        <v>2886</v>
      </c>
      <c r="B2890" s="1" t="n">
        <v>39</v>
      </c>
      <c r="C2890" s="1" t="n">
        <v>0</v>
      </c>
      <c r="D2890" s="1" t="n">
        <v>0</v>
      </c>
      <c r="E2890" s="1" t="n">
        <v>1</v>
      </c>
      <c r="F2890" s="1" t="n">
        <v>2885</v>
      </c>
      <c r="H2890" s="1" t="s">
        <v>3338</v>
      </c>
      <c r="I2890" s="3" t="e">
        <f aca="false">---#NAME?</f>
        <v>#NAME?</v>
      </c>
      <c r="J2890" s="3" t="s">
        <v>256</v>
      </c>
      <c r="K2890" s="1" t="n">
        <v>10</v>
      </c>
      <c r="L2890" s="1" t="n">
        <v>0</v>
      </c>
      <c r="M2890" s="1" t="n">
        <v>28860</v>
      </c>
    </row>
    <row r="2891" customFormat="false" ht="14.9" hidden="false" customHeight="false" outlineLevel="0" collapsed="false">
      <c r="A2891" s="1" t="n">
        <v>2887</v>
      </c>
      <c r="B2891" s="1" t="n">
        <v>39</v>
      </c>
      <c r="C2891" s="1" t="n">
        <v>0</v>
      </c>
      <c r="D2891" s="1" t="n">
        <v>0</v>
      </c>
      <c r="E2891" s="1" t="n">
        <v>1</v>
      </c>
      <c r="F2891" s="1" t="n">
        <v>2885</v>
      </c>
      <c r="H2891" s="1" t="s">
        <v>3339</v>
      </c>
      <c r="I2891" s="3" t="e">
        <f aca="false">---#NAME?</f>
        <v>#NAME?</v>
      </c>
      <c r="J2891" s="3" t="s">
        <v>256</v>
      </c>
      <c r="K2891" s="1" t="n">
        <v>10</v>
      </c>
      <c r="L2891" s="1" t="n">
        <v>0</v>
      </c>
      <c r="M2891" s="1" t="n">
        <v>28870</v>
      </c>
    </row>
    <row r="2892" customFormat="false" ht="68.65" hidden="false" customHeight="false" outlineLevel="0" collapsed="false">
      <c r="A2892" s="1" t="n">
        <v>2888</v>
      </c>
      <c r="B2892" s="1" t="n">
        <v>39</v>
      </c>
      <c r="C2892" s="1" t="n">
        <v>0</v>
      </c>
      <c r="D2892" s="1" t="n">
        <v>0</v>
      </c>
      <c r="E2892" s="1" t="n">
        <v>0</v>
      </c>
      <c r="F2892" s="1" t="n">
        <v>2884</v>
      </c>
      <c r="I2892" s="3" t="s">
        <v>3340</v>
      </c>
      <c r="L2892" s="1" t="n">
        <v>0</v>
      </c>
      <c r="M2892" s="1" t="n">
        <v>28880</v>
      </c>
    </row>
    <row r="2893" customFormat="false" ht="14.9" hidden="false" customHeight="false" outlineLevel="0" collapsed="false">
      <c r="A2893" s="1" t="n">
        <v>2889</v>
      </c>
      <c r="B2893" s="1" t="n">
        <v>39</v>
      </c>
      <c r="C2893" s="1" t="n">
        <v>0</v>
      </c>
      <c r="D2893" s="1" t="n">
        <v>0</v>
      </c>
      <c r="E2893" s="1" t="n">
        <v>1</v>
      </c>
      <c r="F2893" s="1" t="n">
        <v>2888</v>
      </c>
      <c r="H2893" s="1" t="s">
        <v>3341</v>
      </c>
      <c r="I2893" s="3" t="e">
        <f aca="false">---#NAME?</f>
        <v>#NAME?</v>
      </c>
      <c r="J2893" s="3" t="s">
        <v>256</v>
      </c>
      <c r="K2893" s="1" t="n">
        <v>10</v>
      </c>
      <c r="L2893" s="1" t="n">
        <v>0</v>
      </c>
      <c r="M2893" s="1" t="n">
        <v>28890</v>
      </c>
    </row>
    <row r="2894" customFormat="false" ht="14.9" hidden="false" customHeight="false" outlineLevel="0" collapsed="false">
      <c r="A2894" s="1" t="n">
        <v>2890</v>
      </c>
      <c r="B2894" s="1" t="n">
        <v>39</v>
      </c>
      <c r="C2894" s="1" t="n">
        <v>0</v>
      </c>
      <c r="D2894" s="1" t="n">
        <v>0</v>
      </c>
      <c r="E2894" s="1" t="n">
        <v>1</v>
      </c>
      <c r="F2894" s="1" t="n">
        <v>2888</v>
      </c>
      <c r="H2894" s="1" t="s">
        <v>3342</v>
      </c>
      <c r="I2894" s="3" t="e">
        <f aca="false">---#NAME?</f>
        <v>#NAME?</v>
      </c>
      <c r="J2894" s="3" t="s">
        <v>256</v>
      </c>
      <c r="K2894" s="1" t="n">
        <v>10</v>
      </c>
      <c r="L2894" s="1" t="n">
        <v>0</v>
      </c>
      <c r="M2894" s="1" t="n">
        <v>28900</v>
      </c>
    </row>
    <row r="2895" customFormat="false" ht="55.2" hidden="false" customHeight="false" outlineLevel="0" collapsed="false">
      <c r="A2895" s="1" t="n">
        <v>2891</v>
      </c>
      <c r="B2895" s="1" t="n">
        <v>39</v>
      </c>
      <c r="C2895" s="1" t="n">
        <v>0</v>
      </c>
      <c r="D2895" s="1" t="n">
        <v>0</v>
      </c>
      <c r="E2895" s="1" t="n">
        <v>0</v>
      </c>
      <c r="F2895" s="1" t="n">
        <v>2884</v>
      </c>
      <c r="I2895" s="3" t="s">
        <v>3343</v>
      </c>
      <c r="L2895" s="1" t="n">
        <v>0</v>
      </c>
      <c r="M2895" s="1" t="n">
        <v>28910</v>
      </c>
    </row>
    <row r="2896" customFormat="false" ht="14.9" hidden="false" customHeight="false" outlineLevel="0" collapsed="false">
      <c r="A2896" s="1" t="n">
        <v>2892</v>
      </c>
      <c r="B2896" s="1" t="n">
        <v>39</v>
      </c>
      <c r="C2896" s="1" t="n">
        <v>0</v>
      </c>
      <c r="D2896" s="1" t="n">
        <v>0</v>
      </c>
      <c r="E2896" s="1" t="n">
        <v>1</v>
      </c>
      <c r="F2896" s="1" t="n">
        <v>2891</v>
      </c>
      <c r="H2896" s="1" t="s">
        <v>3344</v>
      </c>
      <c r="I2896" s="3" t="e">
        <f aca="false">---#NAME?</f>
        <v>#NAME?</v>
      </c>
      <c r="J2896" s="3" t="s">
        <v>256</v>
      </c>
      <c r="K2896" s="1" t="n">
        <v>10</v>
      </c>
      <c r="L2896" s="1" t="n">
        <v>0</v>
      </c>
      <c r="M2896" s="1" t="n">
        <v>28920</v>
      </c>
    </row>
    <row r="2897" customFormat="false" ht="14.9" hidden="false" customHeight="false" outlineLevel="0" collapsed="false">
      <c r="A2897" s="1" t="n">
        <v>2893</v>
      </c>
      <c r="B2897" s="1" t="n">
        <v>39</v>
      </c>
      <c r="C2897" s="1" t="n">
        <v>0</v>
      </c>
      <c r="D2897" s="1" t="n">
        <v>0</v>
      </c>
      <c r="E2897" s="1" t="n">
        <v>1</v>
      </c>
      <c r="F2897" s="1" t="n">
        <v>2891</v>
      </c>
      <c r="H2897" s="1" t="s">
        <v>3345</v>
      </c>
      <c r="I2897" s="3" t="e">
        <f aca="false">---#NAME?</f>
        <v>#NAME?</v>
      </c>
      <c r="J2897" s="3" t="s">
        <v>256</v>
      </c>
      <c r="K2897" s="1" t="n">
        <v>10</v>
      </c>
      <c r="L2897" s="1" t="n">
        <v>0</v>
      </c>
      <c r="M2897" s="1" t="n">
        <v>28930</v>
      </c>
    </row>
    <row r="2898" customFormat="false" ht="55.2" hidden="false" customHeight="false" outlineLevel="0" collapsed="false">
      <c r="A2898" s="1" t="n">
        <v>2894</v>
      </c>
      <c r="B2898" s="1" t="n">
        <v>39</v>
      </c>
      <c r="C2898" s="1" t="n">
        <v>0</v>
      </c>
      <c r="D2898" s="1" t="n">
        <v>0</v>
      </c>
      <c r="E2898" s="1" t="n">
        <v>0</v>
      </c>
      <c r="F2898" s="1" t="n">
        <v>2884</v>
      </c>
      <c r="I2898" s="3" t="s">
        <v>3346</v>
      </c>
      <c r="L2898" s="1" t="n">
        <v>0</v>
      </c>
      <c r="M2898" s="1" t="n">
        <v>28940</v>
      </c>
    </row>
    <row r="2899" customFormat="false" ht="122.35" hidden="false" customHeight="false" outlineLevel="0" collapsed="false">
      <c r="A2899" s="1" t="n">
        <v>2895</v>
      </c>
      <c r="B2899" s="1" t="n">
        <v>39</v>
      </c>
      <c r="C2899" s="1" t="n">
        <v>0</v>
      </c>
      <c r="D2899" s="1" t="n">
        <v>0</v>
      </c>
      <c r="E2899" s="1" t="n">
        <v>0</v>
      </c>
      <c r="F2899" s="1" t="n">
        <v>2894</v>
      </c>
      <c r="I2899" s="3" t="s">
        <v>3347</v>
      </c>
      <c r="L2899" s="1" t="n">
        <v>0</v>
      </c>
      <c r="M2899" s="1" t="n">
        <v>28950</v>
      </c>
    </row>
    <row r="2900" customFormat="false" ht="14.9" hidden="false" customHeight="false" outlineLevel="0" collapsed="false">
      <c r="A2900" s="1" t="n">
        <v>2896</v>
      </c>
      <c r="B2900" s="1" t="n">
        <v>39</v>
      </c>
      <c r="C2900" s="1" t="n">
        <v>0</v>
      </c>
      <c r="D2900" s="1" t="n">
        <v>0</v>
      </c>
      <c r="E2900" s="1" t="n">
        <v>1</v>
      </c>
      <c r="F2900" s="1" t="n">
        <v>2895</v>
      </c>
      <c r="H2900" s="1" t="s">
        <v>3348</v>
      </c>
      <c r="I2900" s="3" t="e">
        <f aca="false">---#NAME?</f>
        <v>#NAME?</v>
      </c>
      <c r="J2900" s="3" t="s">
        <v>256</v>
      </c>
      <c r="K2900" s="1" t="n">
        <v>10</v>
      </c>
      <c r="L2900" s="1" t="n">
        <v>0</v>
      </c>
      <c r="M2900" s="1" t="n">
        <v>28960</v>
      </c>
    </row>
    <row r="2901" customFormat="false" ht="14.9" hidden="false" customHeight="false" outlineLevel="0" collapsed="false">
      <c r="A2901" s="1" t="n">
        <v>2897</v>
      </c>
      <c r="B2901" s="1" t="n">
        <v>39</v>
      </c>
      <c r="C2901" s="1" t="n">
        <v>0</v>
      </c>
      <c r="D2901" s="1" t="n">
        <v>0</v>
      </c>
      <c r="E2901" s="1" t="n">
        <v>1</v>
      </c>
      <c r="F2901" s="1" t="n">
        <v>2895</v>
      </c>
      <c r="H2901" s="1" t="s">
        <v>3349</v>
      </c>
      <c r="I2901" s="3" t="e">
        <f aca="false">---#NAME?</f>
        <v>#NAME?</v>
      </c>
      <c r="J2901" s="3" t="s">
        <v>256</v>
      </c>
      <c r="K2901" s="1" t="n">
        <v>10</v>
      </c>
      <c r="L2901" s="1" t="n">
        <v>0</v>
      </c>
      <c r="M2901" s="1" t="n">
        <v>28970</v>
      </c>
    </row>
    <row r="2902" customFormat="false" ht="14.9" hidden="false" customHeight="false" outlineLevel="0" collapsed="false">
      <c r="A2902" s="1" t="n">
        <v>2898</v>
      </c>
      <c r="B2902" s="1" t="n">
        <v>39</v>
      </c>
      <c r="C2902" s="1" t="n">
        <v>0</v>
      </c>
      <c r="D2902" s="1" t="n">
        <v>0</v>
      </c>
      <c r="E2902" s="1" t="n">
        <v>1</v>
      </c>
      <c r="F2902" s="1" t="n">
        <v>2894</v>
      </c>
      <c r="H2902" s="1" t="s">
        <v>3350</v>
      </c>
      <c r="I2902" s="3" t="e">
        <f aca="false">--#NAME?</f>
        <v>#NAME?</v>
      </c>
      <c r="J2902" s="3" t="s">
        <v>256</v>
      </c>
      <c r="K2902" s="1" t="n">
        <v>10</v>
      </c>
      <c r="L2902" s="1" t="n">
        <v>0</v>
      </c>
      <c r="M2902" s="1" t="n">
        <v>28980</v>
      </c>
    </row>
    <row r="2903" customFormat="false" ht="41.75" hidden="false" customHeight="false" outlineLevel="0" collapsed="false">
      <c r="A2903" s="1" t="n">
        <v>2899</v>
      </c>
      <c r="B2903" s="1" t="n">
        <v>39</v>
      </c>
      <c r="C2903" s="1" t="n">
        <v>0</v>
      </c>
      <c r="D2903" s="1" t="n">
        <v>0</v>
      </c>
      <c r="E2903" s="1" t="n">
        <v>0</v>
      </c>
      <c r="F2903" s="1" t="n">
        <v>2884</v>
      </c>
      <c r="I2903" s="3" t="s">
        <v>3351</v>
      </c>
      <c r="L2903" s="1" t="n">
        <v>0</v>
      </c>
      <c r="M2903" s="1" t="n">
        <v>28990</v>
      </c>
    </row>
    <row r="2904" customFormat="false" ht="68.65" hidden="false" customHeight="false" outlineLevel="0" collapsed="false">
      <c r="A2904" s="1" t="n">
        <v>2900</v>
      </c>
      <c r="B2904" s="1" t="n">
        <v>39</v>
      </c>
      <c r="C2904" s="1" t="n">
        <v>0</v>
      </c>
      <c r="D2904" s="1" t="n">
        <v>0</v>
      </c>
      <c r="E2904" s="1" t="n">
        <v>0</v>
      </c>
      <c r="F2904" s="1" t="n">
        <v>2899</v>
      </c>
      <c r="I2904" s="3" t="s">
        <v>3352</v>
      </c>
      <c r="L2904" s="1" t="n">
        <v>0</v>
      </c>
      <c r="M2904" s="1" t="n">
        <v>29000</v>
      </c>
    </row>
    <row r="2905" customFormat="false" ht="14.9" hidden="false" customHeight="false" outlineLevel="0" collapsed="false">
      <c r="A2905" s="1" t="n">
        <v>2901</v>
      </c>
      <c r="B2905" s="1" t="n">
        <v>39</v>
      </c>
      <c r="C2905" s="1" t="n">
        <v>0</v>
      </c>
      <c r="D2905" s="1" t="n">
        <v>0</v>
      </c>
      <c r="E2905" s="1" t="n">
        <v>1</v>
      </c>
      <c r="F2905" s="1" t="n">
        <v>2900</v>
      </c>
      <c r="H2905" s="1" t="s">
        <v>3353</v>
      </c>
      <c r="I2905" s="3" t="e">
        <f aca="false">---#NAME?</f>
        <v>#NAME?</v>
      </c>
      <c r="J2905" s="3" t="s">
        <v>256</v>
      </c>
      <c r="K2905" s="1" t="n">
        <v>10</v>
      </c>
      <c r="L2905" s="1" t="n">
        <v>0</v>
      </c>
      <c r="M2905" s="1" t="n">
        <v>29010</v>
      </c>
    </row>
    <row r="2906" customFormat="false" ht="14.9" hidden="false" customHeight="false" outlineLevel="0" collapsed="false">
      <c r="A2906" s="1" t="n">
        <v>2902</v>
      </c>
      <c r="B2906" s="1" t="n">
        <v>39</v>
      </c>
      <c r="C2906" s="1" t="n">
        <v>0</v>
      </c>
      <c r="D2906" s="1" t="n">
        <v>0</v>
      </c>
      <c r="E2906" s="1" t="n">
        <v>1</v>
      </c>
      <c r="F2906" s="1" t="n">
        <v>2900</v>
      </c>
      <c r="H2906" s="1" t="s">
        <v>3354</v>
      </c>
      <c r="I2906" s="3" t="e">
        <f aca="false">---#NAME?</f>
        <v>#NAME?</v>
      </c>
      <c r="J2906" s="3" t="s">
        <v>256</v>
      </c>
      <c r="K2906" s="1" t="n">
        <v>10</v>
      </c>
      <c r="L2906" s="1" t="n">
        <v>0</v>
      </c>
      <c r="M2906" s="1" t="n">
        <v>29020</v>
      </c>
    </row>
    <row r="2907" customFormat="false" ht="14.9" hidden="false" customHeight="false" outlineLevel="0" collapsed="false">
      <c r="A2907" s="1" t="n">
        <v>2903</v>
      </c>
      <c r="B2907" s="1" t="n">
        <v>39</v>
      </c>
      <c r="C2907" s="1" t="n">
        <v>0</v>
      </c>
      <c r="D2907" s="1" t="n">
        <v>0</v>
      </c>
      <c r="E2907" s="1" t="n">
        <v>0</v>
      </c>
      <c r="F2907" s="1" t="n">
        <v>2899</v>
      </c>
      <c r="I2907" s="3" t="s">
        <v>706</v>
      </c>
      <c r="L2907" s="1" t="n">
        <v>0</v>
      </c>
      <c r="M2907" s="1" t="n">
        <v>29030</v>
      </c>
    </row>
    <row r="2908" customFormat="false" ht="14.9" hidden="false" customHeight="false" outlineLevel="0" collapsed="false">
      <c r="A2908" s="1" t="n">
        <v>2904</v>
      </c>
      <c r="B2908" s="1" t="n">
        <v>39</v>
      </c>
      <c r="C2908" s="1" t="n">
        <v>0</v>
      </c>
      <c r="D2908" s="1" t="n">
        <v>0</v>
      </c>
      <c r="E2908" s="1" t="n">
        <v>1</v>
      </c>
      <c r="F2908" s="1" t="n">
        <v>2903</v>
      </c>
      <c r="H2908" s="1" t="s">
        <v>3355</v>
      </c>
      <c r="I2908" s="3" t="e">
        <f aca="false">---#NAME?</f>
        <v>#NAME?</v>
      </c>
      <c r="J2908" s="3" t="s">
        <v>256</v>
      </c>
      <c r="K2908" s="1" t="n">
        <v>10</v>
      </c>
      <c r="L2908" s="1" t="n">
        <v>0</v>
      </c>
      <c r="M2908" s="1" t="n">
        <v>29040</v>
      </c>
    </row>
    <row r="2909" customFormat="false" ht="14.9" hidden="false" customHeight="false" outlineLevel="0" collapsed="false">
      <c r="A2909" s="1" t="n">
        <v>2905</v>
      </c>
      <c r="B2909" s="1" t="n">
        <v>39</v>
      </c>
      <c r="C2909" s="1" t="n">
        <v>0</v>
      </c>
      <c r="D2909" s="1" t="n">
        <v>0</v>
      </c>
      <c r="E2909" s="1" t="n">
        <v>1</v>
      </c>
      <c r="F2909" s="1" t="n">
        <v>2903</v>
      </c>
      <c r="H2909" s="1" t="s">
        <v>3356</v>
      </c>
      <c r="I2909" s="3" t="e">
        <f aca="false">---#NAME?</f>
        <v>#NAME?</v>
      </c>
      <c r="J2909" s="3" t="s">
        <v>256</v>
      </c>
      <c r="K2909" s="1" t="n">
        <v>10</v>
      </c>
      <c r="L2909" s="1" t="n">
        <v>0</v>
      </c>
      <c r="M2909" s="1" t="n">
        <v>29050</v>
      </c>
    </row>
    <row r="2910" customFormat="false" ht="135.8" hidden="false" customHeight="false" outlineLevel="0" collapsed="false">
      <c r="A2910" s="1" t="n">
        <v>2906</v>
      </c>
      <c r="B2910" s="1" t="n">
        <v>39</v>
      </c>
      <c r="C2910" s="1" t="n">
        <v>0</v>
      </c>
      <c r="D2910" s="1" t="n">
        <v>0</v>
      </c>
      <c r="E2910" s="1" t="n">
        <v>0</v>
      </c>
      <c r="F2910" s="1" t="n">
        <v>2884</v>
      </c>
      <c r="I2910" s="3" t="s">
        <v>3357</v>
      </c>
      <c r="L2910" s="1" t="n">
        <v>0</v>
      </c>
      <c r="M2910" s="1" t="n">
        <v>29060</v>
      </c>
    </row>
    <row r="2911" customFormat="false" ht="41.75" hidden="false" customHeight="false" outlineLevel="0" collapsed="false">
      <c r="A2911" s="1" t="n">
        <v>2907</v>
      </c>
      <c r="B2911" s="1" t="n">
        <v>39</v>
      </c>
      <c r="C2911" s="1" t="n">
        <v>0</v>
      </c>
      <c r="D2911" s="1" t="n">
        <v>0</v>
      </c>
      <c r="E2911" s="1" t="n">
        <v>0</v>
      </c>
      <c r="F2911" s="1" t="n">
        <v>2906</v>
      </c>
      <c r="I2911" s="3" t="s">
        <v>3358</v>
      </c>
      <c r="L2911" s="1" t="n">
        <v>0</v>
      </c>
      <c r="M2911" s="1" t="n">
        <v>29070</v>
      </c>
    </row>
    <row r="2912" customFormat="false" ht="14.9" hidden="false" customHeight="false" outlineLevel="0" collapsed="false">
      <c r="A2912" s="1" t="n">
        <v>2908</v>
      </c>
      <c r="B2912" s="1" t="n">
        <v>39</v>
      </c>
      <c r="C2912" s="1" t="n">
        <v>0</v>
      </c>
      <c r="D2912" s="1" t="n">
        <v>0</v>
      </c>
      <c r="E2912" s="1" t="n">
        <v>1</v>
      </c>
      <c r="F2912" s="1" t="n">
        <v>2907</v>
      </c>
      <c r="H2912" s="1" t="s">
        <v>3359</v>
      </c>
      <c r="I2912" s="3" t="e">
        <f aca="false">---#NAME?</f>
        <v>#NAME?</v>
      </c>
      <c r="J2912" s="3" t="s">
        <v>256</v>
      </c>
      <c r="K2912" s="1" t="n">
        <v>10</v>
      </c>
      <c r="L2912" s="1" t="n">
        <v>0</v>
      </c>
      <c r="M2912" s="1" t="n">
        <v>29080</v>
      </c>
    </row>
    <row r="2913" customFormat="false" ht="14.9" hidden="false" customHeight="false" outlineLevel="0" collapsed="false">
      <c r="A2913" s="1" t="n">
        <v>2909</v>
      </c>
      <c r="B2913" s="1" t="n">
        <v>39</v>
      </c>
      <c r="C2913" s="1" t="n">
        <v>0</v>
      </c>
      <c r="D2913" s="1" t="n">
        <v>0</v>
      </c>
      <c r="E2913" s="1" t="n">
        <v>1</v>
      </c>
      <c r="F2913" s="1" t="n">
        <v>2907</v>
      </c>
      <c r="H2913" s="1" t="s">
        <v>3360</v>
      </c>
      <c r="I2913" s="3" t="e">
        <f aca="false">---#NAME?</f>
        <v>#NAME?</v>
      </c>
      <c r="J2913" s="3" t="s">
        <v>256</v>
      </c>
      <c r="K2913" s="1" t="n">
        <v>10</v>
      </c>
      <c r="L2913" s="1" t="n">
        <v>0</v>
      </c>
      <c r="M2913" s="1" t="n">
        <v>29090</v>
      </c>
    </row>
    <row r="2914" customFormat="false" ht="68.65" hidden="false" customHeight="false" outlineLevel="0" collapsed="false">
      <c r="A2914" s="1" t="n">
        <v>2910</v>
      </c>
      <c r="B2914" s="1" t="n">
        <v>39</v>
      </c>
      <c r="C2914" s="1" t="n">
        <v>0</v>
      </c>
      <c r="D2914" s="1" t="n">
        <v>0</v>
      </c>
      <c r="E2914" s="1" t="n">
        <v>0</v>
      </c>
      <c r="F2914" s="1" t="n">
        <v>2906</v>
      </c>
      <c r="I2914" s="3" t="s">
        <v>3361</v>
      </c>
      <c r="L2914" s="1" t="n">
        <v>0</v>
      </c>
      <c r="M2914" s="1" t="n">
        <v>29100</v>
      </c>
    </row>
    <row r="2915" customFormat="false" ht="14.9" hidden="false" customHeight="false" outlineLevel="0" collapsed="false">
      <c r="A2915" s="1" t="n">
        <v>2911</v>
      </c>
      <c r="B2915" s="1" t="n">
        <v>39</v>
      </c>
      <c r="C2915" s="1" t="n">
        <v>0</v>
      </c>
      <c r="D2915" s="1" t="n">
        <v>0</v>
      </c>
      <c r="E2915" s="1" t="n">
        <v>1</v>
      </c>
      <c r="F2915" s="1" t="n">
        <v>2910</v>
      </c>
      <c r="H2915" s="1" t="s">
        <v>3362</v>
      </c>
      <c r="I2915" s="3" t="e">
        <f aca="false">---#NAME?</f>
        <v>#NAME?</v>
      </c>
      <c r="J2915" s="3" t="s">
        <v>256</v>
      </c>
      <c r="K2915" s="1" t="n">
        <v>10</v>
      </c>
      <c r="L2915" s="1" t="n">
        <v>0</v>
      </c>
      <c r="M2915" s="1" t="n">
        <v>29110</v>
      </c>
    </row>
    <row r="2916" customFormat="false" ht="14.9" hidden="false" customHeight="false" outlineLevel="0" collapsed="false">
      <c r="A2916" s="1" t="n">
        <v>2912</v>
      </c>
      <c r="B2916" s="1" t="n">
        <v>39</v>
      </c>
      <c r="C2916" s="1" t="n">
        <v>0</v>
      </c>
      <c r="D2916" s="1" t="n">
        <v>0</v>
      </c>
      <c r="E2916" s="1" t="n">
        <v>1</v>
      </c>
      <c r="F2916" s="1" t="n">
        <v>2910</v>
      </c>
      <c r="H2916" s="1" t="s">
        <v>3363</v>
      </c>
      <c r="I2916" s="3" t="e">
        <f aca="false">---#NAME?</f>
        <v>#NAME?</v>
      </c>
      <c r="J2916" s="3" t="s">
        <v>256</v>
      </c>
      <c r="K2916" s="1" t="n">
        <v>10</v>
      </c>
      <c r="L2916" s="1" t="n">
        <v>0</v>
      </c>
      <c r="M2916" s="1" t="n">
        <v>29120</v>
      </c>
    </row>
    <row r="2917" customFormat="false" ht="68.65" hidden="false" customHeight="false" outlineLevel="0" collapsed="false">
      <c r="A2917" s="1" t="n">
        <v>2913</v>
      </c>
      <c r="B2917" s="1" t="n">
        <v>39</v>
      </c>
      <c r="C2917" s="1" t="n">
        <v>0</v>
      </c>
      <c r="D2917" s="1" t="n">
        <v>0</v>
      </c>
      <c r="E2917" s="1" t="n">
        <v>0</v>
      </c>
      <c r="F2917" s="1" t="n">
        <v>2906</v>
      </c>
      <c r="I2917" s="3" t="s">
        <v>3364</v>
      </c>
      <c r="L2917" s="1" t="n">
        <v>0</v>
      </c>
      <c r="M2917" s="1" t="n">
        <v>29130</v>
      </c>
    </row>
    <row r="2918" customFormat="false" ht="14.9" hidden="false" customHeight="false" outlineLevel="0" collapsed="false">
      <c r="A2918" s="1" t="n">
        <v>2914</v>
      </c>
      <c r="B2918" s="1" t="n">
        <v>39</v>
      </c>
      <c r="C2918" s="1" t="n">
        <v>0</v>
      </c>
      <c r="D2918" s="1" t="n">
        <v>0</v>
      </c>
      <c r="E2918" s="1" t="n">
        <v>1</v>
      </c>
      <c r="F2918" s="1" t="n">
        <v>2913</v>
      </c>
      <c r="H2918" s="1" t="s">
        <v>3365</v>
      </c>
      <c r="I2918" s="3" t="e">
        <f aca="false">---#NAME?</f>
        <v>#NAME?</v>
      </c>
      <c r="J2918" s="3" t="s">
        <v>256</v>
      </c>
      <c r="K2918" s="1" t="n">
        <v>10</v>
      </c>
      <c r="L2918" s="1" t="n">
        <v>0</v>
      </c>
      <c r="M2918" s="1" t="n">
        <v>29140</v>
      </c>
    </row>
    <row r="2919" customFormat="false" ht="14.9" hidden="false" customHeight="false" outlineLevel="0" collapsed="false">
      <c r="A2919" s="1" t="n">
        <v>2915</v>
      </c>
      <c r="B2919" s="1" t="n">
        <v>39</v>
      </c>
      <c r="C2919" s="1" t="n">
        <v>0</v>
      </c>
      <c r="D2919" s="1" t="n">
        <v>0</v>
      </c>
      <c r="E2919" s="1" t="n">
        <v>1</v>
      </c>
      <c r="F2919" s="1" t="n">
        <v>2913</v>
      </c>
      <c r="H2919" s="1" t="s">
        <v>3366</v>
      </c>
      <c r="I2919" s="3" t="e">
        <f aca="false">---#NAME?</f>
        <v>#NAME?</v>
      </c>
      <c r="J2919" s="3" t="s">
        <v>256</v>
      </c>
      <c r="K2919" s="1" t="n">
        <v>10</v>
      </c>
      <c r="L2919" s="1" t="n">
        <v>0</v>
      </c>
      <c r="M2919" s="1" t="n">
        <v>29150</v>
      </c>
    </row>
    <row r="2920" customFormat="false" ht="41.75" hidden="false" customHeight="false" outlineLevel="0" collapsed="false">
      <c r="A2920" s="1" t="n">
        <v>2916</v>
      </c>
      <c r="B2920" s="1" t="n">
        <v>39</v>
      </c>
      <c r="C2920" s="1" t="n">
        <v>0</v>
      </c>
      <c r="D2920" s="1" t="n">
        <v>0</v>
      </c>
      <c r="E2920" s="1" t="n">
        <v>0</v>
      </c>
      <c r="F2920" s="1" t="n">
        <v>2906</v>
      </c>
      <c r="I2920" s="3" t="s">
        <v>3367</v>
      </c>
      <c r="L2920" s="1" t="n">
        <v>0</v>
      </c>
      <c r="M2920" s="1" t="n">
        <v>29160</v>
      </c>
    </row>
    <row r="2921" customFormat="false" ht="14.9" hidden="false" customHeight="false" outlineLevel="0" collapsed="false">
      <c r="A2921" s="1" t="n">
        <v>2917</v>
      </c>
      <c r="B2921" s="1" t="n">
        <v>39</v>
      </c>
      <c r="C2921" s="1" t="n">
        <v>0</v>
      </c>
      <c r="D2921" s="1" t="n">
        <v>0</v>
      </c>
      <c r="E2921" s="1" t="n">
        <v>1</v>
      </c>
      <c r="F2921" s="1" t="n">
        <v>2916</v>
      </c>
      <c r="H2921" s="1" t="s">
        <v>3368</v>
      </c>
      <c r="I2921" s="3" t="e">
        <f aca="false">---#NAME?</f>
        <v>#NAME?</v>
      </c>
      <c r="J2921" s="3" t="s">
        <v>256</v>
      </c>
      <c r="K2921" s="1" t="n">
        <v>10</v>
      </c>
      <c r="L2921" s="1" t="n">
        <v>0</v>
      </c>
      <c r="M2921" s="1" t="n">
        <v>29170</v>
      </c>
    </row>
    <row r="2922" customFormat="false" ht="14.9" hidden="false" customHeight="false" outlineLevel="0" collapsed="false">
      <c r="A2922" s="1" t="n">
        <v>2918</v>
      </c>
      <c r="B2922" s="1" t="n">
        <v>39</v>
      </c>
      <c r="C2922" s="1" t="n">
        <v>0</v>
      </c>
      <c r="D2922" s="1" t="n">
        <v>0</v>
      </c>
      <c r="E2922" s="1" t="n">
        <v>1</v>
      </c>
      <c r="F2922" s="1" t="n">
        <v>2916</v>
      </c>
      <c r="H2922" s="1" t="s">
        <v>3369</v>
      </c>
      <c r="I2922" s="3" t="e">
        <f aca="false">---#NAME?</f>
        <v>#NAME?</v>
      </c>
      <c r="J2922" s="3" t="s">
        <v>256</v>
      </c>
      <c r="K2922" s="1" t="n">
        <v>10</v>
      </c>
      <c r="L2922" s="1" t="n">
        <v>0</v>
      </c>
      <c r="M2922" s="1" t="n">
        <v>29180</v>
      </c>
    </row>
    <row r="2923" customFormat="false" ht="82.05" hidden="false" customHeight="false" outlineLevel="0" collapsed="false">
      <c r="A2923" s="1" t="n">
        <v>2919</v>
      </c>
      <c r="B2923" s="1" t="n">
        <v>39</v>
      </c>
      <c r="C2923" s="1" t="n">
        <v>0</v>
      </c>
      <c r="D2923" s="1" t="n">
        <v>0</v>
      </c>
      <c r="E2923" s="1" t="n">
        <v>0</v>
      </c>
      <c r="F2923" s="1" t="n">
        <v>2884</v>
      </c>
      <c r="I2923" s="3" t="s">
        <v>3370</v>
      </c>
      <c r="L2923" s="1" t="n">
        <v>0</v>
      </c>
      <c r="M2923" s="1" t="n">
        <v>29190</v>
      </c>
    </row>
    <row r="2924" customFormat="false" ht="55.2" hidden="false" customHeight="false" outlineLevel="0" collapsed="false">
      <c r="A2924" s="1" t="n">
        <v>2920</v>
      </c>
      <c r="B2924" s="1" t="n">
        <v>39</v>
      </c>
      <c r="C2924" s="1" t="n">
        <v>0</v>
      </c>
      <c r="D2924" s="1" t="n">
        <v>0</v>
      </c>
      <c r="E2924" s="1" t="n">
        <v>0</v>
      </c>
      <c r="F2924" s="1" t="n">
        <v>2919</v>
      </c>
      <c r="I2924" s="3" t="s">
        <v>3371</v>
      </c>
      <c r="L2924" s="1" t="n">
        <v>0</v>
      </c>
      <c r="M2924" s="1" t="n">
        <v>29200</v>
      </c>
    </row>
    <row r="2925" customFormat="false" ht="14.9" hidden="false" customHeight="false" outlineLevel="0" collapsed="false">
      <c r="A2925" s="1" t="n">
        <v>2921</v>
      </c>
      <c r="B2925" s="1" t="n">
        <v>39</v>
      </c>
      <c r="C2925" s="1" t="n">
        <v>0</v>
      </c>
      <c r="D2925" s="1" t="n">
        <v>0</v>
      </c>
      <c r="E2925" s="1" t="n">
        <v>1</v>
      </c>
      <c r="F2925" s="1" t="n">
        <v>2920</v>
      </c>
      <c r="H2925" s="1" t="s">
        <v>3372</v>
      </c>
      <c r="I2925" s="3" t="e">
        <f aca="false">---#NAME?</f>
        <v>#NAME?</v>
      </c>
      <c r="J2925" s="3" t="s">
        <v>256</v>
      </c>
      <c r="K2925" s="1" t="n">
        <v>10</v>
      </c>
      <c r="L2925" s="1" t="n">
        <v>0</v>
      </c>
      <c r="M2925" s="1" t="n">
        <v>29210</v>
      </c>
    </row>
    <row r="2926" customFormat="false" ht="14.9" hidden="false" customHeight="false" outlineLevel="0" collapsed="false">
      <c r="A2926" s="1" t="n">
        <v>2922</v>
      </c>
      <c r="B2926" s="1" t="n">
        <v>39</v>
      </c>
      <c r="C2926" s="1" t="n">
        <v>0</v>
      </c>
      <c r="D2926" s="1" t="n">
        <v>0</v>
      </c>
      <c r="E2926" s="1" t="n">
        <v>1</v>
      </c>
      <c r="F2926" s="1" t="n">
        <v>2920</v>
      </c>
      <c r="H2926" s="1" t="s">
        <v>3373</v>
      </c>
      <c r="I2926" s="3" t="e">
        <f aca="false">---#NAME?</f>
        <v>#NAME?</v>
      </c>
      <c r="J2926" s="3" t="s">
        <v>256</v>
      </c>
      <c r="K2926" s="1" t="n">
        <v>10</v>
      </c>
      <c r="L2926" s="1" t="n">
        <v>0</v>
      </c>
      <c r="M2926" s="1" t="n">
        <v>29220</v>
      </c>
    </row>
    <row r="2927" customFormat="false" ht="41.75" hidden="false" customHeight="false" outlineLevel="0" collapsed="false">
      <c r="A2927" s="1" t="n">
        <v>2923</v>
      </c>
      <c r="B2927" s="1" t="n">
        <v>39</v>
      </c>
      <c r="C2927" s="1" t="n">
        <v>0</v>
      </c>
      <c r="D2927" s="1" t="n">
        <v>0</v>
      </c>
      <c r="E2927" s="1" t="n">
        <v>0</v>
      </c>
      <c r="F2927" s="1" t="n">
        <v>2919</v>
      </c>
      <c r="I2927" s="3" t="s">
        <v>3374</v>
      </c>
      <c r="L2927" s="1" t="n">
        <v>0</v>
      </c>
      <c r="M2927" s="1" t="n">
        <v>29230</v>
      </c>
    </row>
    <row r="2928" customFormat="false" ht="14.9" hidden="false" customHeight="false" outlineLevel="0" collapsed="false">
      <c r="A2928" s="1" t="n">
        <v>2924</v>
      </c>
      <c r="B2928" s="1" t="n">
        <v>39</v>
      </c>
      <c r="C2928" s="1" t="n">
        <v>0</v>
      </c>
      <c r="D2928" s="1" t="n">
        <v>0</v>
      </c>
      <c r="E2928" s="1" t="n">
        <v>1</v>
      </c>
      <c r="F2928" s="1" t="n">
        <v>2923</v>
      </c>
      <c r="H2928" s="1" t="s">
        <v>3375</v>
      </c>
      <c r="I2928" s="3" t="e">
        <f aca="false">---#NAME?</f>
        <v>#NAME?</v>
      </c>
      <c r="J2928" s="3" t="s">
        <v>256</v>
      </c>
      <c r="K2928" s="1" t="n">
        <v>10</v>
      </c>
      <c r="L2928" s="1" t="n">
        <v>0</v>
      </c>
      <c r="M2928" s="1" t="n">
        <v>29240</v>
      </c>
    </row>
    <row r="2929" customFormat="false" ht="14.9" hidden="false" customHeight="false" outlineLevel="0" collapsed="false">
      <c r="A2929" s="1" t="n">
        <v>2925</v>
      </c>
      <c r="B2929" s="1" t="n">
        <v>39</v>
      </c>
      <c r="C2929" s="1" t="n">
        <v>0</v>
      </c>
      <c r="D2929" s="1" t="n">
        <v>0</v>
      </c>
      <c r="E2929" s="1" t="n">
        <v>1</v>
      </c>
      <c r="F2929" s="1" t="n">
        <v>2923</v>
      </c>
      <c r="H2929" s="1" t="s">
        <v>3376</v>
      </c>
      <c r="I2929" s="3" t="e">
        <f aca="false">---#NAME?</f>
        <v>#NAME?</v>
      </c>
      <c r="J2929" s="3" t="s">
        <v>256</v>
      </c>
      <c r="K2929" s="1" t="n">
        <v>10</v>
      </c>
      <c r="L2929" s="1" t="n">
        <v>0</v>
      </c>
      <c r="M2929" s="1" t="n">
        <v>29250</v>
      </c>
    </row>
    <row r="2930" customFormat="false" ht="55.2" hidden="false" customHeight="false" outlineLevel="0" collapsed="false">
      <c r="A2930" s="1" t="n">
        <v>2926</v>
      </c>
      <c r="B2930" s="1" t="n">
        <v>39</v>
      </c>
      <c r="C2930" s="1" t="n">
        <v>0</v>
      </c>
      <c r="D2930" s="1" t="n">
        <v>0</v>
      </c>
      <c r="E2930" s="1" t="n">
        <v>0</v>
      </c>
      <c r="F2930" s="1" t="n">
        <v>2919</v>
      </c>
      <c r="I2930" s="3" t="s">
        <v>3377</v>
      </c>
      <c r="L2930" s="1" t="n">
        <v>0</v>
      </c>
      <c r="M2930" s="1" t="n">
        <v>29260</v>
      </c>
    </row>
    <row r="2931" customFormat="false" ht="14.9" hidden="false" customHeight="false" outlineLevel="0" collapsed="false">
      <c r="A2931" s="1" t="n">
        <v>2927</v>
      </c>
      <c r="B2931" s="1" t="n">
        <v>39</v>
      </c>
      <c r="C2931" s="1" t="n">
        <v>0</v>
      </c>
      <c r="D2931" s="1" t="n">
        <v>0</v>
      </c>
      <c r="E2931" s="1" t="n">
        <v>1</v>
      </c>
      <c r="F2931" s="1" t="n">
        <v>2926</v>
      </c>
      <c r="H2931" s="1" t="s">
        <v>3378</v>
      </c>
      <c r="I2931" s="3" t="e">
        <f aca="false">---#NAME?</f>
        <v>#NAME?</v>
      </c>
      <c r="J2931" s="3" t="s">
        <v>256</v>
      </c>
      <c r="K2931" s="1" t="n">
        <v>10</v>
      </c>
      <c r="L2931" s="1" t="n">
        <v>0</v>
      </c>
      <c r="M2931" s="1" t="n">
        <v>29270</v>
      </c>
    </row>
    <row r="2932" customFormat="false" ht="14.9" hidden="false" customHeight="false" outlineLevel="0" collapsed="false">
      <c r="A2932" s="1" t="n">
        <v>2928</v>
      </c>
      <c r="B2932" s="1" t="n">
        <v>39</v>
      </c>
      <c r="C2932" s="1" t="n">
        <v>0</v>
      </c>
      <c r="D2932" s="1" t="n">
        <v>0</v>
      </c>
      <c r="E2932" s="1" t="n">
        <v>1</v>
      </c>
      <c r="F2932" s="1" t="n">
        <v>2926</v>
      </c>
      <c r="H2932" s="1" t="s">
        <v>3379</v>
      </c>
      <c r="I2932" s="3" t="e">
        <f aca="false">---#NAME?</f>
        <v>#NAME?</v>
      </c>
      <c r="J2932" s="3" t="s">
        <v>256</v>
      </c>
      <c r="K2932" s="1" t="n">
        <v>10</v>
      </c>
      <c r="L2932" s="1" t="n">
        <v>0</v>
      </c>
      <c r="M2932" s="1" t="n">
        <v>29280</v>
      </c>
    </row>
    <row r="2933" customFormat="false" ht="28.35" hidden="false" customHeight="false" outlineLevel="0" collapsed="false">
      <c r="A2933" s="1" t="n">
        <v>2929</v>
      </c>
      <c r="B2933" s="1" t="n">
        <v>39</v>
      </c>
      <c r="C2933" s="1" t="n">
        <v>0</v>
      </c>
      <c r="D2933" s="1" t="n">
        <v>0</v>
      </c>
      <c r="E2933" s="1" t="n">
        <v>0</v>
      </c>
      <c r="F2933" s="1" t="n">
        <v>2884</v>
      </c>
      <c r="I2933" s="3" t="s">
        <v>3380</v>
      </c>
      <c r="L2933" s="1" t="n">
        <v>0</v>
      </c>
      <c r="M2933" s="1" t="n">
        <v>29290</v>
      </c>
    </row>
    <row r="2934" customFormat="false" ht="41.75" hidden="false" customHeight="false" outlineLevel="0" collapsed="false">
      <c r="A2934" s="1" t="n">
        <v>2930</v>
      </c>
      <c r="B2934" s="1" t="n">
        <v>39</v>
      </c>
      <c r="C2934" s="1" t="n">
        <v>0</v>
      </c>
      <c r="D2934" s="1" t="n">
        <v>0</v>
      </c>
      <c r="E2934" s="1" t="n">
        <v>0</v>
      </c>
      <c r="F2934" s="1" t="n">
        <v>2929</v>
      </c>
      <c r="I2934" s="3" t="s">
        <v>3381</v>
      </c>
      <c r="L2934" s="1" t="n">
        <v>0</v>
      </c>
      <c r="M2934" s="1" t="n">
        <v>29300</v>
      </c>
    </row>
    <row r="2935" customFormat="false" ht="14.9" hidden="false" customHeight="false" outlineLevel="0" collapsed="false">
      <c r="A2935" s="1" t="n">
        <v>2931</v>
      </c>
      <c r="B2935" s="1" t="n">
        <v>39</v>
      </c>
      <c r="C2935" s="1" t="n">
        <v>0</v>
      </c>
      <c r="D2935" s="1" t="n">
        <v>0</v>
      </c>
      <c r="E2935" s="1" t="n">
        <v>1</v>
      </c>
      <c r="F2935" s="1" t="n">
        <v>2930</v>
      </c>
      <c r="H2935" s="1" t="s">
        <v>3382</v>
      </c>
      <c r="I2935" s="3" t="e">
        <f aca="false">---#NAME?</f>
        <v>#NAME?</v>
      </c>
      <c r="J2935" s="3" t="s">
        <v>256</v>
      </c>
      <c r="K2935" s="1" t="n">
        <v>10</v>
      </c>
      <c r="L2935" s="1" t="n">
        <v>0</v>
      </c>
      <c r="M2935" s="1" t="n">
        <v>29310</v>
      </c>
    </row>
    <row r="2936" customFormat="false" ht="14.9" hidden="false" customHeight="false" outlineLevel="0" collapsed="false">
      <c r="A2936" s="1" t="n">
        <v>2932</v>
      </c>
      <c r="B2936" s="1" t="n">
        <v>39</v>
      </c>
      <c r="C2936" s="1" t="n">
        <v>0</v>
      </c>
      <c r="D2936" s="1" t="n">
        <v>0</v>
      </c>
      <c r="E2936" s="1" t="n">
        <v>1</v>
      </c>
      <c r="F2936" s="1" t="n">
        <v>2930</v>
      </c>
      <c r="H2936" s="1" t="s">
        <v>3383</v>
      </c>
      <c r="I2936" s="3" t="e">
        <f aca="false">---#NAME?</f>
        <v>#NAME?</v>
      </c>
      <c r="J2936" s="3" t="s">
        <v>256</v>
      </c>
      <c r="K2936" s="1" t="n">
        <v>10</v>
      </c>
      <c r="L2936" s="1" t="n">
        <v>0</v>
      </c>
      <c r="M2936" s="1" t="n">
        <v>29320</v>
      </c>
    </row>
    <row r="2937" customFormat="false" ht="41.75" hidden="false" customHeight="false" outlineLevel="0" collapsed="false">
      <c r="A2937" s="1" t="n">
        <v>2933</v>
      </c>
      <c r="B2937" s="1" t="n">
        <v>39</v>
      </c>
      <c r="C2937" s="1" t="n">
        <v>0</v>
      </c>
      <c r="D2937" s="1" t="n">
        <v>0</v>
      </c>
      <c r="E2937" s="1" t="n">
        <v>0</v>
      </c>
      <c r="F2937" s="1" t="n">
        <v>2929</v>
      </c>
      <c r="I2937" s="3" t="s">
        <v>3384</v>
      </c>
      <c r="L2937" s="1" t="n">
        <v>0</v>
      </c>
      <c r="M2937" s="1" t="n">
        <v>29330</v>
      </c>
    </row>
    <row r="2938" customFormat="false" ht="14.9" hidden="false" customHeight="false" outlineLevel="0" collapsed="false">
      <c r="A2938" s="1" t="n">
        <v>2934</v>
      </c>
      <c r="B2938" s="1" t="n">
        <v>39</v>
      </c>
      <c r="C2938" s="1" t="n">
        <v>0</v>
      </c>
      <c r="D2938" s="1" t="n">
        <v>0</v>
      </c>
      <c r="E2938" s="1" t="n">
        <v>1</v>
      </c>
      <c r="F2938" s="1" t="n">
        <v>2933</v>
      </c>
      <c r="H2938" s="1" t="s">
        <v>3385</v>
      </c>
      <c r="I2938" s="3" t="e">
        <f aca="false">---#NAME?</f>
        <v>#NAME?</v>
      </c>
      <c r="J2938" s="3" t="s">
        <v>256</v>
      </c>
      <c r="K2938" s="1" t="n">
        <v>10</v>
      </c>
      <c r="L2938" s="1" t="n">
        <v>0</v>
      </c>
      <c r="M2938" s="1" t="n">
        <v>29340</v>
      </c>
    </row>
    <row r="2939" customFormat="false" ht="14.9" hidden="false" customHeight="false" outlineLevel="0" collapsed="false">
      <c r="A2939" s="1" t="n">
        <v>2935</v>
      </c>
      <c r="B2939" s="1" t="n">
        <v>39</v>
      </c>
      <c r="C2939" s="1" t="n">
        <v>0</v>
      </c>
      <c r="D2939" s="1" t="n">
        <v>0</v>
      </c>
      <c r="E2939" s="1" t="n">
        <v>1</v>
      </c>
      <c r="F2939" s="1" t="n">
        <v>2933</v>
      </c>
      <c r="H2939" s="1" t="s">
        <v>3386</v>
      </c>
      <c r="I2939" s="3" t="e">
        <f aca="false">---#NAME?</f>
        <v>#NAME?</v>
      </c>
      <c r="J2939" s="3" t="s">
        <v>256</v>
      </c>
      <c r="K2939" s="1" t="n">
        <v>10</v>
      </c>
      <c r="L2939" s="1" t="n">
        <v>0</v>
      </c>
      <c r="M2939" s="1" t="n">
        <v>29350</v>
      </c>
    </row>
    <row r="2940" customFormat="false" ht="41.75" hidden="false" customHeight="false" outlineLevel="0" collapsed="false">
      <c r="A2940" s="1" t="n">
        <v>2936</v>
      </c>
      <c r="B2940" s="1" t="n">
        <v>39</v>
      </c>
      <c r="C2940" s="1" t="n">
        <v>0</v>
      </c>
      <c r="D2940" s="1" t="n">
        <v>0</v>
      </c>
      <c r="E2940" s="1" t="n">
        <v>0</v>
      </c>
      <c r="F2940" s="1" t="n">
        <v>2929</v>
      </c>
      <c r="I2940" s="3" t="s">
        <v>3387</v>
      </c>
      <c r="L2940" s="1" t="n">
        <v>0</v>
      </c>
      <c r="M2940" s="1" t="n">
        <v>29360</v>
      </c>
    </row>
    <row r="2941" customFormat="false" ht="14.9" hidden="false" customHeight="false" outlineLevel="0" collapsed="false">
      <c r="A2941" s="1" t="n">
        <v>2937</v>
      </c>
      <c r="B2941" s="1" t="n">
        <v>39</v>
      </c>
      <c r="C2941" s="1" t="n">
        <v>0</v>
      </c>
      <c r="D2941" s="1" t="n">
        <v>0</v>
      </c>
      <c r="E2941" s="1" t="n">
        <v>1</v>
      </c>
      <c r="F2941" s="1" t="n">
        <v>2936</v>
      </c>
      <c r="H2941" s="1" t="s">
        <v>3388</v>
      </c>
      <c r="I2941" s="3" t="e">
        <f aca="false">---#NAME?</f>
        <v>#NAME?</v>
      </c>
      <c r="J2941" s="3" t="s">
        <v>256</v>
      </c>
      <c r="K2941" s="1" t="n">
        <v>10</v>
      </c>
      <c r="L2941" s="1" t="n">
        <v>0</v>
      </c>
      <c r="M2941" s="1" t="n">
        <v>29370</v>
      </c>
    </row>
    <row r="2942" customFormat="false" ht="14.9" hidden="false" customHeight="false" outlineLevel="0" collapsed="false">
      <c r="A2942" s="1" t="n">
        <v>2938</v>
      </c>
      <c r="B2942" s="1" t="n">
        <v>39</v>
      </c>
      <c r="C2942" s="1" t="n">
        <v>0</v>
      </c>
      <c r="D2942" s="1" t="n">
        <v>0</v>
      </c>
      <c r="E2942" s="1" t="n">
        <v>1</v>
      </c>
      <c r="F2942" s="1" t="n">
        <v>2936</v>
      </c>
      <c r="H2942" s="1" t="s">
        <v>3389</v>
      </c>
      <c r="I2942" s="3" t="e">
        <f aca="false">---#NAME?</f>
        <v>#NAME?</v>
      </c>
      <c r="J2942" s="3" t="s">
        <v>256</v>
      </c>
      <c r="K2942" s="1" t="n">
        <v>10</v>
      </c>
      <c r="L2942" s="1" t="n">
        <v>0</v>
      </c>
      <c r="M2942" s="1" t="n">
        <v>29380</v>
      </c>
    </row>
    <row r="2943" customFormat="false" ht="41.75" hidden="false" customHeight="false" outlineLevel="0" collapsed="false">
      <c r="A2943" s="1" t="n">
        <v>2939</v>
      </c>
      <c r="B2943" s="1" t="n">
        <v>39</v>
      </c>
      <c r="C2943" s="1" t="n">
        <v>0</v>
      </c>
      <c r="D2943" s="1" t="n">
        <v>0</v>
      </c>
      <c r="E2943" s="1" t="n">
        <v>0</v>
      </c>
      <c r="F2943" s="1" t="n">
        <v>2929</v>
      </c>
      <c r="I2943" s="3" t="s">
        <v>3390</v>
      </c>
      <c r="L2943" s="1" t="n">
        <v>0</v>
      </c>
      <c r="M2943" s="1" t="n">
        <v>29390</v>
      </c>
    </row>
    <row r="2944" customFormat="false" ht="14.9" hidden="false" customHeight="false" outlineLevel="0" collapsed="false">
      <c r="A2944" s="1" t="n">
        <v>2940</v>
      </c>
      <c r="B2944" s="1" t="n">
        <v>39</v>
      </c>
      <c r="C2944" s="1" t="n">
        <v>0</v>
      </c>
      <c r="D2944" s="1" t="n">
        <v>0</v>
      </c>
      <c r="E2944" s="1" t="n">
        <v>1</v>
      </c>
      <c r="F2944" s="1" t="n">
        <v>2939</v>
      </c>
      <c r="H2944" s="1" t="s">
        <v>3391</v>
      </c>
      <c r="I2944" s="3" t="e">
        <f aca="false">---#NAME?</f>
        <v>#NAME?</v>
      </c>
      <c r="J2944" s="3" t="s">
        <v>256</v>
      </c>
      <c r="K2944" s="1" t="n">
        <v>10</v>
      </c>
      <c r="L2944" s="1" t="n">
        <v>0</v>
      </c>
      <c r="M2944" s="1" t="n">
        <v>29400</v>
      </c>
    </row>
    <row r="2945" customFormat="false" ht="14.9" hidden="false" customHeight="false" outlineLevel="0" collapsed="false">
      <c r="A2945" s="1" t="n">
        <v>2941</v>
      </c>
      <c r="B2945" s="1" t="n">
        <v>39</v>
      </c>
      <c r="C2945" s="1" t="n">
        <v>0</v>
      </c>
      <c r="D2945" s="1" t="n">
        <v>0</v>
      </c>
      <c r="E2945" s="1" t="n">
        <v>1</v>
      </c>
      <c r="F2945" s="1" t="n">
        <v>2939</v>
      </c>
      <c r="H2945" s="1" t="s">
        <v>3392</v>
      </c>
      <c r="I2945" s="3" t="e">
        <f aca="false">---#NAME?</f>
        <v>#NAME?</v>
      </c>
      <c r="J2945" s="3" t="s">
        <v>256</v>
      </c>
      <c r="K2945" s="1" t="n">
        <v>10</v>
      </c>
      <c r="L2945" s="1" t="n">
        <v>0</v>
      </c>
      <c r="M2945" s="1" t="n">
        <v>29410</v>
      </c>
    </row>
    <row r="2946" customFormat="false" ht="28.35" hidden="false" customHeight="false" outlineLevel="0" collapsed="false">
      <c r="A2946" s="1" t="n">
        <v>2942</v>
      </c>
      <c r="B2946" s="1" t="n">
        <v>39</v>
      </c>
      <c r="C2946" s="1" t="n">
        <v>0</v>
      </c>
      <c r="D2946" s="1" t="n">
        <v>0</v>
      </c>
      <c r="E2946" s="1" t="n">
        <v>0</v>
      </c>
      <c r="F2946" s="1" t="n">
        <v>2929</v>
      </c>
      <c r="I2946" s="3" t="s">
        <v>3393</v>
      </c>
      <c r="L2946" s="1" t="n">
        <v>0</v>
      </c>
      <c r="M2946" s="1" t="n">
        <v>29420</v>
      </c>
    </row>
    <row r="2947" customFormat="false" ht="14.9" hidden="false" customHeight="false" outlineLevel="0" collapsed="false">
      <c r="A2947" s="1" t="n">
        <v>2943</v>
      </c>
      <c r="B2947" s="1" t="n">
        <v>39</v>
      </c>
      <c r="C2947" s="1" t="n">
        <v>0</v>
      </c>
      <c r="D2947" s="1" t="n">
        <v>0</v>
      </c>
      <c r="E2947" s="1" t="n">
        <v>1</v>
      </c>
      <c r="F2947" s="1" t="n">
        <v>2942</v>
      </c>
      <c r="H2947" s="1" t="s">
        <v>3394</v>
      </c>
      <c r="I2947" s="3" t="e">
        <f aca="false">---#NAME?</f>
        <v>#NAME?</v>
      </c>
      <c r="J2947" s="3" t="s">
        <v>256</v>
      </c>
      <c r="K2947" s="1" t="n">
        <v>10</v>
      </c>
      <c r="L2947" s="1" t="n">
        <v>0</v>
      </c>
      <c r="M2947" s="1" t="n">
        <v>29430</v>
      </c>
    </row>
    <row r="2948" customFormat="false" ht="14.9" hidden="false" customHeight="false" outlineLevel="0" collapsed="false">
      <c r="A2948" s="1" t="n">
        <v>2944</v>
      </c>
      <c r="B2948" s="1" t="n">
        <v>39</v>
      </c>
      <c r="C2948" s="1" t="n">
        <v>0</v>
      </c>
      <c r="D2948" s="1" t="n">
        <v>0</v>
      </c>
      <c r="E2948" s="1" t="n">
        <v>1</v>
      </c>
      <c r="F2948" s="1" t="n">
        <v>2942</v>
      </c>
      <c r="H2948" s="1" t="s">
        <v>3395</v>
      </c>
      <c r="I2948" s="3" t="e">
        <f aca="false">---#NAME?</f>
        <v>#NAME?</v>
      </c>
      <c r="J2948" s="3" t="s">
        <v>256</v>
      </c>
      <c r="K2948" s="1" t="n">
        <v>10</v>
      </c>
      <c r="L2948" s="1" t="n">
        <v>0</v>
      </c>
      <c r="M2948" s="1" t="n">
        <v>29440</v>
      </c>
    </row>
    <row r="2949" customFormat="false" ht="95.5" hidden="false" customHeight="false" outlineLevel="0" collapsed="false">
      <c r="A2949" s="1" t="n">
        <v>2945</v>
      </c>
      <c r="B2949" s="1" t="n">
        <v>39</v>
      </c>
      <c r="C2949" s="1" t="n">
        <v>0</v>
      </c>
      <c r="D2949" s="1" t="n">
        <v>1</v>
      </c>
      <c r="E2949" s="1" t="n">
        <v>0</v>
      </c>
      <c r="G2949" s="1" t="n">
        <v>39.21</v>
      </c>
      <c r="I2949" s="3" t="s">
        <v>3396</v>
      </c>
      <c r="L2949" s="1" t="n">
        <v>0</v>
      </c>
      <c r="M2949" s="1" t="n">
        <v>29450</v>
      </c>
    </row>
    <row r="2950" customFormat="false" ht="14.9" hidden="false" customHeight="false" outlineLevel="0" collapsed="false">
      <c r="A2950" s="1" t="n">
        <v>2946</v>
      </c>
      <c r="B2950" s="1" t="n">
        <v>39</v>
      </c>
      <c r="C2950" s="1" t="n">
        <v>0</v>
      </c>
      <c r="D2950" s="1" t="n">
        <v>0</v>
      </c>
      <c r="E2950" s="1" t="n">
        <v>0</v>
      </c>
      <c r="F2950" s="1" t="n">
        <v>2945</v>
      </c>
      <c r="I2950" s="3" t="s">
        <v>3397</v>
      </c>
      <c r="L2950" s="1" t="n">
        <v>0</v>
      </c>
      <c r="M2950" s="1" t="n">
        <v>29460</v>
      </c>
    </row>
    <row r="2951" customFormat="false" ht="55.2" hidden="false" customHeight="false" outlineLevel="0" collapsed="false">
      <c r="A2951" s="1" t="n">
        <v>2947</v>
      </c>
      <c r="B2951" s="1" t="n">
        <v>39</v>
      </c>
      <c r="C2951" s="1" t="n">
        <v>0</v>
      </c>
      <c r="D2951" s="1" t="n">
        <v>0</v>
      </c>
      <c r="E2951" s="1" t="n">
        <v>0</v>
      </c>
      <c r="F2951" s="1" t="n">
        <v>2946</v>
      </c>
      <c r="I2951" s="3" t="s">
        <v>3398</v>
      </c>
      <c r="L2951" s="1" t="n">
        <v>0</v>
      </c>
      <c r="M2951" s="1" t="n">
        <v>29470</v>
      </c>
    </row>
    <row r="2952" customFormat="false" ht="14.9" hidden="false" customHeight="false" outlineLevel="0" collapsed="false">
      <c r="A2952" s="1" t="n">
        <v>2948</v>
      </c>
      <c r="B2952" s="1" t="n">
        <v>39</v>
      </c>
      <c r="C2952" s="1" t="n">
        <v>0</v>
      </c>
      <c r="D2952" s="1" t="n">
        <v>0</v>
      </c>
      <c r="E2952" s="1" t="n">
        <v>1</v>
      </c>
      <c r="F2952" s="1" t="n">
        <v>2947</v>
      </c>
      <c r="H2952" s="1" t="s">
        <v>3399</v>
      </c>
      <c r="I2952" s="3" t="e">
        <f aca="false">---#NAME?</f>
        <v>#NAME?</v>
      </c>
      <c r="J2952" s="3" t="s">
        <v>256</v>
      </c>
      <c r="K2952" s="1" t="n">
        <v>10</v>
      </c>
      <c r="L2952" s="1" t="n">
        <v>0</v>
      </c>
      <c r="M2952" s="1" t="n">
        <v>29480</v>
      </c>
    </row>
    <row r="2953" customFormat="false" ht="14.9" hidden="false" customHeight="false" outlineLevel="0" collapsed="false">
      <c r="A2953" s="1" t="n">
        <v>2949</v>
      </c>
      <c r="B2953" s="1" t="n">
        <v>39</v>
      </c>
      <c r="C2953" s="1" t="n">
        <v>0</v>
      </c>
      <c r="D2953" s="1" t="n">
        <v>0</v>
      </c>
      <c r="E2953" s="1" t="n">
        <v>1</v>
      </c>
      <c r="F2953" s="1" t="n">
        <v>2947</v>
      </c>
      <c r="H2953" s="1" t="s">
        <v>3400</v>
      </c>
      <c r="I2953" s="3" t="e">
        <f aca="false">---#NAME?</f>
        <v>#NAME?</v>
      </c>
      <c r="J2953" s="3" t="s">
        <v>256</v>
      </c>
      <c r="K2953" s="1" t="n">
        <v>10</v>
      </c>
      <c r="L2953" s="1" t="n">
        <v>0</v>
      </c>
      <c r="M2953" s="1" t="n">
        <v>29490</v>
      </c>
    </row>
    <row r="2954" customFormat="false" ht="14.9" hidden="false" customHeight="false" outlineLevel="0" collapsed="false">
      <c r="A2954" s="1" t="n">
        <v>2950</v>
      </c>
      <c r="B2954" s="1" t="n">
        <v>39</v>
      </c>
      <c r="C2954" s="1" t="n">
        <v>0</v>
      </c>
      <c r="D2954" s="1" t="n">
        <v>0</v>
      </c>
      <c r="E2954" s="1" t="n">
        <v>0</v>
      </c>
      <c r="F2954" s="1" t="n">
        <v>2946</v>
      </c>
      <c r="I2954" s="3" t="e">
        <f aca="false">--#NAME? #NAME? #NAME? #NAME? #NAME?</f>
        <v>#VALUE!</v>
      </c>
      <c r="L2954" s="1" t="n">
        <v>0</v>
      </c>
      <c r="M2954" s="1" t="n">
        <v>29500</v>
      </c>
    </row>
    <row r="2955" customFormat="false" ht="14.9" hidden="false" customHeight="false" outlineLevel="0" collapsed="false">
      <c r="A2955" s="1" t="n">
        <v>2951</v>
      </c>
      <c r="B2955" s="1" t="n">
        <v>39</v>
      </c>
      <c r="C2955" s="1" t="n">
        <v>0</v>
      </c>
      <c r="D2955" s="1" t="n">
        <v>0</v>
      </c>
      <c r="E2955" s="1" t="n">
        <v>1</v>
      </c>
      <c r="F2955" s="1" t="n">
        <v>2950</v>
      </c>
      <c r="H2955" s="1" t="s">
        <v>3401</v>
      </c>
      <c r="I2955" s="3" t="e">
        <f aca="false">---#NAME?</f>
        <v>#NAME?</v>
      </c>
      <c r="J2955" s="3" t="s">
        <v>256</v>
      </c>
      <c r="K2955" s="1" t="n">
        <v>10</v>
      </c>
      <c r="L2955" s="1" t="n">
        <v>0</v>
      </c>
      <c r="M2955" s="1" t="n">
        <v>29510</v>
      </c>
    </row>
    <row r="2956" customFormat="false" ht="14.9" hidden="false" customHeight="false" outlineLevel="0" collapsed="false">
      <c r="A2956" s="1" t="n">
        <v>2952</v>
      </c>
      <c r="B2956" s="1" t="n">
        <v>39</v>
      </c>
      <c r="C2956" s="1" t="n">
        <v>0</v>
      </c>
      <c r="D2956" s="1" t="n">
        <v>0</v>
      </c>
      <c r="E2956" s="1" t="n">
        <v>1</v>
      </c>
      <c r="F2956" s="1" t="n">
        <v>2950</v>
      </c>
      <c r="H2956" s="1" t="s">
        <v>3402</v>
      </c>
      <c r="I2956" s="3" t="e">
        <f aca="false">---#NAME?</f>
        <v>#NAME?</v>
      </c>
      <c r="J2956" s="3" t="s">
        <v>256</v>
      </c>
      <c r="K2956" s="1" t="n">
        <v>10</v>
      </c>
      <c r="L2956" s="1" t="n">
        <v>0</v>
      </c>
      <c r="M2956" s="1" t="n">
        <v>29520</v>
      </c>
    </row>
    <row r="2957" customFormat="false" ht="41.75" hidden="false" customHeight="false" outlineLevel="0" collapsed="false">
      <c r="A2957" s="1" t="n">
        <v>2953</v>
      </c>
      <c r="B2957" s="1" t="n">
        <v>39</v>
      </c>
      <c r="C2957" s="1" t="n">
        <v>0</v>
      </c>
      <c r="D2957" s="1" t="n">
        <v>0</v>
      </c>
      <c r="E2957" s="1" t="n">
        <v>0</v>
      </c>
      <c r="F2957" s="1" t="n">
        <v>2946</v>
      </c>
      <c r="I2957" s="3" t="s">
        <v>3403</v>
      </c>
      <c r="L2957" s="1" t="n">
        <v>0</v>
      </c>
      <c r="M2957" s="1" t="n">
        <v>29530</v>
      </c>
    </row>
    <row r="2958" customFormat="false" ht="14.9" hidden="false" customHeight="false" outlineLevel="0" collapsed="false">
      <c r="A2958" s="1" t="n">
        <v>2954</v>
      </c>
      <c r="B2958" s="1" t="n">
        <v>39</v>
      </c>
      <c r="C2958" s="1" t="n">
        <v>0</v>
      </c>
      <c r="D2958" s="1" t="n">
        <v>0</v>
      </c>
      <c r="E2958" s="1" t="n">
        <v>1</v>
      </c>
      <c r="F2958" s="1" t="n">
        <v>2953</v>
      </c>
      <c r="H2958" s="1" t="s">
        <v>3404</v>
      </c>
      <c r="I2958" s="3" t="e">
        <f aca="false">---#NAME?</f>
        <v>#NAME?</v>
      </c>
      <c r="J2958" s="3" t="s">
        <v>256</v>
      </c>
      <c r="K2958" s="1" t="n">
        <v>10</v>
      </c>
      <c r="L2958" s="1" t="n">
        <v>0</v>
      </c>
      <c r="M2958" s="1" t="n">
        <v>29540</v>
      </c>
    </row>
    <row r="2959" customFormat="false" ht="14.9" hidden="false" customHeight="false" outlineLevel="0" collapsed="false">
      <c r="A2959" s="1" t="n">
        <v>2955</v>
      </c>
      <c r="B2959" s="1" t="n">
        <v>39</v>
      </c>
      <c r="C2959" s="1" t="n">
        <v>0</v>
      </c>
      <c r="D2959" s="1" t="n">
        <v>0</v>
      </c>
      <c r="E2959" s="1" t="n">
        <v>1</v>
      </c>
      <c r="F2959" s="1" t="n">
        <v>2953</v>
      </c>
      <c r="H2959" s="1" t="s">
        <v>3405</v>
      </c>
      <c r="I2959" s="3" t="e">
        <f aca="false">---#NAME?</f>
        <v>#NAME?</v>
      </c>
      <c r="J2959" s="3" t="s">
        <v>256</v>
      </c>
      <c r="K2959" s="1" t="n">
        <v>10</v>
      </c>
      <c r="L2959" s="1" t="n">
        <v>0</v>
      </c>
      <c r="M2959" s="1" t="n">
        <v>29550</v>
      </c>
    </row>
    <row r="2960" customFormat="false" ht="55.2" hidden="false" customHeight="false" outlineLevel="0" collapsed="false">
      <c r="A2960" s="1" t="n">
        <v>2956</v>
      </c>
      <c r="B2960" s="1" t="n">
        <v>39</v>
      </c>
      <c r="C2960" s="1" t="n">
        <v>0</v>
      </c>
      <c r="D2960" s="1" t="n">
        <v>0</v>
      </c>
      <c r="E2960" s="1" t="n">
        <v>0</v>
      </c>
      <c r="F2960" s="1" t="n">
        <v>2946</v>
      </c>
      <c r="I2960" s="3" t="s">
        <v>3371</v>
      </c>
      <c r="L2960" s="1" t="n">
        <v>0</v>
      </c>
      <c r="M2960" s="1" t="n">
        <v>29560</v>
      </c>
    </row>
    <row r="2961" customFormat="false" ht="14.9" hidden="false" customHeight="false" outlineLevel="0" collapsed="false">
      <c r="A2961" s="1" t="n">
        <v>2957</v>
      </c>
      <c r="B2961" s="1" t="n">
        <v>39</v>
      </c>
      <c r="C2961" s="1" t="n">
        <v>0</v>
      </c>
      <c r="D2961" s="1" t="n">
        <v>0</v>
      </c>
      <c r="E2961" s="1" t="n">
        <v>1</v>
      </c>
      <c r="F2961" s="1" t="n">
        <v>2956</v>
      </c>
      <c r="H2961" s="1" t="s">
        <v>3406</v>
      </c>
      <c r="I2961" s="3" t="e">
        <f aca="false">---#NAME?</f>
        <v>#NAME?</v>
      </c>
      <c r="J2961" s="3" t="s">
        <v>256</v>
      </c>
      <c r="K2961" s="1" t="n">
        <v>10</v>
      </c>
      <c r="L2961" s="1" t="n">
        <v>0</v>
      </c>
      <c r="M2961" s="1" t="n">
        <v>29570</v>
      </c>
    </row>
    <row r="2962" customFormat="false" ht="14.9" hidden="false" customHeight="false" outlineLevel="0" collapsed="false">
      <c r="A2962" s="1" t="n">
        <v>2958</v>
      </c>
      <c r="B2962" s="1" t="n">
        <v>39</v>
      </c>
      <c r="C2962" s="1" t="n">
        <v>0</v>
      </c>
      <c r="D2962" s="1" t="n">
        <v>0</v>
      </c>
      <c r="E2962" s="1" t="n">
        <v>1</v>
      </c>
      <c r="F2962" s="1" t="n">
        <v>2956</v>
      </c>
      <c r="H2962" s="1" t="s">
        <v>3407</v>
      </c>
      <c r="I2962" s="3" t="e">
        <f aca="false">---#NAME?</f>
        <v>#NAME?</v>
      </c>
      <c r="J2962" s="3" t="s">
        <v>256</v>
      </c>
      <c r="K2962" s="1" t="n">
        <v>10</v>
      </c>
      <c r="L2962" s="1" t="n">
        <v>0</v>
      </c>
      <c r="M2962" s="1" t="n">
        <v>29580</v>
      </c>
    </row>
    <row r="2963" customFormat="false" ht="28.35" hidden="false" customHeight="false" outlineLevel="0" collapsed="false">
      <c r="A2963" s="1" t="n">
        <v>2959</v>
      </c>
      <c r="B2963" s="1" t="n">
        <v>39</v>
      </c>
      <c r="C2963" s="1" t="n">
        <v>0</v>
      </c>
      <c r="D2963" s="1" t="n">
        <v>0</v>
      </c>
      <c r="E2963" s="1" t="n">
        <v>0</v>
      </c>
      <c r="F2963" s="1" t="n">
        <v>2946</v>
      </c>
      <c r="I2963" s="3" t="s">
        <v>3393</v>
      </c>
      <c r="L2963" s="1" t="n">
        <v>0</v>
      </c>
      <c r="M2963" s="1" t="n">
        <v>29590</v>
      </c>
    </row>
    <row r="2964" customFormat="false" ht="14.9" hidden="false" customHeight="false" outlineLevel="0" collapsed="false">
      <c r="A2964" s="1" t="n">
        <v>2960</v>
      </c>
      <c r="B2964" s="1" t="n">
        <v>39</v>
      </c>
      <c r="C2964" s="1" t="n">
        <v>0</v>
      </c>
      <c r="D2964" s="1" t="n">
        <v>0</v>
      </c>
      <c r="E2964" s="1" t="n">
        <v>1</v>
      </c>
      <c r="F2964" s="1" t="n">
        <v>2959</v>
      </c>
      <c r="H2964" s="1" t="s">
        <v>3408</v>
      </c>
      <c r="I2964" s="3" t="e">
        <f aca="false">---#NAME?</f>
        <v>#NAME?</v>
      </c>
      <c r="J2964" s="3" t="s">
        <v>256</v>
      </c>
      <c r="K2964" s="1" t="n">
        <v>10</v>
      </c>
      <c r="L2964" s="1" t="n">
        <v>0</v>
      </c>
      <c r="M2964" s="1" t="n">
        <v>29600</v>
      </c>
    </row>
    <row r="2965" customFormat="false" ht="14.9" hidden="false" customHeight="false" outlineLevel="0" collapsed="false">
      <c r="A2965" s="1" t="n">
        <v>2961</v>
      </c>
      <c r="B2965" s="1" t="n">
        <v>39</v>
      </c>
      <c r="C2965" s="1" t="n">
        <v>0</v>
      </c>
      <c r="D2965" s="1" t="n">
        <v>0</v>
      </c>
      <c r="E2965" s="1" t="n">
        <v>1</v>
      </c>
      <c r="F2965" s="1" t="n">
        <v>2959</v>
      </c>
      <c r="H2965" s="1" t="s">
        <v>3409</v>
      </c>
      <c r="I2965" s="3" t="e">
        <f aca="false">---#NAME?</f>
        <v>#NAME?</v>
      </c>
      <c r="J2965" s="3" t="s">
        <v>256</v>
      </c>
      <c r="K2965" s="1" t="n">
        <v>10</v>
      </c>
      <c r="L2965" s="1" t="n">
        <v>0</v>
      </c>
      <c r="M2965" s="1" t="n">
        <v>29610</v>
      </c>
    </row>
    <row r="2966" customFormat="false" ht="14.9" hidden="false" customHeight="false" outlineLevel="0" collapsed="false">
      <c r="A2966" s="1" t="n">
        <v>2962</v>
      </c>
      <c r="B2966" s="1" t="n">
        <v>39</v>
      </c>
      <c r="C2966" s="1" t="n">
        <v>0</v>
      </c>
      <c r="D2966" s="1" t="n">
        <v>0</v>
      </c>
      <c r="E2966" s="1" t="n">
        <v>1</v>
      </c>
      <c r="F2966" s="1" t="n">
        <v>2945</v>
      </c>
      <c r="H2966" s="1" t="s">
        <v>3410</v>
      </c>
      <c r="I2966" s="3" t="e">
        <f aca="false">-#NAME?</f>
        <v>#NAME?</v>
      </c>
      <c r="J2966" s="3" t="s">
        <v>256</v>
      </c>
      <c r="K2966" s="1" t="n">
        <v>10</v>
      </c>
      <c r="L2966" s="1" t="n">
        <v>0</v>
      </c>
      <c r="M2966" s="1" t="n">
        <v>29620</v>
      </c>
    </row>
    <row r="2967" customFormat="false" ht="243.25" hidden="false" customHeight="false" outlineLevel="0" collapsed="false">
      <c r="A2967" s="1" t="n">
        <v>2963</v>
      </c>
      <c r="B2967" s="1" t="n">
        <v>39</v>
      </c>
      <c r="C2967" s="1" t="n">
        <v>0</v>
      </c>
      <c r="D2967" s="1" t="n">
        <v>1</v>
      </c>
      <c r="E2967" s="1" t="n">
        <v>0</v>
      </c>
      <c r="G2967" s="1" t="n">
        <v>39.22</v>
      </c>
      <c r="I2967" s="3" t="s">
        <v>3411</v>
      </c>
      <c r="L2967" s="1" t="n">
        <v>0</v>
      </c>
      <c r="M2967" s="1" t="n">
        <v>29630</v>
      </c>
    </row>
    <row r="2968" customFormat="false" ht="14.9" hidden="false" customHeight="false" outlineLevel="0" collapsed="false">
      <c r="A2968" s="1" t="n">
        <v>2964</v>
      </c>
      <c r="B2968" s="1" t="n">
        <v>39</v>
      </c>
      <c r="C2968" s="1" t="n">
        <v>0</v>
      </c>
      <c r="D2968" s="1" t="n">
        <v>0</v>
      </c>
      <c r="E2968" s="1" t="n">
        <v>1</v>
      </c>
      <c r="F2968" s="1" t="n">
        <v>2963</v>
      </c>
      <c r="H2968" s="1" t="s">
        <v>3412</v>
      </c>
      <c r="I2968" s="3" t="e">
        <f aca="false">-#NAME?,#NAME?-#NAME?,#NAME? #NAME? #NAME?-#NAME?</f>
        <v>#VALUE!</v>
      </c>
      <c r="J2968" s="3" t="s">
        <v>256</v>
      </c>
      <c r="K2968" s="1" t="n">
        <v>10</v>
      </c>
      <c r="L2968" s="1" t="n">
        <v>0</v>
      </c>
      <c r="M2968" s="1" t="n">
        <v>29640</v>
      </c>
    </row>
    <row r="2969" customFormat="false" ht="14.9" hidden="false" customHeight="false" outlineLevel="0" collapsed="false">
      <c r="A2969" s="1" t="n">
        <v>2965</v>
      </c>
      <c r="B2969" s="1" t="n">
        <v>39</v>
      </c>
      <c r="C2969" s="1" t="n">
        <v>0</v>
      </c>
      <c r="D2969" s="1" t="n">
        <v>0</v>
      </c>
      <c r="E2969" s="1" t="n">
        <v>1</v>
      </c>
      <c r="F2969" s="1" t="n">
        <v>2963</v>
      </c>
      <c r="H2969" s="1" t="s">
        <v>3413</v>
      </c>
      <c r="I2969" s="3" t="e">
        <f aca="false">-#NAME? #NAME? #NAME? #NAME?</f>
        <v>#VALUE!</v>
      </c>
      <c r="J2969" s="3" t="s">
        <v>256</v>
      </c>
      <c r="K2969" s="1" t="n">
        <v>10</v>
      </c>
      <c r="L2969" s="1" t="n">
        <v>0</v>
      </c>
      <c r="M2969" s="1" t="n">
        <v>29650</v>
      </c>
    </row>
    <row r="2970" customFormat="false" ht="14.9" hidden="false" customHeight="false" outlineLevel="0" collapsed="false">
      <c r="A2970" s="1" t="n">
        <v>2966</v>
      </c>
      <c r="B2970" s="1" t="n">
        <v>39</v>
      </c>
      <c r="C2970" s="1" t="n">
        <v>0</v>
      </c>
      <c r="D2970" s="1" t="n">
        <v>0</v>
      </c>
      <c r="E2970" s="1" t="n">
        <v>1</v>
      </c>
      <c r="F2970" s="1" t="n">
        <v>2963</v>
      </c>
      <c r="H2970" s="1" t="s">
        <v>3414</v>
      </c>
      <c r="I2970" s="3" t="e">
        <f aca="false">-#NAME?</f>
        <v>#NAME?</v>
      </c>
      <c r="J2970" s="3" t="s">
        <v>256</v>
      </c>
      <c r="K2970" s="1" t="n">
        <v>10</v>
      </c>
      <c r="L2970" s="1" t="n">
        <v>0</v>
      </c>
      <c r="M2970" s="1" t="n">
        <v>29660</v>
      </c>
    </row>
    <row r="2971" customFormat="false" ht="189.55" hidden="false" customHeight="false" outlineLevel="0" collapsed="false">
      <c r="A2971" s="1" t="n">
        <v>2967</v>
      </c>
      <c r="B2971" s="1" t="n">
        <v>39</v>
      </c>
      <c r="C2971" s="1" t="n">
        <v>0</v>
      </c>
      <c r="D2971" s="1" t="n">
        <v>1</v>
      </c>
      <c r="E2971" s="1" t="n">
        <v>0</v>
      </c>
      <c r="G2971" s="1" t="n">
        <v>39.23</v>
      </c>
      <c r="I2971" s="3" t="s">
        <v>3415</v>
      </c>
      <c r="L2971" s="1" t="n">
        <v>0</v>
      </c>
      <c r="M2971" s="1" t="n">
        <v>29670</v>
      </c>
    </row>
    <row r="2972" customFormat="false" ht="14.9" hidden="false" customHeight="false" outlineLevel="0" collapsed="false">
      <c r="A2972" s="1" t="n">
        <v>2968</v>
      </c>
      <c r="B2972" s="1" t="n">
        <v>39</v>
      </c>
      <c r="C2972" s="1" t="n">
        <v>0</v>
      </c>
      <c r="D2972" s="1" t="n">
        <v>0</v>
      </c>
      <c r="E2972" s="1" t="n">
        <v>1</v>
      </c>
      <c r="F2972" s="1" t="n">
        <v>2967</v>
      </c>
      <c r="H2972" s="1" t="s">
        <v>3416</v>
      </c>
      <c r="I2972" s="3" t="e">
        <f aca="false">-#NAME?,#NAME?,#NAME? #NAME? #NAME? #NAME?</f>
        <v>#VALUE!</v>
      </c>
      <c r="J2972" s="3" t="s">
        <v>256</v>
      </c>
      <c r="K2972" s="1" t="n">
        <v>0</v>
      </c>
      <c r="L2972" s="1" t="n">
        <v>0</v>
      </c>
      <c r="M2972" s="1" t="n">
        <v>29680</v>
      </c>
    </row>
    <row r="2973" customFormat="false" ht="55.2" hidden="false" customHeight="false" outlineLevel="0" collapsed="false">
      <c r="A2973" s="1" t="n">
        <v>2969</v>
      </c>
      <c r="B2973" s="1" t="n">
        <v>39</v>
      </c>
      <c r="C2973" s="1" t="n">
        <v>0</v>
      </c>
      <c r="D2973" s="1" t="n">
        <v>0</v>
      </c>
      <c r="E2973" s="1" t="n">
        <v>0</v>
      </c>
      <c r="F2973" s="1" t="n">
        <v>2967</v>
      </c>
      <c r="I2973" s="3" t="s">
        <v>3417</v>
      </c>
      <c r="L2973" s="1" t="n">
        <v>0</v>
      </c>
      <c r="M2973" s="1" t="n">
        <v>29690</v>
      </c>
    </row>
    <row r="2974" customFormat="false" ht="14.9" hidden="false" customHeight="false" outlineLevel="0" collapsed="false">
      <c r="A2974" s="1" t="n">
        <v>2970</v>
      </c>
      <c r="B2974" s="1" t="n">
        <v>39</v>
      </c>
      <c r="C2974" s="1" t="n">
        <v>0</v>
      </c>
      <c r="D2974" s="1" t="n">
        <v>0</v>
      </c>
      <c r="E2974" s="1" t="n">
        <v>1</v>
      </c>
      <c r="F2974" s="1" t="n">
        <v>2969</v>
      </c>
      <c r="H2974" s="1" t="s">
        <v>3418</v>
      </c>
      <c r="I2974" s="3" t="e">
        <f aca="false">--#NAME? #NAME? #NAME? #NAME?</f>
        <v>#VALUE!</v>
      </c>
      <c r="J2974" s="3" t="s">
        <v>256</v>
      </c>
      <c r="K2974" s="1" t="n">
        <v>0</v>
      </c>
      <c r="L2974" s="1" t="n">
        <v>0</v>
      </c>
      <c r="M2974" s="1" t="n">
        <v>29700</v>
      </c>
    </row>
    <row r="2975" customFormat="false" ht="14.9" hidden="false" customHeight="false" outlineLevel="0" collapsed="false">
      <c r="A2975" s="1" t="n">
        <v>2971</v>
      </c>
      <c r="B2975" s="1" t="n">
        <v>39</v>
      </c>
      <c r="C2975" s="1" t="n">
        <v>0</v>
      </c>
      <c r="D2975" s="1" t="n">
        <v>0</v>
      </c>
      <c r="E2975" s="1" t="n">
        <v>1</v>
      </c>
      <c r="F2975" s="1" t="n">
        <v>2969</v>
      </c>
      <c r="H2975" s="1" t="s">
        <v>3419</v>
      </c>
      <c r="I2975" s="3" t="e">
        <f aca="false">--#NAME? #NAME? #NAME?</f>
        <v>#VALUE!</v>
      </c>
      <c r="J2975" s="3" t="s">
        <v>256</v>
      </c>
      <c r="K2975" s="1" t="n">
        <v>0</v>
      </c>
      <c r="L2975" s="1" t="n">
        <v>0</v>
      </c>
      <c r="M2975" s="1" t="n">
        <v>29710</v>
      </c>
    </row>
    <row r="2976" customFormat="false" ht="14.9" hidden="false" customHeight="false" outlineLevel="0" collapsed="false">
      <c r="A2976" s="1" t="n">
        <v>2972</v>
      </c>
      <c r="B2976" s="1" t="n">
        <v>39</v>
      </c>
      <c r="C2976" s="1" t="n">
        <v>0</v>
      </c>
      <c r="D2976" s="1" t="n">
        <v>0</v>
      </c>
      <c r="E2976" s="1" t="n">
        <v>1</v>
      </c>
      <c r="F2976" s="1" t="n">
        <v>2971</v>
      </c>
      <c r="H2976" s="1" t="s">
        <v>3420</v>
      </c>
      <c r="I2976" s="3" t="e">
        <f aca="false">-#NAME?,#NAME?,#NAME? #NAME? #NAME? #NAME?</f>
        <v>#VALUE!</v>
      </c>
      <c r="J2976" s="3" t="s">
        <v>256</v>
      </c>
      <c r="K2976" s="1" t="n">
        <v>0</v>
      </c>
      <c r="L2976" s="1" t="n">
        <v>0</v>
      </c>
      <c r="M2976" s="1" t="n">
        <v>29720</v>
      </c>
    </row>
    <row r="2977" customFormat="false" ht="14.9" hidden="false" customHeight="false" outlineLevel="0" collapsed="false">
      <c r="A2977" s="1" t="n">
        <v>2973</v>
      </c>
      <c r="B2977" s="1" t="n">
        <v>39</v>
      </c>
      <c r="C2977" s="1" t="n">
        <v>0</v>
      </c>
      <c r="D2977" s="1" t="n">
        <v>0</v>
      </c>
      <c r="E2977" s="1" t="n">
        <v>1</v>
      </c>
      <c r="F2977" s="1" t="n">
        <v>2967</v>
      </c>
      <c r="H2977" s="1" t="s">
        <v>3421</v>
      </c>
      <c r="I2977" s="3" t="e">
        <f aca="false">-#NAME?,#NAME?,#NAME? #NAME? #NAME? #NAME?</f>
        <v>#VALUE!</v>
      </c>
      <c r="J2977" s="3" t="s">
        <v>256</v>
      </c>
      <c r="K2977" s="1" t="n">
        <v>0</v>
      </c>
      <c r="L2977" s="1" t="n">
        <v>0</v>
      </c>
      <c r="M2977" s="1" t="n">
        <v>29730</v>
      </c>
    </row>
    <row r="2978" customFormat="false" ht="68.65" hidden="false" customHeight="false" outlineLevel="0" collapsed="false">
      <c r="A2978" s="1" t="n">
        <v>2974</v>
      </c>
      <c r="B2978" s="1" t="n">
        <v>39</v>
      </c>
      <c r="C2978" s="1" t="n">
        <v>0</v>
      </c>
      <c r="D2978" s="1" t="n">
        <v>0</v>
      </c>
      <c r="E2978" s="1" t="n">
        <v>0</v>
      </c>
      <c r="F2978" s="1" t="n">
        <v>2967</v>
      </c>
      <c r="I2978" s="3" t="s">
        <v>3422</v>
      </c>
      <c r="L2978" s="1" t="n">
        <v>0</v>
      </c>
      <c r="M2978" s="1" t="n">
        <v>29740</v>
      </c>
    </row>
    <row r="2979" customFormat="false" ht="14.9" hidden="false" customHeight="false" outlineLevel="0" collapsed="false">
      <c r="A2979" s="1" t="n">
        <v>2975</v>
      </c>
      <c r="B2979" s="1" t="n">
        <v>39</v>
      </c>
      <c r="C2979" s="1" t="n">
        <v>0</v>
      </c>
      <c r="D2979" s="1" t="n">
        <v>0</v>
      </c>
      <c r="E2979" s="1" t="n">
        <v>1</v>
      </c>
      <c r="F2979" s="1" t="n">
        <v>2974</v>
      </c>
      <c r="H2979" s="1" t="s">
        <v>3423</v>
      </c>
      <c r="I2979" s="3" t="e">
        <f aca="false">---#NAME?</f>
        <v>#NAME?</v>
      </c>
      <c r="J2979" s="3" t="s">
        <v>256</v>
      </c>
      <c r="K2979" s="1" t="n">
        <v>0</v>
      </c>
      <c r="L2979" s="1" t="n">
        <v>0</v>
      </c>
      <c r="M2979" s="1" t="n">
        <v>29750</v>
      </c>
    </row>
    <row r="2980" customFormat="false" ht="14.9" hidden="false" customHeight="false" outlineLevel="0" collapsed="false">
      <c r="A2980" s="1" t="n">
        <v>2976</v>
      </c>
      <c r="B2980" s="1" t="n">
        <v>39</v>
      </c>
      <c r="C2980" s="1" t="n">
        <v>0</v>
      </c>
      <c r="D2980" s="1" t="n">
        <v>0</v>
      </c>
      <c r="E2980" s="1" t="n">
        <v>1</v>
      </c>
      <c r="F2980" s="1" t="n">
        <v>2974</v>
      </c>
      <c r="H2980" s="1" t="s">
        <v>3424</v>
      </c>
      <c r="I2980" s="3" t="e">
        <f aca="false">---#NAME?</f>
        <v>#NAME?</v>
      </c>
      <c r="J2980" s="3" t="s">
        <v>256</v>
      </c>
      <c r="K2980" s="1" t="n">
        <v>0</v>
      </c>
      <c r="L2980" s="1" t="n">
        <v>0</v>
      </c>
      <c r="M2980" s="1" t="n">
        <v>29760</v>
      </c>
    </row>
    <row r="2981" customFormat="false" ht="14.9" hidden="false" customHeight="false" outlineLevel="0" collapsed="false">
      <c r="A2981" s="1" t="n">
        <v>2977</v>
      </c>
      <c r="B2981" s="1" t="n">
        <v>39</v>
      </c>
      <c r="C2981" s="1" t="n">
        <v>0</v>
      </c>
      <c r="D2981" s="1" t="n">
        <v>0</v>
      </c>
      <c r="E2981" s="1" t="n">
        <v>0</v>
      </c>
      <c r="F2981" s="1" t="n">
        <v>2967</v>
      </c>
      <c r="I2981" s="3" t="s">
        <v>199</v>
      </c>
      <c r="L2981" s="1" t="n">
        <v>0</v>
      </c>
      <c r="M2981" s="1" t="n">
        <v>29770</v>
      </c>
    </row>
    <row r="2982" customFormat="false" ht="14.9" hidden="false" customHeight="false" outlineLevel="0" collapsed="false">
      <c r="A2982" s="1" t="n">
        <v>2978</v>
      </c>
      <c r="B2982" s="1" t="n">
        <v>39</v>
      </c>
      <c r="C2982" s="1" t="n">
        <v>0</v>
      </c>
      <c r="D2982" s="1" t="n">
        <v>0</v>
      </c>
      <c r="E2982" s="1" t="n">
        <v>1</v>
      </c>
      <c r="F2982" s="1" t="n">
        <v>2977</v>
      </c>
      <c r="H2982" s="1" t="s">
        <v>3425</v>
      </c>
      <c r="I2982" s="3" t="e">
        <f aca="false">---#NAME? #NAME? #NAME? #NAME? #NAME? #NAME?</f>
        <v>#VALUE!</v>
      </c>
      <c r="J2982" s="3" t="s">
        <v>256</v>
      </c>
      <c r="K2982" s="1" t="n">
        <v>0</v>
      </c>
      <c r="L2982" s="1" t="n">
        <v>0</v>
      </c>
      <c r="M2982" s="1" t="n">
        <v>29780</v>
      </c>
    </row>
    <row r="2983" customFormat="false" ht="14.9" hidden="false" customHeight="false" outlineLevel="0" collapsed="false">
      <c r="A2983" s="1" t="n">
        <v>2979</v>
      </c>
      <c r="B2983" s="1" t="n">
        <v>39</v>
      </c>
      <c r="C2983" s="1" t="n">
        <v>0</v>
      </c>
      <c r="D2983" s="1" t="n">
        <v>0</v>
      </c>
      <c r="E2983" s="1" t="n">
        <v>1</v>
      </c>
      <c r="F2983" s="1" t="n">
        <v>2977</v>
      </c>
      <c r="H2983" s="1" t="s">
        <v>3426</v>
      </c>
      <c r="I2983" s="3" t="e">
        <f aca="false">---#NAME? #NAME? #NAME? #NAME? #NAME? #NAME?,#NAME? #NAME? #NAME? #NAME?</f>
        <v>#VALUE!</v>
      </c>
      <c r="J2983" s="3" t="s">
        <v>256</v>
      </c>
      <c r="K2983" s="1" t="n">
        <v>0</v>
      </c>
      <c r="L2983" s="1" t="n">
        <v>0</v>
      </c>
      <c r="M2983" s="1" t="n">
        <v>29790</v>
      </c>
    </row>
    <row r="2984" customFormat="false" ht="14.9" hidden="false" customHeight="false" outlineLevel="0" collapsed="false">
      <c r="A2984" s="1" t="n">
        <v>2980</v>
      </c>
      <c r="B2984" s="1" t="n">
        <v>39</v>
      </c>
      <c r="C2984" s="1" t="n">
        <v>0</v>
      </c>
      <c r="D2984" s="1" t="n">
        <v>0</v>
      </c>
      <c r="E2984" s="1" t="n">
        <v>1</v>
      </c>
      <c r="F2984" s="1" t="n">
        <v>2977</v>
      </c>
      <c r="H2984" s="1" t="s">
        <v>3427</v>
      </c>
      <c r="I2984" s="3" t="e">
        <f aca="false">---#NAME?</f>
        <v>#NAME?</v>
      </c>
      <c r="L2984" s="1" t="n">
        <v>0</v>
      </c>
      <c r="M2984" s="1" t="n">
        <v>29800</v>
      </c>
    </row>
    <row r="2985" customFormat="false" ht="162.65" hidden="false" customHeight="false" outlineLevel="0" collapsed="false">
      <c r="A2985" s="1" t="n">
        <v>2981</v>
      </c>
      <c r="B2985" s="1" t="n">
        <v>39</v>
      </c>
      <c r="C2985" s="1" t="n">
        <v>0</v>
      </c>
      <c r="D2985" s="1" t="n">
        <v>1</v>
      </c>
      <c r="E2985" s="1" t="n">
        <v>0</v>
      </c>
      <c r="G2985" s="1" t="s">
        <v>3428</v>
      </c>
      <c r="I2985" s="3" t="s">
        <v>3429</v>
      </c>
      <c r="L2985" s="1" t="n">
        <v>0</v>
      </c>
      <c r="M2985" s="1" t="n">
        <v>29810</v>
      </c>
    </row>
    <row r="2986" customFormat="false" ht="14.9" hidden="false" customHeight="false" outlineLevel="0" collapsed="false">
      <c r="A2986" s="1" t="n">
        <v>2982</v>
      </c>
      <c r="B2986" s="1" t="n">
        <v>39</v>
      </c>
      <c r="C2986" s="1" t="n">
        <v>0</v>
      </c>
      <c r="D2986" s="1" t="n">
        <v>0</v>
      </c>
      <c r="E2986" s="1" t="n">
        <v>1</v>
      </c>
      <c r="F2986" s="1" t="n">
        <v>2981</v>
      </c>
      <c r="H2986" s="1" t="s">
        <v>3430</v>
      </c>
      <c r="I2986" s="3" t="e">
        <f aca="false">-#NAME? #NAME? #NAME?</f>
        <v>#VALUE!</v>
      </c>
      <c r="J2986" s="3" t="s">
        <v>256</v>
      </c>
      <c r="K2986" s="1" t="n">
        <v>10</v>
      </c>
      <c r="L2986" s="1" t="n">
        <v>0</v>
      </c>
      <c r="M2986" s="1" t="n">
        <v>29820</v>
      </c>
    </row>
    <row r="2987" customFormat="false" ht="14.9" hidden="false" customHeight="false" outlineLevel="0" collapsed="false">
      <c r="A2987" s="1" t="n">
        <v>2983</v>
      </c>
      <c r="B2987" s="1" t="n">
        <v>39</v>
      </c>
      <c r="C2987" s="1" t="n">
        <v>0</v>
      </c>
      <c r="D2987" s="1" t="n">
        <v>0</v>
      </c>
      <c r="E2987" s="1" t="n">
        <v>1</v>
      </c>
      <c r="F2987" s="1" t="n">
        <v>2981</v>
      </c>
      <c r="H2987" s="1" t="s">
        <v>3431</v>
      </c>
      <c r="I2987" s="3" t="e">
        <f aca="false">-#NAME?</f>
        <v>#NAME?</v>
      </c>
      <c r="J2987" s="3" t="s">
        <v>256</v>
      </c>
      <c r="K2987" s="1" t="n">
        <v>10</v>
      </c>
      <c r="L2987" s="1" t="n">
        <v>0</v>
      </c>
      <c r="M2987" s="1" t="n">
        <v>29830</v>
      </c>
    </row>
    <row r="2988" customFormat="false" ht="108.95" hidden="false" customHeight="false" outlineLevel="0" collapsed="false">
      <c r="A2988" s="1" t="n">
        <v>2984</v>
      </c>
      <c r="B2988" s="1" t="n">
        <v>39</v>
      </c>
      <c r="C2988" s="1" t="n">
        <v>0</v>
      </c>
      <c r="D2988" s="1" t="n">
        <v>1</v>
      </c>
      <c r="E2988" s="1" t="n">
        <v>0</v>
      </c>
      <c r="G2988" s="1" t="n">
        <v>39.25</v>
      </c>
      <c r="I2988" s="3" t="s">
        <v>3432</v>
      </c>
      <c r="L2988" s="1" t="n">
        <v>0</v>
      </c>
      <c r="M2988" s="1" t="n">
        <v>29840</v>
      </c>
    </row>
    <row r="2989" customFormat="false" ht="135.8" hidden="false" customHeight="false" outlineLevel="0" collapsed="false">
      <c r="A2989" s="1" t="n">
        <v>2985</v>
      </c>
      <c r="B2989" s="1" t="n">
        <v>39</v>
      </c>
      <c r="C2989" s="1" t="n">
        <v>0</v>
      </c>
      <c r="D2989" s="1" t="n">
        <v>0</v>
      </c>
      <c r="E2989" s="1" t="n">
        <v>1</v>
      </c>
      <c r="F2989" s="1" t="n">
        <v>2984</v>
      </c>
      <c r="H2989" s="1" t="s">
        <v>3433</v>
      </c>
      <c r="I2989" s="3" t="s">
        <v>3434</v>
      </c>
      <c r="J2989" s="3" t="s">
        <v>256</v>
      </c>
      <c r="K2989" s="1" t="n">
        <v>10</v>
      </c>
      <c r="L2989" s="1" t="n">
        <v>0</v>
      </c>
      <c r="M2989" s="1" t="n">
        <v>29850</v>
      </c>
    </row>
    <row r="2990" customFormat="false" ht="122.35" hidden="false" customHeight="false" outlineLevel="0" collapsed="false">
      <c r="A2990" s="1" t="n">
        <v>2986</v>
      </c>
      <c r="B2990" s="1" t="n">
        <v>39</v>
      </c>
      <c r="C2990" s="1" t="n">
        <v>0</v>
      </c>
      <c r="D2990" s="1" t="n">
        <v>0</v>
      </c>
      <c r="E2990" s="1" t="n">
        <v>1</v>
      </c>
      <c r="F2990" s="1" t="n">
        <v>2984</v>
      </c>
      <c r="H2990" s="1" t="s">
        <v>3435</v>
      </c>
      <c r="I2990" s="3" t="s">
        <v>3436</v>
      </c>
      <c r="J2990" s="3" t="s">
        <v>256</v>
      </c>
      <c r="K2990" s="1" t="n">
        <v>10</v>
      </c>
      <c r="L2990" s="1" t="n">
        <v>0</v>
      </c>
      <c r="M2990" s="1" t="n">
        <v>29860</v>
      </c>
    </row>
    <row r="2991" customFormat="false" ht="14.9" hidden="false" customHeight="false" outlineLevel="0" collapsed="false">
      <c r="A2991" s="1" t="n">
        <v>2987</v>
      </c>
      <c r="B2991" s="1" t="n">
        <v>39</v>
      </c>
      <c r="C2991" s="1" t="n">
        <v>0</v>
      </c>
      <c r="D2991" s="1" t="n">
        <v>0</v>
      </c>
      <c r="E2991" s="1" t="n">
        <v>1</v>
      </c>
      <c r="F2991" s="1" t="n">
        <v>2984</v>
      </c>
      <c r="H2991" s="1" t="s">
        <v>3437</v>
      </c>
      <c r="I2991" s="3" t="e">
        <f aca="false">-#NAME?,#NAME? (#NAME? #NAME? #NAME?) #NAME? #NAME? #NAME? #NAME? #NAME? #NAME?</f>
        <v>#VALUE!</v>
      </c>
      <c r="J2991" s="3" t="s">
        <v>256</v>
      </c>
      <c r="K2991" s="1" t="n">
        <v>10</v>
      </c>
      <c r="L2991" s="1" t="n">
        <v>0</v>
      </c>
      <c r="M2991" s="1" t="n">
        <v>29870</v>
      </c>
    </row>
    <row r="2992" customFormat="false" ht="14.9" hidden="false" customHeight="false" outlineLevel="0" collapsed="false">
      <c r="A2992" s="1" t="n">
        <v>2988</v>
      </c>
      <c r="B2992" s="1" t="n">
        <v>39</v>
      </c>
      <c r="C2992" s="1" t="n">
        <v>0</v>
      </c>
      <c r="D2992" s="1" t="n">
        <v>0</v>
      </c>
      <c r="E2992" s="1" t="n">
        <v>1</v>
      </c>
      <c r="F2992" s="1" t="n">
        <v>2984</v>
      </c>
      <c r="H2992" s="1" t="s">
        <v>3438</v>
      </c>
      <c r="I2992" s="3" t="e">
        <f aca="false">-#NAME?</f>
        <v>#NAME?</v>
      </c>
      <c r="L2992" s="1" t="n">
        <v>0</v>
      </c>
      <c r="M2992" s="1" t="n">
        <v>29880</v>
      </c>
    </row>
    <row r="2993" customFormat="false" ht="149.25" hidden="false" customHeight="false" outlineLevel="0" collapsed="false">
      <c r="A2993" s="1" t="n">
        <v>2989</v>
      </c>
      <c r="B2993" s="1" t="n">
        <v>39</v>
      </c>
      <c r="C2993" s="1" t="n">
        <v>0</v>
      </c>
      <c r="D2993" s="1" t="n">
        <v>1</v>
      </c>
      <c r="E2993" s="1" t="n">
        <v>0</v>
      </c>
      <c r="G2993" s="1" t="n">
        <v>39.26</v>
      </c>
      <c r="I2993" s="3" t="s">
        <v>3439</v>
      </c>
      <c r="L2993" s="1" t="n">
        <v>0</v>
      </c>
      <c r="M2993" s="1" t="n">
        <v>29890</v>
      </c>
    </row>
    <row r="2994" customFormat="false" ht="14.9" hidden="false" customHeight="false" outlineLevel="0" collapsed="false">
      <c r="A2994" s="1" t="n">
        <v>2990</v>
      </c>
      <c r="B2994" s="1" t="n">
        <v>39</v>
      </c>
      <c r="C2994" s="1" t="n">
        <v>0</v>
      </c>
      <c r="D2994" s="1" t="n">
        <v>0</v>
      </c>
      <c r="E2994" s="1" t="n">
        <v>1</v>
      </c>
      <c r="F2994" s="1" t="n">
        <v>2989</v>
      </c>
      <c r="H2994" s="1" t="s">
        <v>3440</v>
      </c>
      <c r="I2994" s="3" t="e">
        <f aca="false">-#NAME? #NAME? #NAME? #NAME?</f>
        <v>#VALUE!</v>
      </c>
      <c r="J2994" s="3" t="s">
        <v>256</v>
      </c>
      <c r="K2994" s="1" t="n">
        <v>10</v>
      </c>
      <c r="L2994" s="1" t="n">
        <v>0</v>
      </c>
      <c r="M2994" s="1" t="n">
        <v>29900</v>
      </c>
    </row>
    <row r="2995" customFormat="false" ht="14.9" hidden="false" customHeight="false" outlineLevel="0" collapsed="false">
      <c r="A2995" s="1" t="n">
        <v>2991</v>
      </c>
      <c r="B2995" s="1" t="n">
        <v>39</v>
      </c>
      <c r="C2995" s="1" t="n">
        <v>0</v>
      </c>
      <c r="D2995" s="1" t="n">
        <v>0</v>
      </c>
      <c r="E2995" s="1" t="n">
        <v>1</v>
      </c>
      <c r="F2995" s="1" t="n">
        <v>2989</v>
      </c>
      <c r="H2995" s="1" t="s">
        <v>3441</v>
      </c>
      <c r="I2995" s="3" t="e">
        <f aca="false">-#NAME? #NAME? #NAME? #NAME? #NAME? #NAME? (#NAME? #NAME?,#NAME?,#NAME? #NAME?)</f>
        <v>#VALUE!</v>
      </c>
      <c r="J2995" s="3" t="s">
        <v>256</v>
      </c>
      <c r="K2995" s="1" t="n">
        <v>10</v>
      </c>
      <c r="L2995" s="1" t="n">
        <v>0</v>
      </c>
      <c r="M2995" s="1" t="n">
        <v>29910</v>
      </c>
    </row>
    <row r="2996" customFormat="false" ht="14.9" hidden="false" customHeight="false" outlineLevel="0" collapsed="false">
      <c r="A2996" s="1" t="n">
        <v>2992</v>
      </c>
      <c r="B2996" s="1" t="n">
        <v>39</v>
      </c>
      <c r="C2996" s="1" t="n">
        <v>0</v>
      </c>
      <c r="D2996" s="1" t="n">
        <v>0</v>
      </c>
      <c r="E2996" s="1" t="n">
        <v>1</v>
      </c>
      <c r="F2996" s="1" t="n">
        <v>2989</v>
      </c>
      <c r="H2996" s="1" t="s">
        <v>3442</v>
      </c>
      <c r="I2996" s="3" t="e">
        <f aca="false">-#NAME? #NAME? #NAME?,#NAME? #NAME? #NAME? #NAME?</f>
        <v>#VALUE!</v>
      </c>
      <c r="J2996" s="3" t="s">
        <v>256</v>
      </c>
      <c r="K2996" s="1" t="n">
        <v>10</v>
      </c>
      <c r="L2996" s="1" t="n">
        <v>0</v>
      </c>
      <c r="M2996" s="1" t="n">
        <v>29920</v>
      </c>
    </row>
    <row r="2997" customFormat="false" ht="14.9" hidden="false" customHeight="false" outlineLevel="0" collapsed="false">
      <c r="A2997" s="1" t="n">
        <v>2993</v>
      </c>
      <c r="B2997" s="1" t="n">
        <v>39</v>
      </c>
      <c r="C2997" s="1" t="n">
        <v>0</v>
      </c>
      <c r="D2997" s="1" t="n">
        <v>0</v>
      </c>
      <c r="E2997" s="1" t="n">
        <v>1</v>
      </c>
      <c r="F2997" s="1" t="n">
        <v>2989</v>
      </c>
      <c r="H2997" s="1" t="s">
        <v>3443</v>
      </c>
      <c r="I2997" s="3" t="e">
        <f aca="false">-#NAME? #NAME? #NAME? #NAME? #NAME?</f>
        <v>#VALUE!</v>
      </c>
      <c r="J2997" s="3" t="s">
        <v>256</v>
      </c>
      <c r="K2997" s="1" t="n">
        <v>10</v>
      </c>
      <c r="L2997" s="1" t="n">
        <v>0</v>
      </c>
      <c r="M2997" s="1" t="n">
        <v>29930</v>
      </c>
    </row>
    <row r="2998" customFormat="false" ht="14.9" hidden="false" customHeight="false" outlineLevel="0" collapsed="false">
      <c r="A2998" s="1" t="n">
        <v>2994</v>
      </c>
      <c r="B2998" s="1" t="n">
        <v>39</v>
      </c>
      <c r="C2998" s="1" t="n">
        <v>0</v>
      </c>
      <c r="D2998" s="1" t="n">
        <v>0</v>
      </c>
      <c r="E2998" s="1" t="n">
        <v>0</v>
      </c>
      <c r="F2998" s="1" t="n">
        <v>2989</v>
      </c>
      <c r="I2998" s="3" t="s">
        <v>199</v>
      </c>
      <c r="L2998" s="1" t="n">
        <v>0</v>
      </c>
      <c r="M2998" s="1" t="n">
        <v>29940</v>
      </c>
    </row>
    <row r="2999" customFormat="false" ht="14.9" hidden="false" customHeight="false" outlineLevel="0" collapsed="false">
      <c r="A2999" s="1" t="n">
        <v>2995</v>
      </c>
      <c r="B2999" s="1" t="n">
        <v>39</v>
      </c>
      <c r="C2999" s="1" t="n">
        <v>0</v>
      </c>
      <c r="D2999" s="1" t="n">
        <v>0</v>
      </c>
      <c r="E2999" s="1" t="n">
        <v>1</v>
      </c>
      <c r="F2999" s="1" t="n">
        <v>2994</v>
      </c>
      <c r="H2999" s="1" t="s">
        <v>3444</v>
      </c>
      <c r="I2999" s="3" t="e">
        <f aca="false">---#NAME? #NAME? #NAME? #NAME?</f>
        <v>#VALUE!</v>
      </c>
      <c r="J2999" s="3" t="s">
        <v>256</v>
      </c>
      <c r="K2999" s="1" t="n">
        <v>10</v>
      </c>
      <c r="L2999" s="1" t="n">
        <v>0</v>
      </c>
      <c r="M2999" s="1" t="n">
        <v>29950</v>
      </c>
    </row>
    <row r="3000" customFormat="false" ht="14.9" hidden="false" customHeight="false" outlineLevel="0" collapsed="false">
      <c r="A3000" s="1" t="n">
        <v>2996</v>
      </c>
      <c r="B3000" s="1" t="n">
        <v>39</v>
      </c>
      <c r="C3000" s="1" t="n">
        <v>0</v>
      </c>
      <c r="D3000" s="1" t="n">
        <v>0</v>
      </c>
      <c r="E3000" s="1" t="n">
        <v>1</v>
      </c>
      <c r="F3000" s="1" t="n">
        <v>2994</v>
      </c>
      <c r="H3000" s="1" t="s">
        <v>3445</v>
      </c>
      <c r="I3000" s="3" t="e">
        <f aca="false">---#NAME?</f>
        <v>#NAME?</v>
      </c>
      <c r="J3000" s="3" t="s">
        <v>256</v>
      </c>
      <c r="K3000" s="1" t="n">
        <v>10</v>
      </c>
      <c r="L3000" s="1" t="n">
        <v>0</v>
      </c>
      <c r="M3000" s="1" t="n">
        <v>29960</v>
      </c>
    </row>
    <row r="3001" customFormat="false" ht="202.95" hidden="false" customHeight="false" outlineLevel="0" collapsed="false">
      <c r="A3001" s="1" t="n">
        <v>2997</v>
      </c>
      <c r="B3001" s="1" t="n">
        <v>40</v>
      </c>
      <c r="C3001" s="1" t="n">
        <v>0</v>
      </c>
      <c r="D3001" s="1" t="n">
        <v>1</v>
      </c>
      <c r="E3001" s="1" t="n">
        <v>0</v>
      </c>
      <c r="G3001" s="1" t="n">
        <v>40.01</v>
      </c>
      <c r="I3001" s="3" t="s">
        <v>3446</v>
      </c>
      <c r="L3001" s="1" t="n">
        <v>0</v>
      </c>
      <c r="M3001" s="1" t="n">
        <v>29970</v>
      </c>
    </row>
    <row r="3002" customFormat="false" ht="14.9" hidden="false" customHeight="false" outlineLevel="0" collapsed="false">
      <c r="A3002" s="1" t="n">
        <v>2998</v>
      </c>
      <c r="B3002" s="1" t="n">
        <v>40</v>
      </c>
      <c r="C3002" s="1" t="n">
        <v>0</v>
      </c>
      <c r="D3002" s="1" t="n">
        <v>0</v>
      </c>
      <c r="E3002" s="1" t="n">
        <v>1</v>
      </c>
      <c r="F3002" s="1" t="n">
        <v>2997</v>
      </c>
      <c r="H3002" s="1" t="s">
        <v>3447</v>
      </c>
      <c r="I3002" s="3" t="e">
        <f aca="false">-#NAME? #NAME? #NAME?,#NAME? #NAME? #NAME? #NAME?-#NAME?</f>
        <v>#VALUE!</v>
      </c>
      <c r="J3002" s="3" t="s">
        <v>256</v>
      </c>
      <c r="K3002" s="1" t="n">
        <v>10</v>
      </c>
      <c r="L3002" s="1" t="n">
        <v>0</v>
      </c>
      <c r="M3002" s="1" t="n">
        <v>29980</v>
      </c>
    </row>
    <row r="3003" customFormat="false" ht="55.2" hidden="false" customHeight="false" outlineLevel="0" collapsed="false">
      <c r="A3003" s="1" t="n">
        <v>2999</v>
      </c>
      <c r="B3003" s="1" t="n">
        <v>40</v>
      </c>
      <c r="C3003" s="1" t="n">
        <v>0</v>
      </c>
      <c r="D3003" s="1" t="n">
        <v>0</v>
      </c>
      <c r="E3003" s="1" t="n">
        <v>0</v>
      </c>
      <c r="F3003" s="1" t="n">
        <v>2997</v>
      </c>
      <c r="I3003" s="3" t="s">
        <v>3448</v>
      </c>
      <c r="L3003" s="1" t="n">
        <v>0</v>
      </c>
      <c r="M3003" s="1" t="n">
        <v>29990</v>
      </c>
    </row>
    <row r="3004" customFormat="false" ht="14.9" hidden="false" customHeight="false" outlineLevel="0" collapsed="false">
      <c r="A3004" s="1" t="n">
        <v>3000</v>
      </c>
      <c r="B3004" s="1" t="n">
        <v>40</v>
      </c>
      <c r="C3004" s="1" t="n">
        <v>0</v>
      </c>
      <c r="D3004" s="1" t="n">
        <v>0</v>
      </c>
      <c r="E3004" s="1" t="n">
        <v>1</v>
      </c>
      <c r="F3004" s="1" t="n">
        <v>2999</v>
      </c>
      <c r="H3004" s="1" t="s">
        <v>3449</v>
      </c>
      <c r="I3004" s="3" t="e">
        <f aca="false">--#NAME? #NAME?</f>
        <v>#VALUE!</v>
      </c>
      <c r="J3004" s="3" t="s">
        <v>256</v>
      </c>
      <c r="K3004" s="1" t="n">
        <v>10</v>
      </c>
      <c r="L3004" s="1" t="n">
        <v>0</v>
      </c>
      <c r="M3004" s="1" t="n">
        <v>30000</v>
      </c>
    </row>
    <row r="3005" customFormat="false" ht="14.9" hidden="false" customHeight="false" outlineLevel="0" collapsed="false">
      <c r="A3005" s="1" t="n">
        <v>3001</v>
      </c>
      <c r="B3005" s="1" t="n">
        <v>40</v>
      </c>
      <c r="C3005" s="1" t="n">
        <v>0</v>
      </c>
      <c r="D3005" s="1" t="n">
        <v>0</v>
      </c>
      <c r="E3005" s="1" t="n">
        <v>1</v>
      </c>
      <c r="F3005" s="1" t="n">
        <v>2999</v>
      </c>
      <c r="H3005" s="1" t="s">
        <v>3450</v>
      </c>
      <c r="I3005" s="3" t="e">
        <f aca="false">--#NAME? #NAME? #NAME? #NAME? (#NAME?)</f>
        <v>#VALUE!</v>
      </c>
      <c r="J3005" s="3" t="s">
        <v>256</v>
      </c>
      <c r="K3005" s="1" t="n">
        <v>10</v>
      </c>
      <c r="L3005" s="1" t="n">
        <v>0</v>
      </c>
      <c r="M3005" s="1" t="n">
        <v>30010</v>
      </c>
    </row>
    <row r="3006" customFormat="false" ht="14.9" hidden="false" customHeight="false" outlineLevel="0" collapsed="false">
      <c r="A3006" s="1" t="n">
        <v>3002</v>
      </c>
      <c r="B3006" s="1" t="n">
        <v>40</v>
      </c>
      <c r="C3006" s="1" t="n">
        <v>0</v>
      </c>
      <c r="D3006" s="1" t="n">
        <v>0</v>
      </c>
      <c r="E3006" s="1" t="n">
        <v>1</v>
      </c>
      <c r="F3006" s="1" t="n">
        <v>2999</v>
      </c>
      <c r="H3006" s="1" t="s">
        <v>3451</v>
      </c>
      <c r="I3006" s="3" t="e">
        <f aca="false">--#NAME?</f>
        <v>#NAME?</v>
      </c>
      <c r="J3006" s="3" t="s">
        <v>256</v>
      </c>
      <c r="K3006" s="1" t="n">
        <v>10</v>
      </c>
      <c r="L3006" s="1" t="n">
        <v>0</v>
      </c>
      <c r="M3006" s="1" t="n">
        <v>30020</v>
      </c>
    </row>
    <row r="3007" customFormat="false" ht="14.9" hidden="false" customHeight="false" outlineLevel="0" collapsed="false">
      <c r="A3007" s="1" t="n">
        <v>3003</v>
      </c>
      <c r="B3007" s="1" t="n">
        <v>40</v>
      </c>
      <c r="C3007" s="1" t="n">
        <v>0</v>
      </c>
      <c r="D3007" s="1" t="n">
        <v>0</v>
      </c>
      <c r="E3007" s="1" t="n">
        <v>1</v>
      </c>
      <c r="F3007" s="1" t="n">
        <v>2997</v>
      </c>
      <c r="H3007" s="1" t="s">
        <v>3452</v>
      </c>
      <c r="I3007" s="3" t="e">
        <f aca="false">-#NAME?,#NAME?-#NAME?,#NAME?,#NAME? #NAME? #NAME? #NAME? #NAME?</f>
        <v>#VALUE!</v>
      </c>
      <c r="J3007" s="3" t="s">
        <v>256</v>
      </c>
      <c r="K3007" s="1" t="n">
        <v>10</v>
      </c>
      <c r="L3007" s="1" t="n">
        <v>0</v>
      </c>
      <c r="M3007" s="1" t="n">
        <v>30030</v>
      </c>
    </row>
    <row r="3008" customFormat="false" ht="377.6" hidden="false" customHeight="false" outlineLevel="0" collapsed="false">
      <c r="A3008" s="1" t="n">
        <v>3004</v>
      </c>
      <c r="B3008" s="1" t="n">
        <v>40</v>
      </c>
      <c r="C3008" s="1" t="n">
        <v>0</v>
      </c>
      <c r="D3008" s="1" t="n">
        <v>1</v>
      </c>
      <c r="E3008" s="1" t="n">
        <v>0</v>
      </c>
      <c r="G3008" s="1" t="n">
        <v>40.02</v>
      </c>
      <c r="I3008" s="3" t="s">
        <v>3453</v>
      </c>
      <c r="L3008" s="1" t="n">
        <v>0</v>
      </c>
      <c r="M3008" s="1" t="n">
        <v>30040</v>
      </c>
    </row>
    <row r="3009" customFormat="false" ht="41.75" hidden="false" customHeight="false" outlineLevel="0" collapsed="false">
      <c r="A3009" s="1" t="n">
        <v>3005</v>
      </c>
      <c r="B3009" s="1" t="n">
        <v>40</v>
      </c>
      <c r="C3009" s="1" t="n">
        <v>0</v>
      </c>
      <c r="D3009" s="1" t="n">
        <v>0</v>
      </c>
      <c r="E3009" s="1" t="n">
        <v>0</v>
      </c>
      <c r="F3009" s="1" t="n">
        <v>3004</v>
      </c>
      <c r="I3009" s="3" t="e">
        <f aca="false">-#NAME?-#NAME? #NAME? (#NAME?)</f>
        <v>#VALUE!</v>
      </c>
      <c r="J3009" s="3" t="s">
        <v>3454</v>
      </c>
      <c r="L3009" s="0" t="s">
        <v>644</v>
      </c>
      <c r="M3009" s="1" t="n">
        <v>0</v>
      </c>
      <c r="N3009" s="1" t="n">
        <v>30050</v>
      </c>
    </row>
    <row r="3010" customFormat="false" ht="14.9" hidden="false" customHeight="false" outlineLevel="0" collapsed="false">
      <c r="A3010" s="1" t="n">
        <v>3006</v>
      </c>
      <c r="B3010" s="1" t="n">
        <v>40</v>
      </c>
      <c r="C3010" s="1" t="n">
        <v>0</v>
      </c>
      <c r="D3010" s="1" t="n">
        <v>0</v>
      </c>
      <c r="E3010" s="1" t="n">
        <v>1</v>
      </c>
      <c r="F3010" s="1" t="n">
        <v>3005</v>
      </c>
      <c r="H3010" s="1" t="s">
        <v>3455</v>
      </c>
      <c r="I3010" s="3" t="e">
        <f aca="false">--#NAME?</f>
        <v>#NAME?</v>
      </c>
      <c r="J3010" s="3" t="s">
        <v>256</v>
      </c>
      <c r="K3010" s="1" t="n">
        <v>10</v>
      </c>
      <c r="L3010" s="1" t="n">
        <v>0</v>
      </c>
      <c r="M3010" s="1" t="n">
        <v>30060</v>
      </c>
    </row>
    <row r="3011" customFormat="false" ht="14.9" hidden="false" customHeight="false" outlineLevel="0" collapsed="false">
      <c r="A3011" s="1" t="n">
        <v>3007</v>
      </c>
      <c r="B3011" s="1" t="n">
        <v>40</v>
      </c>
      <c r="C3011" s="1" t="n">
        <v>0</v>
      </c>
      <c r="D3011" s="1" t="n">
        <v>0</v>
      </c>
      <c r="E3011" s="1" t="n">
        <v>1</v>
      </c>
      <c r="F3011" s="1" t="n">
        <v>3005</v>
      </c>
      <c r="H3011" s="1" t="s">
        <v>3456</v>
      </c>
      <c r="I3011" s="3" t="e">
        <f aca="false">--#NAME?</f>
        <v>#NAME?</v>
      </c>
      <c r="J3011" s="3" t="s">
        <v>256</v>
      </c>
      <c r="K3011" s="1" t="n">
        <v>10</v>
      </c>
      <c r="L3011" s="1" t="n">
        <v>0</v>
      </c>
      <c r="M3011" s="1" t="n">
        <v>30070</v>
      </c>
    </row>
    <row r="3012" customFormat="false" ht="14.9" hidden="false" customHeight="false" outlineLevel="0" collapsed="false">
      <c r="A3012" s="1" t="n">
        <v>3008</v>
      </c>
      <c r="B3012" s="1" t="n">
        <v>40</v>
      </c>
      <c r="C3012" s="1" t="n">
        <v>0</v>
      </c>
      <c r="D3012" s="1" t="n">
        <v>0</v>
      </c>
      <c r="E3012" s="1" t="n">
        <v>1</v>
      </c>
      <c r="F3012" s="1" t="n">
        <v>3004</v>
      </c>
      <c r="H3012" s="1" t="s">
        <v>3457</v>
      </c>
      <c r="I3012" s="3" t="e">
        <f aca="false">-#NAME? (#NAME?,#NAME?)</f>
        <v>#VALUE!</v>
      </c>
      <c r="J3012" s="3" t="s">
        <v>256</v>
      </c>
      <c r="K3012" s="1" t="n">
        <v>10</v>
      </c>
      <c r="L3012" s="1" t="n">
        <v>0</v>
      </c>
      <c r="M3012" s="1" t="n">
        <v>30080</v>
      </c>
    </row>
    <row r="3013" customFormat="false" ht="41.75" hidden="false" customHeight="false" outlineLevel="0" collapsed="false">
      <c r="A3013" s="1" t="n">
        <v>3009</v>
      </c>
      <c r="B3013" s="1" t="n">
        <v>40</v>
      </c>
      <c r="C3013" s="1" t="n">
        <v>0</v>
      </c>
      <c r="D3013" s="1" t="n">
        <v>0</v>
      </c>
      <c r="E3013" s="1" t="n">
        <v>0</v>
      </c>
      <c r="F3013" s="1" t="n">
        <v>3004</v>
      </c>
      <c r="I3013" s="3" t="e">
        <f aca="false">-#NAME?-#NAME? (#NAME?) #NAME? (#NAME?)</f>
        <v>#VALUE!</v>
      </c>
      <c r="J3013" s="3" t="s">
        <v>3458</v>
      </c>
      <c r="L3013" s="0" t="s">
        <v>644</v>
      </c>
      <c r="M3013" s="1" t="n">
        <v>0</v>
      </c>
      <c r="N3013" s="1" t="n">
        <v>30090</v>
      </c>
    </row>
    <row r="3014" customFormat="false" ht="14.9" hidden="false" customHeight="false" outlineLevel="0" collapsed="false">
      <c r="A3014" s="1" t="n">
        <v>3010</v>
      </c>
      <c r="B3014" s="1" t="n">
        <v>40</v>
      </c>
      <c r="C3014" s="1" t="n">
        <v>0</v>
      </c>
      <c r="D3014" s="1" t="n">
        <v>0</v>
      </c>
      <c r="E3014" s="1" t="n">
        <v>1</v>
      </c>
      <c r="F3014" s="1" t="n">
        <v>3009</v>
      </c>
      <c r="H3014" s="1" t="s">
        <v>3459</v>
      </c>
      <c r="I3014" s="3" t="e">
        <f aca="false">--#NAME?-#NAME? (#NAME?) #NAME? (#NAME?)</f>
        <v>#VALUE!</v>
      </c>
      <c r="J3014" s="3" t="s">
        <v>256</v>
      </c>
      <c r="K3014" s="1" t="n">
        <v>10</v>
      </c>
      <c r="L3014" s="1" t="n">
        <v>0</v>
      </c>
      <c r="M3014" s="1" t="n">
        <v>30100</v>
      </c>
    </row>
    <row r="3015" customFormat="false" ht="14.9" hidden="false" customHeight="false" outlineLevel="0" collapsed="false">
      <c r="A3015" s="1" t="n">
        <v>3011</v>
      </c>
      <c r="B3015" s="1" t="n">
        <v>40</v>
      </c>
      <c r="C3015" s="1" t="n">
        <v>0</v>
      </c>
      <c r="D3015" s="1" t="n">
        <v>0</v>
      </c>
      <c r="E3015" s="1" t="n">
        <v>1</v>
      </c>
      <c r="F3015" s="1" t="n">
        <v>3009</v>
      </c>
      <c r="H3015" s="1" t="s">
        <v>3460</v>
      </c>
      <c r="I3015" s="3" t="e">
        <f aca="false">--#NAME?</f>
        <v>#NAME?</v>
      </c>
      <c r="J3015" s="3" t="s">
        <v>256</v>
      </c>
      <c r="K3015" s="1" t="n">
        <v>10</v>
      </c>
      <c r="L3015" s="1" t="n">
        <v>0</v>
      </c>
      <c r="M3015" s="1" t="n">
        <v>30110</v>
      </c>
    </row>
    <row r="3016" customFormat="false" ht="95.5" hidden="false" customHeight="false" outlineLevel="0" collapsed="false">
      <c r="A3016" s="1" t="n">
        <v>3012</v>
      </c>
      <c r="B3016" s="1" t="n">
        <v>40</v>
      </c>
      <c r="C3016" s="1" t="n">
        <v>0</v>
      </c>
      <c r="D3016" s="1" t="n">
        <v>0</v>
      </c>
      <c r="E3016" s="1" t="n">
        <v>0</v>
      </c>
      <c r="F3016" s="1" t="n">
        <v>3004</v>
      </c>
      <c r="I3016" s="3" t="s">
        <v>3461</v>
      </c>
      <c r="L3016" s="1" t="n">
        <v>0</v>
      </c>
      <c r="M3016" s="1" t="n">
        <v>30120</v>
      </c>
    </row>
    <row r="3017" customFormat="false" ht="14.9" hidden="false" customHeight="false" outlineLevel="0" collapsed="false">
      <c r="A3017" s="1" t="n">
        <v>3013</v>
      </c>
      <c r="B3017" s="1" t="n">
        <v>40</v>
      </c>
      <c r="C3017" s="1" t="n">
        <v>0</v>
      </c>
      <c r="D3017" s="1" t="n">
        <v>0</v>
      </c>
      <c r="E3017" s="1" t="n">
        <v>1</v>
      </c>
      <c r="F3017" s="1" t="n">
        <v>3012</v>
      </c>
      <c r="H3017" s="1" t="s">
        <v>3462</v>
      </c>
      <c r="I3017" s="3" t="e">
        <f aca="false">--#NAME?</f>
        <v>#NAME?</v>
      </c>
      <c r="J3017" s="3" t="s">
        <v>256</v>
      </c>
      <c r="K3017" s="1" t="n">
        <v>10</v>
      </c>
      <c r="L3017" s="1" t="n">
        <v>0</v>
      </c>
      <c r="M3017" s="1" t="n">
        <v>30130</v>
      </c>
    </row>
    <row r="3018" customFormat="false" ht="14.9" hidden="false" customHeight="false" outlineLevel="0" collapsed="false">
      <c r="A3018" s="1" t="n">
        <v>3014</v>
      </c>
      <c r="B3018" s="1" t="n">
        <v>40</v>
      </c>
      <c r="C3018" s="1" t="n">
        <v>0</v>
      </c>
      <c r="D3018" s="1" t="n">
        <v>0</v>
      </c>
      <c r="E3018" s="1" t="n">
        <v>1</v>
      </c>
      <c r="F3018" s="1" t="n">
        <v>3012</v>
      </c>
      <c r="H3018" s="1" t="s">
        <v>3463</v>
      </c>
      <c r="I3018" s="3" t="e">
        <f aca="false">--#NAME?</f>
        <v>#NAME?</v>
      </c>
      <c r="J3018" s="3" t="s">
        <v>256</v>
      </c>
      <c r="K3018" s="1" t="n">
        <v>10</v>
      </c>
      <c r="L3018" s="1" t="n">
        <v>0</v>
      </c>
      <c r="M3018" s="1" t="n">
        <v>30140</v>
      </c>
    </row>
    <row r="3019" customFormat="false" ht="82.05" hidden="false" customHeight="false" outlineLevel="0" collapsed="false">
      <c r="A3019" s="1" t="n">
        <v>3015</v>
      </c>
      <c r="B3019" s="1" t="n">
        <v>40</v>
      </c>
      <c r="C3019" s="1" t="n">
        <v>0</v>
      </c>
      <c r="D3019" s="1" t="n">
        <v>0</v>
      </c>
      <c r="E3019" s="1" t="n">
        <v>0</v>
      </c>
      <c r="F3019" s="1" t="n">
        <v>3004</v>
      </c>
      <c r="I3019" s="3" t="s">
        <v>3464</v>
      </c>
      <c r="L3019" s="1" t="n">
        <v>0</v>
      </c>
      <c r="M3019" s="1" t="n">
        <v>30150</v>
      </c>
    </row>
    <row r="3020" customFormat="false" ht="14.9" hidden="false" customHeight="false" outlineLevel="0" collapsed="false">
      <c r="A3020" s="1" t="n">
        <v>3016</v>
      </c>
      <c r="B3020" s="1" t="n">
        <v>40</v>
      </c>
      <c r="C3020" s="1" t="n">
        <v>0</v>
      </c>
      <c r="D3020" s="1" t="n">
        <v>0</v>
      </c>
      <c r="E3020" s="1" t="n">
        <v>1</v>
      </c>
      <c r="F3020" s="1" t="n">
        <v>3015</v>
      </c>
      <c r="H3020" s="1" t="s">
        <v>3465</v>
      </c>
      <c r="I3020" s="3" t="e">
        <f aca="false">--#NAME?</f>
        <v>#NAME?</v>
      </c>
      <c r="J3020" s="3" t="s">
        <v>256</v>
      </c>
      <c r="K3020" s="1" t="n">
        <v>10</v>
      </c>
      <c r="L3020" s="1" t="n">
        <v>0</v>
      </c>
      <c r="M3020" s="1" t="n">
        <v>30160</v>
      </c>
    </row>
    <row r="3021" customFormat="false" ht="14.9" hidden="false" customHeight="false" outlineLevel="0" collapsed="false">
      <c r="A3021" s="1" t="n">
        <v>3017</v>
      </c>
      <c r="B3021" s="1" t="n">
        <v>40</v>
      </c>
      <c r="C3021" s="1" t="n">
        <v>0</v>
      </c>
      <c r="D3021" s="1" t="n">
        <v>0</v>
      </c>
      <c r="E3021" s="1" t="n">
        <v>1</v>
      </c>
      <c r="F3021" s="1" t="n">
        <v>3015</v>
      </c>
      <c r="H3021" s="1" t="s">
        <v>3466</v>
      </c>
      <c r="I3021" s="3" t="e">
        <f aca="false">--#NAME?</f>
        <v>#NAME?</v>
      </c>
      <c r="J3021" s="3" t="s">
        <v>256</v>
      </c>
      <c r="K3021" s="1" t="n">
        <v>10</v>
      </c>
      <c r="L3021" s="1" t="n">
        <v>0</v>
      </c>
      <c r="M3021" s="1" t="n">
        <v>30170</v>
      </c>
    </row>
    <row r="3022" customFormat="false" ht="14.9" hidden="false" customHeight="false" outlineLevel="0" collapsed="false">
      <c r="A3022" s="1" t="n">
        <v>3018</v>
      </c>
      <c r="B3022" s="1" t="n">
        <v>40</v>
      </c>
      <c r="C3022" s="1" t="n">
        <v>0</v>
      </c>
      <c r="D3022" s="1" t="n">
        <v>0</v>
      </c>
      <c r="E3022" s="1" t="n">
        <v>1</v>
      </c>
      <c r="F3022" s="1" t="n">
        <v>3004</v>
      </c>
      <c r="H3022" s="1" t="s">
        <v>3467</v>
      </c>
      <c r="I3022" s="3" t="e">
        <f aca="false">-#NAME? #NAME? (#NAME?)</f>
        <v>#VALUE!</v>
      </c>
      <c r="J3022" s="3" t="s">
        <v>256</v>
      </c>
      <c r="K3022" s="1" t="n">
        <v>10</v>
      </c>
      <c r="L3022" s="1" t="n">
        <v>0</v>
      </c>
      <c r="M3022" s="1" t="n">
        <v>30180</v>
      </c>
    </row>
    <row r="3023" customFormat="false" ht="14.9" hidden="false" customHeight="false" outlineLevel="0" collapsed="false">
      <c r="A3023" s="1" t="n">
        <v>3019</v>
      </c>
      <c r="B3023" s="1" t="n">
        <v>40</v>
      </c>
      <c r="C3023" s="1" t="n">
        <v>0</v>
      </c>
      <c r="D3023" s="1" t="n">
        <v>0</v>
      </c>
      <c r="E3023" s="1" t="n">
        <v>1</v>
      </c>
      <c r="F3023" s="1" t="n">
        <v>3004</v>
      </c>
      <c r="H3023" s="1" t="s">
        <v>3468</v>
      </c>
      <c r="I3023" s="3" t="e">
        <f aca="false">-#NAME?-#NAME?-#NAME?-#NAME? #NAME? #NAME? (#NAME?)</f>
        <v>#VALUE!</v>
      </c>
      <c r="J3023" s="3" t="s">
        <v>256</v>
      </c>
      <c r="K3023" s="1" t="n">
        <v>10</v>
      </c>
      <c r="L3023" s="1" t="n">
        <v>0</v>
      </c>
      <c r="M3023" s="1" t="n">
        <v>30190</v>
      </c>
    </row>
    <row r="3024" customFormat="false" ht="135.8" hidden="false" customHeight="false" outlineLevel="0" collapsed="false">
      <c r="A3024" s="1" t="n">
        <v>3020</v>
      </c>
      <c r="B3024" s="1" t="n">
        <v>40</v>
      </c>
      <c r="C3024" s="1" t="n">
        <v>0</v>
      </c>
      <c r="D3024" s="1" t="n">
        <v>0</v>
      </c>
      <c r="E3024" s="1" t="n">
        <v>1</v>
      </c>
      <c r="F3024" s="1" t="n">
        <v>3004</v>
      </c>
      <c r="H3024" s="1" t="s">
        <v>3469</v>
      </c>
      <c r="I3024" s="3" t="s">
        <v>3470</v>
      </c>
      <c r="J3024" s="3" t="s">
        <v>256</v>
      </c>
      <c r="K3024" s="1" t="n">
        <v>10</v>
      </c>
      <c r="L3024" s="1" t="n">
        <v>0</v>
      </c>
      <c r="M3024" s="1" t="n">
        <v>30200</v>
      </c>
    </row>
    <row r="3025" customFormat="false" ht="14.9" hidden="false" customHeight="false" outlineLevel="0" collapsed="false">
      <c r="A3025" s="1" t="n">
        <v>3021</v>
      </c>
      <c r="B3025" s="1" t="n">
        <v>40</v>
      </c>
      <c r="C3025" s="1" t="n">
        <v>0</v>
      </c>
      <c r="D3025" s="1" t="n">
        <v>0</v>
      </c>
      <c r="E3025" s="1" t="n">
        <v>0</v>
      </c>
      <c r="F3025" s="1" t="n">
        <v>3004</v>
      </c>
      <c r="I3025" s="3" t="s">
        <v>199</v>
      </c>
      <c r="L3025" s="1" t="n">
        <v>0</v>
      </c>
      <c r="M3025" s="1" t="n">
        <v>30210</v>
      </c>
    </row>
    <row r="3026" customFormat="false" ht="14.9" hidden="false" customHeight="false" outlineLevel="0" collapsed="false">
      <c r="A3026" s="1" t="n">
        <v>3022</v>
      </c>
      <c r="B3026" s="1" t="n">
        <v>40</v>
      </c>
      <c r="C3026" s="1" t="n">
        <v>0</v>
      </c>
      <c r="D3026" s="1" t="n">
        <v>0</v>
      </c>
      <c r="E3026" s="1" t="n">
        <v>1</v>
      </c>
      <c r="F3026" s="1" t="n">
        <v>3021</v>
      </c>
      <c r="H3026" s="1" t="s">
        <v>3471</v>
      </c>
      <c r="I3026" s="3" t="e">
        <f aca="false">--#NAME?</f>
        <v>#NAME?</v>
      </c>
      <c r="J3026" s="3" t="s">
        <v>256</v>
      </c>
      <c r="K3026" s="1" t="n">
        <v>10</v>
      </c>
      <c r="L3026" s="1" t="n">
        <v>0</v>
      </c>
      <c r="M3026" s="1" t="n">
        <v>30220</v>
      </c>
    </row>
    <row r="3027" customFormat="false" ht="14.9" hidden="false" customHeight="false" outlineLevel="0" collapsed="false">
      <c r="A3027" s="1" t="n">
        <v>3023</v>
      </c>
      <c r="B3027" s="1" t="n">
        <v>40</v>
      </c>
      <c r="C3027" s="1" t="n">
        <v>0</v>
      </c>
      <c r="D3027" s="1" t="n">
        <v>0</v>
      </c>
      <c r="E3027" s="1" t="n">
        <v>1</v>
      </c>
      <c r="F3027" s="1" t="n">
        <v>3022</v>
      </c>
      <c r="H3027" s="1" t="s">
        <v>3472</v>
      </c>
      <c r="I3027" s="3" t="e">
        <f aca="false">--#NAME?</f>
        <v>#NAME?</v>
      </c>
      <c r="J3027" s="3" t="s">
        <v>256</v>
      </c>
      <c r="K3027" s="1" t="n">
        <v>10</v>
      </c>
      <c r="L3027" s="1" t="n">
        <v>0</v>
      </c>
      <c r="M3027" s="1" t="n">
        <v>30230</v>
      </c>
    </row>
    <row r="3028" customFormat="false" ht="108.95" hidden="false" customHeight="false" outlineLevel="0" collapsed="false">
      <c r="A3028" s="1" t="n">
        <v>3024</v>
      </c>
      <c r="B3028" s="1" t="n">
        <v>40</v>
      </c>
      <c r="C3028" s="1" t="n">
        <v>0</v>
      </c>
      <c r="D3028" s="1" t="n">
        <v>1</v>
      </c>
      <c r="E3028" s="1" t="n">
        <v>1</v>
      </c>
      <c r="G3028" s="1" t="n">
        <v>40.03</v>
      </c>
      <c r="H3028" s="1" t="s">
        <v>3473</v>
      </c>
      <c r="I3028" s="3" t="s">
        <v>3474</v>
      </c>
      <c r="J3028" s="3" t="s">
        <v>256</v>
      </c>
      <c r="K3028" s="1" t="n">
        <v>10</v>
      </c>
      <c r="L3028" s="1" t="n">
        <v>0</v>
      </c>
      <c r="M3028" s="1" t="n">
        <v>30240</v>
      </c>
    </row>
    <row r="3029" customFormat="false" ht="189.55" hidden="false" customHeight="false" outlineLevel="0" collapsed="false">
      <c r="A3029" s="1" t="n">
        <v>3025</v>
      </c>
      <c r="B3029" s="1" t="n">
        <v>40</v>
      </c>
      <c r="C3029" s="1" t="n">
        <v>0</v>
      </c>
      <c r="D3029" s="1" t="n">
        <v>1</v>
      </c>
      <c r="E3029" s="1" t="n">
        <v>1</v>
      </c>
      <c r="G3029" s="1" t="n">
        <v>40.04</v>
      </c>
      <c r="H3029" s="1" t="s">
        <v>3475</v>
      </c>
      <c r="I3029" s="3" t="s">
        <v>3476</v>
      </c>
      <c r="J3029" s="3" t="s">
        <v>256</v>
      </c>
      <c r="K3029" s="1" t="n">
        <v>10</v>
      </c>
      <c r="L3029" s="1" t="n">
        <v>0</v>
      </c>
      <c r="M3029" s="1" t="n">
        <v>30250</v>
      </c>
    </row>
    <row r="3030" customFormat="false" ht="135.8" hidden="false" customHeight="false" outlineLevel="0" collapsed="false">
      <c r="A3030" s="1" t="n">
        <v>3026</v>
      </c>
      <c r="B3030" s="1" t="n">
        <v>40</v>
      </c>
      <c r="C3030" s="1" t="n">
        <v>0</v>
      </c>
      <c r="D3030" s="1" t="n">
        <v>1</v>
      </c>
      <c r="E3030" s="1" t="n">
        <v>0</v>
      </c>
      <c r="G3030" s="1" t="n">
        <v>40.05</v>
      </c>
      <c r="I3030" s="3" t="s">
        <v>3477</v>
      </c>
      <c r="L3030" s="1" t="n">
        <v>0</v>
      </c>
      <c r="M3030" s="1" t="n">
        <v>30260</v>
      </c>
    </row>
    <row r="3031" customFormat="false" ht="14.9" hidden="false" customHeight="false" outlineLevel="0" collapsed="false">
      <c r="A3031" s="1" t="n">
        <v>3027</v>
      </c>
      <c r="B3031" s="1" t="n">
        <v>40</v>
      </c>
      <c r="C3031" s="1" t="n">
        <v>0</v>
      </c>
      <c r="D3031" s="1" t="n">
        <v>0</v>
      </c>
      <c r="E3031" s="1" t="n">
        <v>1</v>
      </c>
      <c r="F3031" s="1" t="n">
        <v>3026</v>
      </c>
      <c r="H3031" s="1" t="s">
        <v>3478</v>
      </c>
      <c r="I3031" s="3" t="e">
        <f aca="false">-#NAME? #NAME? #NAME? #NAME? #NAME? #NAME?</f>
        <v>#VALUE!</v>
      </c>
      <c r="J3031" s="3" t="s">
        <v>256</v>
      </c>
      <c r="K3031" s="1" t="n">
        <v>10</v>
      </c>
      <c r="L3031" s="1" t="n">
        <v>0</v>
      </c>
      <c r="M3031" s="1" t="n">
        <v>30270</v>
      </c>
    </row>
    <row r="3032" customFormat="false" ht="41.75" hidden="false" customHeight="false" outlineLevel="0" collapsed="false">
      <c r="A3032" s="1" t="n">
        <v>3028</v>
      </c>
      <c r="B3032" s="1" t="n">
        <v>40</v>
      </c>
      <c r="C3032" s="1" t="n">
        <v>0</v>
      </c>
      <c r="D3032" s="1" t="n">
        <v>0</v>
      </c>
      <c r="E3032" s="1" t="n">
        <v>1</v>
      </c>
      <c r="F3032" s="1" t="n">
        <v>3026</v>
      </c>
      <c r="H3032" s="1" t="s">
        <v>3479</v>
      </c>
      <c r="I3032" s="3" t="e">
        <f aca="false">-#NAME?</f>
        <v>#NAME?</v>
      </c>
      <c r="J3032" s="3" t="s">
        <v>3480</v>
      </c>
      <c r="K3032" s="1" t="n">
        <v>5</v>
      </c>
      <c r="L3032" s="1" t="n">
        <v>0</v>
      </c>
      <c r="M3032" s="1" t="n">
        <v>0</v>
      </c>
      <c r="N3032" s="1" t="n">
        <v>30280</v>
      </c>
    </row>
    <row r="3033" customFormat="false" ht="14.9" hidden="false" customHeight="false" outlineLevel="0" collapsed="false">
      <c r="A3033" s="1" t="n">
        <v>3029</v>
      </c>
      <c r="B3033" s="1" t="n">
        <v>40</v>
      </c>
      <c r="C3033" s="1" t="n">
        <v>0</v>
      </c>
      <c r="D3033" s="1" t="n">
        <v>0</v>
      </c>
      <c r="E3033" s="1" t="n">
        <v>0</v>
      </c>
      <c r="F3033" s="1" t="n">
        <v>3026</v>
      </c>
      <c r="I3033" s="3" t="s">
        <v>199</v>
      </c>
      <c r="L3033" s="1" t="n">
        <v>0</v>
      </c>
      <c r="M3033" s="1" t="n">
        <v>30290</v>
      </c>
    </row>
    <row r="3034" customFormat="false" ht="14.9" hidden="false" customHeight="false" outlineLevel="0" collapsed="false">
      <c r="A3034" s="1" t="n">
        <v>3030</v>
      </c>
      <c r="B3034" s="1" t="n">
        <v>40</v>
      </c>
      <c r="C3034" s="1" t="n">
        <v>0</v>
      </c>
      <c r="D3034" s="1" t="n">
        <v>0</v>
      </c>
      <c r="E3034" s="1" t="n">
        <v>1</v>
      </c>
      <c r="F3034" s="1" t="n">
        <v>3029</v>
      </c>
      <c r="H3034" s="1" t="s">
        <v>3481</v>
      </c>
      <c r="I3034" s="3" t="e">
        <f aca="false">--#NAME?,#NAME? #NAME? #NAME?</f>
        <v>#VALUE!</v>
      </c>
      <c r="J3034" s="3" t="s">
        <v>256</v>
      </c>
      <c r="K3034" s="1" t="n">
        <v>10</v>
      </c>
      <c r="L3034" s="1" t="n">
        <v>0</v>
      </c>
      <c r="M3034" s="1" t="n">
        <v>30300</v>
      </c>
    </row>
    <row r="3035" customFormat="false" ht="14.9" hidden="false" customHeight="false" outlineLevel="0" collapsed="false">
      <c r="A3035" s="1" t="n">
        <v>3031</v>
      </c>
      <c r="B3035" s="1" t="n">
        <v>40</v>
      </c>
      <c r="C3035" s="1" t="n">
        <v>0</v>
      </c>
      <c r="D3035" s="1" t="n">
        <v>0</v>
      </c>
      <c r="E3035" s="1" t="n">
        <v>1</v>
      </c>
      <c r="F3035" s="1" t="n">
        <v>3029</v>
      </c>
      <c r="H3035" s="1" t="s">
        <v>3482</v>
      </c>
      <c r="I3035" s="3" t="e">
        <f aca="false">--#NAME?</f>
        <v>#NAME?</v>
      </c>
      <c r="J3035" s="3" t="s">
        <v>256</v>
      </c>
      <c r="K3035" s="1" t="n">
        <v>10</v>
      </c>
      <c r="L3035" s="1" t="n">
        <v>0</v>
      </c>
      <c r="M3035" s="1" t="n">
        <v>30310</v>
      </c>
    </row>
    <row r="3036" customFormat="false" ht="216.4" hidden="false" customHeight="false" outlineLevel="0" collapsed="false">
      <c r="A3036" s="1" t="n">
        <v>3032</v>
      </c>
      <c r="B3036" s="1" t="n">
        <v>40</v>
      </c>
      <c r="C3036" s="1" t="n">
        <v>0</v>
      </c>
      <c r="D3036" s="1" t="n">
        <v>1</v>
      </c>
      <c r="E3036" s="1" t="n">
        <v>0</v>
      </c>
      <c r="G3036" s="1" t="n">
        <v>40.06</v>
      </c>
      <c r="I3036" s="3" t="s">
        <v>3483</v>
      </c>
      <c r="L3036" s="1" t="n">
        <v>0</v>
      </c>
      <c r="M3036" s="1" t="n">
        <v>30320</v>
      </c>
    </row>
    <row r="3037" customFormat="false" ht="82.05" hidden="false" customHeight="false" outlineLevel="0" collapsed="false">
      <c r="A3037" s="1" t="n">
        <v>3033</v>
      </c>
      <c r="B3037" s="1" t="n">
        <v>40</v>
      </c>
      <c r="C3037" s="1" t="n">
        <v>0</v>
      </c>
      <c r="D3037" s="1" t="n">
        <v>0</v>
      </c>
      <c r="E3037" s="1" t="n">
        <v>1</v>
      </c>
      <c r="F3037" s="1" t="n">
        <v>3032</v>
      </c>
      <c r="H3037" s="1" t="s">
        <v>3484</v>
      </c>
      <c r="I3037" s="3" t="s">
        <v>3485</v>
      </c>
      <c r="J3037" s="3" t="s">
        <v>256</v>
      </c>
      <c r="K3037" s="1" t="n">
        <v>10</v>
      </c>
      <c r="L3037" s="1" t="n">
        <v>0</v>
      </c>
      <c r="M3037" s="1" t="n">
        <v>30330</v>
      </c>
    </row>
    <row r="3038" customFormat="false" ht="14.9" hidden="false" customHeight="false" outlineLevel="0" collapsed="false">
      <c r="A3038" s="1" t="n">
        <v>3034</v>
      </c>
      <c r="B3038" s="1" t="n">
        <v>40</v>
      </c>
      <c r="C3038" s="1" t="n">
        <v>0</v>
      </c>
      <c r="D3038" s="1" t="n">
        <v>0</v>
      </c>
      <c r="E3038" s="1" t="n">
        <v>1</v>
      </c>
      <c r="F3038" s="1" t="n">
        <v>3032</v>
      </c>
      <c r="H3038" s="1" t="s">
        <v>3486</v>
      </c>
      <c r="I3038" s="3" t="e">
        <f aca="false">-#NAME?</f>
        <v>#NAME?</v>
      </c>
      <c r="J3038" s="3" t="s">
        <v>256</v>
      </c>
      <c r="K3038" s="1" t="n">
        <v>10</v>
      </c>
      <c r="L3038" s="1" t="n">
        <v>0</v>
      </c>
      <c r="M3038" s="1" t="n">
        <v>30340</v>
      </c>
    </row>
    <row r="3039" customFormat="false" ht="55.2" hidden="false" customHeight="false" outlineLevel="0" collapsed="false">
      <c r="A3039" s="1" t="n">
        <v>3035</v>
      </c>
      <c r="B3039" s="1" t="n">
        <v>40</v>
      </c>
      <c r="C3039" s="1" t="n">
        <v>0</v>
      </c>
      <c r="D3039" s="1" t="n">
        <v>1</v>
      </c>
      <c r="E3039" s="1" t="n">
        <v>1</v>
      </c>
      <c r="G3039" s="1" t="n">
        <v>40.07</v>
      </c>
      <c r="H3039" s="1" t="s">
        <v>3487</v>
      </c>
      <c r="I3039" s="3" t="s">
        <v>3488</v>
      </c>
      <c r="J3039" s="3" t="s">
        <v>256</v>
      </c>
      <c r="K3039" s="1" t="n">
        <v>10</v>
      </c>
      <c r="L3039" s="1" t="n">
        <v>0</v>
      </c>
      <c r="M3039" s="1" t="n">
        <v>30350</v>
      </c>
    </row>
    <row r="3040" customFormat="false" ht="162.65" hidden="false" customHeight="false" outlineLevel="0" collapsed="false">
      <c r="A3040" s="1" t="n">
        <v>3036</v>
      </c>
      <c r="B3040" s="1" t="n">
        <v>40</v>
      </c>
      <c r="C3040" s="1" t="n">
        <v>0</v>
      </c>
      <c r="D3040" s="1" t="n">
        <v>1</v>
      </c>
      <c r="E3040" s="1" t="n">
        <v>0</v>
      </c>
      <c r="G3040" s="1" t="n">
        <v>40.08</v>
      </c>
      <c r="I3040" s="3" t="s">
        <v>3489</v>
      </c>
      <c r="L3040" s="1" t="n">
        <v>0</v>
      </c>
      <c r="M3040" s="1" t="n">
        <v>30360</v>
      </c>
    </row>
    <row r="3041" customFormat="false" ht="41.75" hidden="false" customHeight="false" outlineLevel="0" collapsed="false">
      <c r="A3041" s="1" t="n">
        <v>3037</v>
      </c>
      <c r="B3041" s="1" t="n">
        <v>40</v>
      </c>
      <c r="C3041" s="1" t="n">
        <v>0</v>
      </c>
      <c r="D3041" s="1" t="n">
        <v>0</v>
      </c>
      <c r="E3041" s="1" t="n">
        <v>0</v>
      </c>
      <c r="F3041" s="1" t="n">
        <v>3036</v>
      </c>
      <c r="I3041" s="3" t="s">
        <v>3490</v>
      </c>
      <c r="L3041" s="1" t="n">
        <v>0</v>
      </c>
      <c r="M3041" s="1" t="n">
        <v>30370</v>
      </c>
    </row>
    <row r="3042" customFormat="false" ht="14.9" hidden="false" customHeight="false" outlineLevel="0" collapsed="false">
      <c r="A3042" s="1" t="n">
        <v>3038</v>
      </c>
      <c r="B3042" s="1" t="n">
        <v>40</v>
      </c>
      <c r="C3042" s="1" t="n">
        <v>0</v>
      </c>
      <c r="D3042" s="1" t="n">
        <v>0</v>
      </c>
      <c r="E3042" s="1" t="n">
        <v>1</v>
      </c>
      <c r="F3042" s="1" t="n">
        <v>3037</v>
      </c>
      <c r="H3042" s="1" t="s">
        <v>3491</v>
      </c>
      <c r="I3042" s="3" t="e">
        <f aca="false">--#NAME?,#NAME? #NAME? #NAME?</f>
        <v>#VALUE!</v>
      </c>
      <c r="J3042" s="3" t="s">
        <v>256</v>
      </c>
      <c r="K3042" s="1" t="n">
        <v>10</v>
      </c>
      <c r="L3042" s="1" t="n">
        <v>0</v>
      </c>
      <c r="M3042" s="1" t="n">
        <v>30380</v>
      </c>
    </row>
    <row r="3043" customFormat="false" ht="14.9" hidden="false" customHeight="false" outlineLevel="0" collapsed="false">
      <c r="A3043" s="1" t="n">
        <v>3039</v>
      </c>
      <c r="B3043" s="1" t="n">
        <v>40</v>
      </c>
      <c r="C3043" s="1" t="n">
        <v>0</v>
      </c>
      <c r="D3043" s="1" t="n">
        <v>0</v>
      </c>
      <c r="E3043" s="1" t="n">
        <v>1</v>
      </c>
      <c r="F3043" s="1" t="n">
        <v>3037</v>
      </c>
      <c r="H3043" s="1" t="s">
        <v>3492</v>
      </c>
      <c r="I3043" s="3" t="e">
        <f aca="false">--#NAME?</f>
        <v>#NAME?</v>
      </c>
      <c r="J3043" s="3" t="s">
        <v>256</v>
      </c>
      <c r="K3043" s="1" t="n">
        <v>10</v>
      </c>
      <c r="L3043" s="1" t="n">
        <v>0</v>
      </c>
      <c r="M3043" s="1" t="n">
        <v>30390</v>
      </c>
    </row>
    <row r="3044" customFormat="false" ht="41.75" hidden="false" customHeight="false" outlineLevel="0" collapsed="false">
      <c r="A3044" s="1" t="n">
        <v>3040</v>
      </c>
      <c r="B3044" s="1" t="n">
        <v>40</v>
      </c>
      <c r="C3044" s="1" t="n">
        <v>0</v>
      </c>
      <c r="D3044" s="1" t="n">
        <v>0</v>
      </c>
      <c r="E3044" s="1" t="n">
        <v>0</v>
      </c>
      <c r="F3044" s="1" t="n">
        <v>3036</v>
      </c>
      <c r="I3044" s="3" t="s">
        <v>3493</v>
      </c>
      <c r="L3044" s="1" t="n">
        <v>0</v>
      </c>
      <c r="M3044" s="1" t="n">
        <v>30400</v>
      </c>
    </row>
    <row r="3045" customFormat="false" ht="14.9" hidden="false" customHeight="false" outlineLevel="0" collapsed="false">
      <c r="A3045" s="1" t="n">
        <v>3041</v>
      </c>
      <c r="B3045" s="1" t="n">
        <v>40</v>
      </c>
      <c r="C3045" s="1" t="n">
        <v>0</v>
      </c>
      <c r="D3045" s="1" t="n">
        <v>0</v>
      </c>
      <c r="E3045" s="1" t="n">
        <v>1</v>
      </c>
      <c r="F3045" s="1" t="n">
        <v>3040</v>
      </c>
      <c r="H3045" s="1" t="s">
        <v>3494</v>
      </c>
      <c r="I3045" s="3" t="e">
        <f aca="false">--#NAME?,#NAME? #NAME? #NAME?</f>
        <v>#VALUE!</v>
      </c>
      <c r="J3045" s="3" t="s">
        <v>256</v>
      </c>
      <c r="K3045" s="1" t="n">
        <v>10</v>
      </c>
      <c r="L3045" s="1" t="n">
        <v>0</v>
      </c>
      <c r="M3045" s="1" t="n">
        <v>30410</v>
      </c>
    </row>
    <row r="3046" customFormat="false" ht="14.9" hidden="false" customHeight="false" outlineLevel="0" collapsed="false">
      <c r="A3046" s="1" t="n">
        <v>3042</v>
      </c>
      <c r="B3046" s="1" t="n">
        <v>40</v>
      </c>
      <c r="C3046" s="1" t="n">
        <v>0</v>
      </c>
      <c r="D3046" s="1" t="n">
        <v>0</v>
      </c>
      <c r="E3046" s="1" t="n">
        <v>1</v>
      </c>
      <c r="F3046" s="1" t="n">
        <v>3040</v>
      </c>
      <c r="H3046" s="1" t="s">
        <v>3495</v>
      </c>
      <c r="I3046" s="3" t="e">
        <f aca="false">--#NAME?</f>
        <v>#NAME?</v>
      </c>
      <c r="J3046" s="3" t="s">
        <v>256</v>
      </c>
      <c r="K3046" s="1" t="n">
        <v>10</v>
      </c>
      <c r="L3046" s="1" t="n">
        <v>0</v>
      </c>
      <c r="M3046" s="1" t="n">
        <v>30420</v>
      </c>
    </row>
    <row r="3047" customFormat="false" ht="229.85" hidden="false" customHeight="false" outlineLevel="0" collapsed="false">
      <c r="A3047" s="1" t="n">
        <v>3043</v>
      </c>
      <c r="B3047" s="1" t="n">
        <v>40</v>
      </c>
      <c r="C3047" s="1" t="n">
        <v>0</v>
      </c>
      <c r="D3047" s="1" t="n">
        <v>1</v>
      </c>
      <c r="E3047" s="1" t="n">
        <v>0</v>
      </c>
      <c r="G3047" s="1" t="n">
        <v>40.09</v>
      </c>
      <c r="I3047" s="3" t="s">
        <v>3496</v>
      </c>
      <c r="L3047" s="1" t="n">
        <v>0</v>
      </c>
      <c r="M3047" s="1" t="n">
        <v>30430</v>
      </c>
    </row>
    <row r="3048" customFormat="false" ht="95.5" hidden="false" customHeight="false" outlineLevel="0" collapsed="false">
      <c r="A3048" s="1" t="n">
        <v>3044</v>
      </c>
      <c r="B3048" s="1" t="n">
        <v>40</v>
      </c>
      <c r="C3048" s="1" t="n">
        <v>0</v>
      </c>
      <c r="D3048" s="1" t="n">
        <v>0</v>
      </c>
      <c r="E3048" s="1" t="n">
        <v>0</v>
      </c>
      <c r="F3048" s="1" t="n">
        <v>3043</v>
      </c>
      <c r="I3048" s="3" t="s">
        <v>3497</v>
      </c>
      <c r="L3048" s="1" t="n">
        <v>0</v>
      </c>
      <c r="M3048" s="1" t="n">
        <v>30440</v>
      </c>
    </row>
    <row r="3049" customFormat="false" ht="14.9" hidden="false" customHeight="false" outlineLevel="0" collapsed="false">
      <c r="A3049" s="1" t="n">
        <v>3045</v>
      </c>
      <c r="B3049" s="1" t="n">
        <v>40</v>
      </c>
      <c r="C3049" s="1" t="n">
        <v>0</v>
      </c>
      <c r="D3049" s="1" t="n">
        <v>0</v>
      </c>
      <c r="E3049" s="1" t="n">
        <v>1</v>
      </c>
      <c r="F3049" s="1" t="n">
        <v>3044</v>
      </c>
      <c r="H3049" s="1" t="s">
        <v>3498</v>
      </c>
      <c r="I3049" s="3" t="e">
        <f aca="false">--#NAME? #NAME?</f>
        <v>#VALUE!</v>
      </c>
      <c r="J3049" s="3" t="s">
        <v>256</v>
      </c>
      <c r="K3049" s="1" t="n">
        <v>10</v>
      </c>
      <c r="L3049" s="1" t="n">
        <v>0</v>
      </c>
      <c r="M3049" s="1" t="n">
        <v>30450</v>
      </c>
    </row>
    <row r="3050" customFormat="false" ht="14.9" hidden="false" customHeight="false" outlineLevel="0" collapsed="false">
      <c r="A3050" s="1" t="n">
        <v>3046</v>
      </c>
      <c r="B3050" s="1" t="n">
        <v>40</v>
      </c>
      <c r="C3050" s="1" t="n">
        <v>0</v>
      </c>
      <c r="D3050" s="1" t="n">
        <v>0</v>
      </c>
      <c r="E3050" s="1" t="n">
        <v>1</v>
      </c>
      <c r="F3050" s="1" t="n">
        <v>3044</v>
      </c>
      <c r="H3050" s="1" t="s">
        <v>3499</v>
      </c>
      <c r="I3050" s="3" t="e">
        <f aca="false">--#NAME? #NAME?</f>
        <v>#VALUE!</v>
      </c>
      <c r="J3050" s="3" t="s">
        <v>256</v>
      </c>
      <c r="K3050" s="1" t="n">
        <v>10</v>
      </c>
      <c r="L3050" s="1" t="n">
        <v>0</v>
      </c>
      <c r="M3050" s="1" t="n">
        <v>30460</v>
      </c>
    </row>
    <row r="3051" customFormat="false" ht="95.5" hidden="false" customHeight="false" outlineLevel="0" collapsed="false">
      <c r="A3051" s="1" t="n">
        <v>3047</v>
      </c>
      <c r="B3051" s="1" t="n">
        <v>40</v>
      </c>
      <c r="C3051" s="1" t="n">
        <v>0</v>
      </c>
      <c r="D3051" s="1" t="n">
        <v>0</v>
      </c>
      <c r="E3051" s="1" t="n">
        <v>0</v>
      </c>
      <c r="F3051" s="1" t="n">
        <v>3043</v>
      </c>
      <c r="I3051" s="3" t="s">
        <v>3500</v>
      </c>
      <c r="L3051" s="1" t="n">
        <v>0</v>
      </c>
      <c r="M3051" s="1" t="n">
        <v>30470</v>
      </c>
    </row>
    <row r="3052" customFormat="false" ht="14.9" hidden="false" customHeight="false" outlineLevel="0" collapsed="false">
      <c r="A3052" s="1" t="n">
        <v>3048</v>
      </c>
      <c r="B3052" s="1" t="n">
        <v>40</v>
      </c>
      <c r="C3052" s="1" t="n">
        <v>0</v>
      </c>
      <c r="D3052" s="1" t="n">
        <v>0</v>
      </c>
      <c r="E3052" s="1" t="n">
        <v>1</v>
      </c>
      <c r="F3052" s="1" t="n">
        <v>3047</v>
      </c>
      <c r="H3052" s="1" t="s">
        <v>3501</v>
      </c>
      <c r="I3052" s="3" t="e">
        <f aca="false">--#NAME? #NAME?</f>
        <v>#VALUE!</v>
      </c>
      <c r="J3052" s="3" t="s">
        <v>256</v>
      </c>
      <c r="K3052" s="1" t="n">
        <v>10</v>
      </c>
      <c r="L3052" s="1" t="n">
        <v>0</v>
      </c>
      <c r="M3052" s="1" t="n">
        <v>30480</v>
      </c>
    </row>
    <row r="3053" customFormat="false" ht="14.9" hidden="false" customHeight="false" outlineLevel="0" collapsed="false">
      <c r="A3053" s="1" t="n">
        <v>3049</v>
      </c>
      <c r="B3053" s="1" t="n">
        <v>40</v>
      </c>
      <c r="C3053" s="1" t="n">
        <v>0</v>
      </c>
      <c r="D3053" s="1" t="n">
        <v>0</v>
      </c>
      <c r="E3053" s="1" t="n">
        <v>1</v>
      </c>
      <c r="F3053" s="1" t="n">
        <v>3047</v>
      </c>
      <c r="H3053" s="1" t="s">
        <v>3502</v>
      </c>
      <c r="I3053" s="3" t="e">
        <f aca="false">--#NAME? #NAME?</f>
        <v>#VALUE!</v>
      </c>
      <c r="J3053" s="3" t="s">
        <v>256</v>
      </c>
      <c r="K3053" s="1" t="n">
        <v>10</v>
      </c>
      <c r="L3053" s="1" t="n">
        <v>0</v>
      </c>
      <c r="M3053" s="1" t="n">
        <v>30490</v>
      </c>
    </row>
    <row r="3054" customFormat="false" ht="108.95" hidden="false" customHeight="false" outlineLevel="0" collapsed="false">
      <c r="A3054" s="1" t="n">
        <v>3050</v>
      </c>
      <c r="B3054" s="1" t="n">
        <v>40</v>
      </c>
      <c r="C3054" s="1" t="n">
        <v>0</v>
      </c>
      <c r="D3054" s="1" t="n">
        <v>0</v>
      </c>
      <c r="E3054" s="1" t="n">
        <v>0</v>
      </c>
      <c r="F3054" s="1" t="n">
        <v>3043</v>
      </c>
      <c r="I3054" s="3" t="s">
        <v>3503</v>
      </c>
      <c r="L3054" s="1" t="n">
        <v>0</v>
      </c>
      <c r="M3054" s="1" t="n">
        <v>30500</v>
      </c>
    </row>
    <row r="3055" customFormat="false" ht="14.9" hidden="false" customHeight="false" outlineLevel="0" collapsed="false">
      <c r="A3055" s="1" t="n">
        <v>3051</v>
      </c>
      <c r="B3055" s="1" t="n">
        <v>40</v>
      </c>
      <c r="C3055" s="1" t="n">
        <v>0</v>
      </c>
      <c r="D3055" s="1" t="n">
        <v>0</v>
      </c>
      <c r="E3055" s="1" t="n">
        <v>1</v>
      </c>
      <c r="F3055" s="1" t="n">
        <v>3050</v>
      </c>
      <c r="H3055" s="1" t="s">
        <v>3504</v>
      </c>
      <c r="I3055" s="3" t="e">
        <f aca="false">--#NAME? #NAME?</f>
        <v>#VALUE!</v>
      </c>
      <c r="J3055" s="3" t="s">
        <v>256</v>
      </c>
      <c r="K3055" s="1" t="n">
        <v>10</v>
      </c>
      <c r="L3055" s="1" t="n">
        <v>0</v>
      </c>
      <c r="M3055" s="1" t="n">
        <v>30510</v>
      </c>
    </row>
    <row r="3056" customFormat="false" ht="14.9" hidden="false" customHeight="false" outlineLevel="0" collapsed="false">
      <c r="A3056" s="1" t="n">
        <v>3052</v>
      </c>
      <c r="B3056" s="1" t="n">
        <v>40</v>
      </c>
      <c r="C3056" s="1" t="n">
        <v>0</v>
      </c>
      <c r="D3056" s="1" t="n">
        <v>0</v>
      </c>
      <c r="E3056" s="1" t="n">
        <v>1</v>
      </c>
      <c r="F3056" s="1" t="n">
        <v>3050</v>
      </c>
      <c r="H3056" s="1" t="s">
        <v>3505</v>
      </c>
      <c r="I3056" s="3" t="e">
        <f aca="false">--#NAME? #NAME?</f>
        <v>#VALUE!</v>
      </c>
      <c r="J3056" s="3" t="s">
        <v>256</v>
      </c>
      <c r="K3056" s="1" t="n">
        <v>10</v>
      </c>
      <c r="L3056" s="1" t="n">
        <v>0</v>
      </c>
      <c r="M3056" s="1" t="n">
        <v>30520</v>
      </c>
    </row>
    <row r="3057" customFormat="false" ht="95.5" hidden="false" customHeight="false" outlineLevel="0" collapsed="false">
      <c r="A3057" s="1" t="n">
        <v>3053</v>
      </c>
      <c r="B3057" s="1" t="n">
        <v>40</v>
      </c>
      <c r="C3057" s="1" t="n">
        <v>0</v>
      </c>
      <c r="D3057" s="1" t="n">
        <v>0</v>
      </c>
      <c r="E3057" s="1" t="n">
        <v>0</v>
      </c>
      <c r="F3057" s="1" t="n">
        <v>3043</v>
      </c>
      <c r="I3057" s="3" t="s">
        <v>3506</v>
      </c>
      <c r="L3057" s="1" t="n">
        <v>0</v>
      </c>
      <c r="M3057" s="1" t="n">
        <v>30530</v>
      </c>
    </row>
    <row r="3058" customFormat="false" ht="14.9" hidden="false" customHeight="false" outlineLevel="0" collapsed="false">
      <c r="A3058" s="1" t="n">
        <v>3054</v>
      </c>
      <c r="B3058" s="1" t="n">
        <v>40</v>
      </c>
      <c r="C3058" s="1" t="n">
        <v>0</v>
      </c>
      <c r="D3058" s="1" t="n">
        <v>0</v>
      </c>
      <c r="E3058" s="1" t="n">
        <v>1</v>
      </c>
      <c r="F3058" s="1" t="n">
        <v>3053</v>
      </c>
      <c r="H3058" s="1" t="s">
        <v>3507</v>
      </c>
      <c r="I3058" s="3" t="e">
        <f aca="false">--#NAME? #NAME?</f>
        <v>#VALUE!</v>
      </c>
      <c r="J3058" s="3" t="s">
        <v>256</v>
      </c>
      <c r="K3058" s="1" t="n">
        <v>10</v>
      </c>
      <c r="L3058" s="1" t="n">
        <v>0</v>
      </c>
      <c r="M3058" s="1" t="n">
        <v>30540</v>
      </c>
    </row>
    <row r="3059" customFormat="false" ht="14.9" hidden="false" customHeight="false" outlineLevel="0" collapsed="false">
      <c r="A3059" s="1" t="n">
        <v>3055</v>
      </c>
      <c r="B3059" s="1" t="n">
        <v>40</v>
      </c>
      <c r="C3059" s="1" t="n">
        <v>0</v>
      </c>
      <c r="D3059" s="1" t="n">
        <v>0</v>
      </c>
      <c r="E3059" s="1" t="n">
        <v>1</v>
      </c>
      <c r="F3059" s="1" t="n">
        <v>3053</v>
      </c>
      <c r="H3059" s="1" t="s">
        <v>3508</v>
      </c>
      <c r="I3059" s="3" t="e">
        <f aca="false">--#NAME? #NAME?</f>
        <v>#VALUE!</v>
      </c>
      <c r="J3059" s="3" t="s">
        <v>256</v>
      </c>
      <c r="K3059" s="1" t="n">
        <v>10</v>
      </c>
      <c r="L3059" s="1" t="n">
        <v>0</v>
      </c>
      <c r="M3059" s="1" t="n">
        <v>30550</v>
      </c>
    </row>
    <row r="3060" customFormat="false" ht="108.95" hidden="false" customHeight="false" outlineLevel="0" collapsed="false">
      <c r="A3060" s="1" t="n">
        <v>3056</v>
      </c>
      <c r="B3060" s="1" t="n">
        <v>40</v>
      </c>
      <c r="C3060" s="1" t="n">
        <v>0</v>
      </c>
      <c r="D3060" s="1" t="n">
        <v>1</v>
      </c>
      <c r="E3060" s="1" t="n">
        <v>0</v>
      </c>
      <c r="G3060" s="1" t="n">
        <v>40.1</v>
      </c>
      <c r="I3060" s="3" t="s">
        <v>3509</v>
      </c>
      <c r="L3060" s="1" t="n">
        <v>0</v>
      </c>
      <c r="M3060" s="1" t="n">
        <v>30560</v>
      </c>
    </row>
    <row r="3061" customFormat="false" ht="55.2" hidden="false" customHeight="false" outlineLevel="0" collapsed="false">
      <c r="A3061" s="1" t="n">
        <v>3057</v>
      </c>
      <c r="B3061" s="1" t="n">
        <v>40</v>
      </c>
      <c r="C3061" s="1" t="n">
        <v>0</v>
      </c>
      <c r="D3061" s="1" t="n">
        <v>0</v>
      </c>
      <c r="E3061" s="1" t="n">
        <v>0</v>
      </c>
      <c r="F3061" s="1" t="n">
        <v>3056</v>
      </c>
      <c r="I3061" s="3" t="s">
        <v>3510</v>
      </c>
      <c r="L3061" s="1" t="n">
        <v>0</v>
      </c>
      <c r="M3061" s="1" t="n">
        <v>30570</v>
      </c>
    </row>
    <row r="3062" customFormat="false" ht="14.9" hidden="false" customHeight="false" outlineLevel="0" collapsed="false">
      <c r="A3062" s="1" t="n">
        <v>3058</v>
      </c>
      <c r="B3062" s="1" t="n">
        <v>40</v>
      </c>
      <c r="C3062" s="1" t="n">
        <v>0</v>
      </c>
      <c r="D3062" s="1" t="n">
        <v>0</v>
      </c>
      <c r="E3062" s="1" t="n">
        <v>1</v>
      </c>
      <c r="F3062" s="1" t="n">
        <v>3057</v>
      </c>
      <c r="H3062" s="1" t="s">
        <v>3511</v>
      </c>
      <c r="I3062" s="3" t="e">
        <f aca="false">--#NAME? #NAME? #NAME? #NAME?</f>
        <v>#VALUE!</v>
      </c>
      <c r="J3062" s="3" t="s">
        <v>256</v>
      </c>
      <c r="K3062" s="1" t="n">
        <v>10</v>
      </c>
      <c r="L3062" s="1" t="n">
        <v>0</v>
      </c>
      <c r="M3062" s="1" t="n">
        <v>30580</v>
      </c>
    </row>
    <row r="3063" customFormat="false" ht="14.9" hidden="false" customHeight="false" outlineLevel="0" collapsed="false">
      <c r="A3063" s="1" t="n">
        <v>3059</v>
      </c>
      <c r="B3063" s="1" t="n">
        <v>40</v>
      </c>
      <c r="C3063" s="1" t="n">
        <v>0</v>
      </c>
      <c r="D3063" s="1" t="n">
        <v>0</v>
      </c>
      <c r="E3063" s="1" t="n">
        <v>1</v>
      </c>
      <c r="F3063" s="1" t="n">
        <v>3057</v>
      </c>
      <c r="H3063" s="1" t="s">
        <v>3512</v>
      </c>
      <c r="I3063" s="3" t="e">
        <f aca="false">--#NAME? #NAME? #NAME? #NAME? #NAME?</f>
        <v>#VALUE!</v>
      </c>
      <c r="J3063" s="3" t="s">
        <v>256</v>
      </c>
      <c r="K3063" s="1" t="n">
        <v>10</v>
      </c>
      <c r="L3063" s="1" t="n">
        <v>0</v>
      </c>
      <c r="M3063" s="1" t="n">
        <v>30590</v>
      </c>
    </row>
    <row r="3064" customFormat="false" ht="14.9" hidden="false" customHeight="false" outlineLevel="0" collapsed="false">
      <c r="A3064" s="1" t="n">
        <v>3060</v>
      </c>
      <c r="B3064" s="1" t="n">
        <v>40</v>
      </c>
      <c r="C3064" s="1" t="n">
        <v>0</v>
      </c>
      <c r="D3064" s="1" t="n">
        <v>0</v>
      </c>
      <c r="E3064" s="1" t="n">
        <v>1</v>
      </c>
      <c r="F3064" s="1" t="n">
        <v>3057</v>
      </c>
      <c r="H3064" s="1" t="s">
        <v>3513</v>
      </c>
      <c r="I3064" s="3" t="e">
        <f aca="false">--#NAME?</f>
        <v>#NAME?</v>
      </c>
      <c r="J3064" s="3" t="s">
        <v>256</v>
      </c>
      <c r="K3064" s="1" t="n">
        <v>10</v>
      </c>
      <c r="L3064" s="1" t="n">
        <v>0</v>
      </c>
      <c r="M3064" s="1" t="n">
        <v>30600</v>
      </c>
    </row>
    <row r="3065" customFormat="false" ht="68.65" hidden="false" customHeight="false" outlineLevel="0" collapsed="false">
      <c r="A3065" s="1" t="n">
        <v>3061</v>
      </c>
      <c r="B3065" s="1" t="n">
        <v>40</v>
      </c>
      <c r="C3065" s="1" t="n">
        <v>0</v>
      </c>
      <c r="D3065" s="1" t="n">
        <v>0</v>
      </c>
      <c r="E3065" s="1" t="n">
        <v>0</v>
      </c>
      <c r="F3065" s="1" t="n">
        <v>3056</v>
      </c>
      <c r="I3065" s="3" t="s">
        <v>3514</v>
      </c>
      <c r="L3065" s="1" t="n">
        <v>0</v>
      </c>
      <c r="M3065" s="1" t="n">
        <v>30610</v>
      </c>
    </row>
    <row r="3066" customFormat="false" ht="283.55" hidden="false" customHeight="false" outlineLevel="0" collapsed="false">
      <c r="A3066" s="1" t="n">
        <v>3062</v>
      </c>
      <c r="B3066" s="1" t="n">
        <v>40</v>
      </c>
      <c r="C3066" s="1" t="n">
        <v>0</v>
      </c>
      <c r="D3066" s="1" t="n">
        <v>0</v>
      </c>
      <c r="E3066" s="1" t="n">
        <v>1</v>
      </c>
      <c r="F3066" s="1" t="n">
        <v>3061</v>
      </c>
      <c r="H3066" s="1" t="s">
        <v>3515</v>
      </c>
      <c r="I3066" s="3" t="s">
        <v>3516</v>
      </c>
      <c r="J3066" s="3" t="s">
        <v>256</v>
      </c>
      <c r="K3066" s="1" t="n">
        <v>10</v>
      </c>
      <c r="L3066" s="1" t="n">
        <v>0</v>
      </c>
      <c r="M3066" s="1" t="n">
        <v>30620</v>
      </c>
    </row>
    <row r="3067" customFormat="false" ht="270.1" hidden="false" customHeight="false" outlineLevel="0" collapsed="false">
      <c r="A3067" s="1" t="n">
        <v>3063</v>
      </c>
      <c r="B3067" s="1" t="n">
        <v>40</v>
      </c>
      <c r="C3067" s="1" t="n">
        <v>0</v>
      </c>
      <c r="D3067" s="1" t="n">
        <v>0</v>
      </c>
      <c r="E3067" s="1" t="n">
        <v>1</v>
      </c>
      <c r="F3067" s="1" t="n">
        <v>3061</v>
      </c>
      <c r="H3067" s="1" t="s">
        <v>3517</v>
      </c>
      <c r="I3067" s="3" t="s">
        <v>3518</v>
      </c>
      <c r="J3067" s="3" t="s">
        <v>256</v>
      </c>
      <c r="K3067" s="1" t="n">
        <v>10</v>
      </c>
      <c r="L3067" s="1" t="n">
        <v>0</v>
      </c>
      <c r="M3067" s="1" t="n">
        <v>30630</v>
      </c>
    </row>
    <row r="3068" customFormat="false" ht="270.1" hidden="false" customHeight="false" outlineLevel="0" collapsed="false">
      <c r="A3068" s="1" t="n">
        <v>3064</v>
      </c>
      <c r="B3068" s="1" t="n">
        <v>40</v>
      </c>
      <c r="C3068" s="1" t="n">
        <v>0</v>
      </c>
      <c r="D3068" s="1" t="n">
        <v>0</v>
      </c>
      <c r="E3068" s="1" t="n">
        <v>1</v>
      </c>
      <c r="F3068" s="1" t="n">
        <v>3061</v>
      </c>
      <c r="H3068" s="1" t="s">
        <v>3519</v>
      </c>
      <c r="I3068" s="3" t="s">
        <v>3520</v>
      </c>
      <c r="J3068" s="3" t="s">
        <v>256</v>
      </c>
      <c r="K3068" s="1" t="n">
        <v>10</v>
      </c>
      <c r="L3068" s="1" t="n">
        <v>0</v>
      </c>
      <c r="M3068" s="1" t="n">
        <v>30640</v>
      </c>
    </row>
    <row r="3069" customFormat="false" ht="270.1" hidden="false" customHeight="false" outlineLevel="0" collapsed="false">
      <c r="A3069" s="1" t="n">
        <v>3065</v>
      </c>
      <c r="B3069" s="1" t="n">
        <v>40</v>
      </c>
      <c r="C3069" s="1" t="n">
        <v>0</v>
      </c>
      <c r="D3069" s="1" t="n">
        <v>0</v>
      </c>
      <c r="E3069" s="1" t="n">
        <v>1</v>
      </c>
      <c r="F3069" s="1" t="n">
        <v>3061</v>
      </c>
      <c r="H3069" s="1" t="s">
        <v>3521</v>
      </c>
      <c r="I3069" s="3" t="s">
        <v>3522</v>
      </c>
      <c r="J3069" s="3" t="s">
        <v>256</v>
      </c>
      <c r="K3069" s="1" t="n">
        <v>10</v>
      </c>
      <c r="L3069" s="1" t="n">
        <v>0</v>
      </c>
      <c r="M3069" s="1" t="n">
        <v>30650</v>
      </c>
    </row>
    <row r="3070" customFormat="false" ht="162.65" hidden="false" customHeight="false" outlineLevel="0" collapsed="false">
      <c r="A3070" s="1" t="n">
        <v>3066</v>
      </c>
      <c r="B3070" s="1" t="n">
        <v>40</v>
      </c>
      <c r="C3070" s="1" t="n">
        <v>0</v>
      </c>
      <c r="D3070" s="1" t="n">
        <v>0</v>
      </c>
      <c r="E3070" s="1" t="n">
        <v>1</v>
      </c>
      <c r="F3070" s="1" t="n">
        <v>3061</v>
      </c>
      <c r="H3070" s="1" t="s">
        <v>3523</v>
      </c>
      <c r="I3070" s="3" t="s">
        <v>3524</v>
      </c>
      <c r="J3070" s="3" t="s">
        <v>256</v>
      </c>
      <c r="K3070" s="1" t="n">
        <v>10</v>
      </c>
      <c r="L3070" s="1" t="n">
        <v>0</v>
      </c>
      <c r="M3070" s="1" t="n">
        <v>30660</v>
      </c>
    </row>
    <row r="3071" customFormat="false" ht="162.65" hidden="false" customHeight="false" outlineLevel="0" collapsed="false">
      <c r="A3071" s="1" t="n">
        <v>3067</v>
      </c>
      <c r="B3071" s="1" t="n">
        <v>40</v>
      </c>
      <c r="C3071" s="1" t="n">
        <v>0</v>
      </c>
      <c r="D3071" s="1" t="n">
        <v>0</v>
      </c>
      <c r="E3071" s="1" t="n">
        <v>1</v>
      </c>
      <c r="F3071" s="1" t="n">
        <v>3061</v>
      </c>
      <c r="H3071" s="1" t="s">
        <v>3525</v>
      </c>
      <c r="I3071" s="3" t="s">
        <v>3526</v>
      </c>
      <c r="J3071" s="3" t="s">
        <v>256</v>
      </c>
      <c r="K3071" s="1" t="n">
        <v>10</v>
      </c>
      <c r="L3071" s="1" t="n">
        <v>0</v>
      </c>
      <c r="M3071" s="1" t="n">
        <v>30670</v>
      </c>
    </row>
    <row r="3072" customFormat="false" ht="14.9" hidden="false" customHeight="false" outlineLevel="0" collapsed="false">
      <c r="A3072" s="1" t="n">
        <v>3068</v>
      </c>
      <c r="B3072" s="1" t="n">
        <v>40</v>
      </c>
      <c r="C3072" s="1" t="n">
        <v>0</v>
      </c>
      <c r="D3072" s="1" t="n">
        <v>0</v>
      </c>
      <c r="E3072" s="1" t="n">
        <v>1</v>
      </c>
      <c r="F3072" s="1" t="n">
        <v>3061</v>
      </c>
      <c r="H3072" s="1" t="s">
        <v>3527</v>
      </c>
      <c r="I3072" s="3" t="e">
        <f aca="false">--#NAME?</f>
        <v>#NAME?</v>
      </c>
      <c r="J3072" s="3" t="s">
        <v>256</v>
      </c>
      <c r="K3072" s="1" t="n">
        <v>10</v>
      </c>
      <c r="L3072" s="1" t="n">
        <v>0</v>
      </c>
      <c r="M3072" s="1" t="n">
        <v>30680</v>
      </c>
    </row>
    <row r="3073" customFormat="false" ht="55.2" hidden="false" customHeight="false" outlineLevel="0" collapsed="false">
      <c r="A3073" s="1" t="n">
        <v>3069</v>
      </c>
      <c r="B3073" s="1" t="n">
        <v>40</v>
      </c>
      <c r="C3073" s="1" t="n">
        <v>0</v>
      </c>
      <c r="D3073" s="1" t="n">
        <v>1</v>
      </c>
      <c r="E3073" s="1" t="n">
        <v>0</v>
      </c>
      <c r="G3073" s="1" t="n">
        <v>40.11</v>
      </c>
      <c r="I3073" s="3" t="s">
        <v>3528</v>
      </c>
      <c r="L3073" s="1" t="n">
        <v>0</v>
      </c>
      <c r="M3073" s="1" t="n">
        <v>30690</v>
      </c>
    </row>
    <row r="3074" customFormat="false" ht="14.9" hidden="false" customHeight="false" outlineLevel="0" collapsed="false">
      <c r="A3074" s="1" t="n">
        <v>3070</v>
      </c>
      <c r="B3074" s="1" t="n">
        <v>40</v>
      </c>
      <c r="C3074" s="1" t="n">
        <v>0</v>
      </c>
      <c r="D3074" s="1" t="n">
        <v>0</v>
      </c>
      <c r="E3074" s="1" t="n">
        <v>1</v>
      </c>
      <c r="F3074" s="1" t="n">
        <v>3069</v>
      </c>
      <c r="H3074" s="1" t="s">
        <v>3529</v>
      </c>
      <c r="I3074" s="3" t="e">
        <f aca="false">-#NAME? #NAME? #NAME? #NAME? #NAME? #NAME? #NAME? (#NAME? #NAME? #NAME? #NAME? #NAME? #NAME?)</f>
        <v>#VALUE!</v>
      </c>
      <c r="J3074" s="3" t="s">
        <v>194</v>
      </c>
      <c r="K3074" s="1" t="n">
        <v>10</v>
      </c>
      <c r="L3074" s="1" t="n">
        <v>0</v>
      </c>
      <c r="M3074" s="1" t="n">
        <v>30700</v>
      </c>
    </row>
    <row r="3075" customFormat="false" ht="55.2" hidden="false" customHeight="false" outlineLevel="0" collapsed="false">
      <c r="A3075" s="1" t="n">
        <v>3071</v>
      </c>
      <c r="B3075" s="1" t="n">
        <v>40</v>
      </c>
      <c r="C3075" s="1" t="n">
        <v>0</v>
      </c>
      <c r="D3075" s="1" t="n">
        <v>0</v>
      </c>
      <c r="E3075" s="1" t="n">
        <v>0</v>
      </c>
      <c r="F3075" s="1" t="n">
        <v>3069</v>
      </c>
      <c r="I3075" s="3" t="s">
        <v>3530</v>
      </c>
      <c r="L3075" s="1" t="n">
        <v>0</v>
      </c>
      <c r="M3075" s="1" t="n">
        <v>30710</v>
      </c>
    </row>
    <row r="3076" customFormat="false" ht="55.2" hidden="false" customHeight="false" outlineLevel="0" collapsed="false">
      <c r="A3076" s="1" t="n">
        <v>3072</v>
      </c>
      <c r="B3076" s="1" t="n">
        <v>40</v>
      </c>
      <c r="C3076" s="1" t="n">
        <v>0</v>
      </c>
      <c r="D3076" s="1" t="n">
        <v>0</v>
      </c>
      <c r="E3076" s="1" t="n">
        <v>1</v>
      </c>
      <c r="F3076" s="1" t="n">
        <v>3071</v>
      </c>
      <c r="H3076" s="1" t="s">
        <v>3531</v>
      </c>
      <c r="I3076" s="3" t="s">
        <v>3532</v>
      </c>
      <c r="J3076" s="3" t="s">
        <v>194</v>
      </c>
      <c r="K3076" s="1" t="n">
        <v>10</v>
      </c>
      <c r="L3076" s="1" t="n">
        <v>0</v>
      </c>
      <c r="M3076" s="1" t="n">
        <v>30720</v>
      </c>
    </row>
    <row r="3077" customFormat="false" ht="82.05" hidden="false" customHeight="false" outlineLevel="0" collapsed="false">
      <c r="A3077" s="1" t="n">
        <v>3073</v>
      </c>
      <c r="B3077" s="1" t="n">
        <v>40</v>
      </c>
      <c r="C3077" s="1" t="n">
        <v>0</v>
      </c>
      <c r="D3077" s="1" t="n">
        <v>0</v>
      </c>
      <c r="E3077" s="1" t="n">
        <v>1</v>
      </c>
      <c r="F3077" s="1" t="n">
        <v>3071</v>
      </c>
      <c r="H3077" s="1" t="s">
        <v>3533</v>
      </c>
      <c r="I3077" s="3" t="s">
        <v>3534</v>
      </c>
      <c r="J3077" s="3" t="s">
        <v>194</v>
      </c>
      <c r="K3077" s="1" t="n">
        <v>10</v>
      </c>
      <c r="L3077" s="1" t="n">
        <v>0</v>
      </c>
      <c r="M3077" s="1" t="n">
        <v>30730</v>
      </c>
    </row>
    <row r="3078" customFormat="false" ht="14.9" hidden="false" customHeight="false" outlineLevel="0" collapsed="false">
      <c r="A3078" s="1" t="n">
        <v>3074</v>
      </c>
      <c r="B3078" s="1" t="n">
        <v>40</v>
      </c>
      <c r="C3078" s="1" t="n">
        <v>0</v>
      </c>
      <c r="D3078" s="1" t="n">
        <v>0</v>
      </c>
      <c r="E3078" s="1" t="n">
        <v>1</v>
      </c>
      <c r="F3078" s="1" t="n">
        <v>3069</v>
      </c>
      <c r="H3078" s="1" t="s">
        <v>3535</v>
      </c>
      <c r="I3078" s="3" t="e">
        <f aca="false">-#NAME? #NAME? #NAME? #NAME? #NAME? #NAME?</f>
        <v>#VALUE!</v>
      </c>
      <c r="J3078" s="3" t="s">
        <v>194</v>
      </c>
      <c r="K3078" s="1" t="n">
        <v>10</v>
      </c>
      <c r="L3078" s="1" t="n">
        <v>0</v>
      </c>
      <c r="M3078" s="1" t="n">
        <v>30740</v>
      </c>
    </row>
    <row r="3079" customFormat="false" ht="14.9" hidden="false" customHeight="false" outlineLevel="0" collapsed="false">
      <c r="A3079" s="1" t="n">
        <v>3075</v>
      </c>
      <c r="B3079" s="1" t="n">
        <v>40</v>
      </c>
      <c r="C3079" s="1" t="n">
        <v>0</v>
      </c>
      <c r="D3079" s="1" t="n">
        <v>0</v>
      </c>
      <c r="E3079" s="1" t="n">
        <v>1</v>
      </c>
      <c r="F3079" s="1" t="n">
        <v>3069</v>
      </c>
      <c r="H3079" s="1" t="s">
        <v>3536</v>
      </c>
      <c r="I3079" s="3" t="e">
        <f aca="false">-#NAME? #NAME? #NAME? #NAME? #NAME? #NAME?</f>
        <v>#VALUE!</v>
      </c>
      <c r="J3079" s="3" t="s">
        <v>194</v>
      </c>
      <c r="K3079" s="1" t="n">
        <v>10</v>
      </c>
      <c r="L3079" s="1" t="n">
        <v>0</v>
      </c>
      <c r="M3079" s="1" t="n">
        <v>30750</v>
      </c>
    </row>
    <row r="3080" customFormat="false" ht="14.9" hidden="false" customHeight="false" outlineLevel="0" collapsed="false">
      <c r="A3080" s="1" t="n">
        <v>3076</v>
      </c>
      <c r="B3080" s="1" t="n">
        <v>40</v>
      </c>
      <c r="C3080" s="1" t="n">
        <v>0</v>
      </c>
      <c r="D3080" s="1" t="n">
        <v>0</v>
      </c>
      <c r="E3080" s="1" t="n">
        <v>1</v>
      </c>
      <c r="F3080" s="1" t="n">
        <v>3069</v>
      </c>
      <c r="H3080" s="1" t="s">
        <v>3537</v>
      </c>
      <c r="I3080" s="3" t="e">
        <f aca="false">-#NAME? #NAME? #NAME? #NAME? #NAME? #NAME?</f>
        <v>#VALUE!</v>
      </c>
      <c r="J3080" s="3" t="s">
        <v>194</v>
      </c>
      <c r="K3080" s="1" t="n">
        <v>10</v>
      </c>
      <c r="L3080" s="1" t="n">
        <v>0</v>
      </c>
      <c r="M3080" s="1" t="n">
        <v>30760</v>
      </c>
    </row>
    <row r="3081" customFormat="false" ht="14.9" hidden="false" customHeight="false" outlineLevel="0" collapsed="false">
      <c r="A3081" s="1" t="n">
        <v>3077</v>
      </c>
      <c r="B3081" s="1" t="n">
        <v>40</v>
      </c>
      <c r="C3081" s="1" t="n">
        <v>0</v>
      </c>
      <c r="D3081" s="1" t="n">
        <v>0</v>
      </c>
      <c r="E3081" s="1" t="n">
        <v>1</v>
      </c>
      <c r="F3081" s="1" t="n">
        <v>3069</v>
      </c>
      <c r="H3081" s="1" t="s">
        <v>3538</v>
      </c>
      <c r="I3081" s="3" t="e">
        <f aca="false">-#NAME? #NAME? #NAME? #NAME? #NAME? #NAME? #NAME? #NAME? #NAME? #NAME? #NAME?</f>
        <v>#VALUE!</v>
      </c>
      <c r="J3081" s="3" t="s">
        <v>194</v>
      </c>
      <c r="K3081" s="1" t="n">
        <v>10</v>
      </c>
      <c r="L3081" s="1" t="n">
        <v>0</v>
      </c>
      <c r="M3081" s="1" t="n">
        <v>30770</v>
      </c>
    </row>
    <row r="3082" customFormat="false" ht="14.9" hidden="false" customHeight="false" outlineLevel="0" collapsed="false">
      <c r="A3082" s="1" t="n">
        <v>3078</v>
      </c>
      <c r="B3082" s="1" t="n">
        <v>40</v>
      </c>
      <c r="C3082" s="1" t="n">
        <v>0</v>
      </c>
      <c r="D3082" s="1" t="n">
        <v>0</v>
      </c>
      <c r="E3082" s="1" t="n">
        <v>1</v>
      </c>
      <c r="F3082" s="1" t="n">
        <v>3069</v>
      </c>
      <c r="H3082" s="1" t="s">
        <v>3539</v>
      </c>
      <c r="I3082" s="3" t="e">
        <f aca="false">-#NAME? #NAME? #NAME? #NAME? #NAME? #NAME?,#NAME? #NAME? #NAME? #NAME? #NAME? #NAME? #NAME?</f>
        <v>#VALUE!</v>
      </c>
      <c r="J3082" s="3" t="s">
        <v>194</v>
      </c>
      <c r="K3082" s="1" t="n">
        <v>10</v>
      </c>
      <c r="L3082" s="1" t="n">
        <v>0</v>
      </c>
      <c r="M3082" s="1" t="n">
        <v>30780</v>
      </c>
    </row>
    <row r="3083" customFormat="false" ht="14.9" hidden="false" customHeight="false" outlineLevel="0" collapsed="false">
      <c r="A3083" s="1" t="n">
        <v>3079</v>
      </c>
      <c r="B3083" s="1" t="n">
        <v>40</v>
      </c>
      <c r="C3083" s="1" t="n">
        <v>0</v>
      </c>
      <c r="D3083" s="1" t="n">
        <v>0</v>
      </c>
      <c r="E3083" s="1" t="n">
        <v>1</v>
      </c>
      <c r="F3083" s="1" t="n">
        <v>3069</v>
      </c>
      <c r="H3083" s="1" t="s">
        <v>3540</v>
      </c>
      <c r="I3083" s="3" t="e">
        <f aca="false">-#NAME?</f>
        <v>#NAME?</v>
      </c>
      <c r="J3083" s="3" t="s">
        <v>194</v>
      </c>
      <c r="K3083" s="1" t="n">
        <v>10</v>
      </c>
      <c r="L3083" s="1" t="n">
        <v>0</v>
      </c>
      <c r="M3083" s="1" t="n">
        <v>30790</v>
      </c>
    </row>
    <row r="3084" customFormat="false" ht="176.1" hidden="false" customHeight="false" outlineLevel="0" collapsed="false">
      <c r="A3084" s="1" t="n">
        <v>3080</v>
      </c>
      <c r="B3084" s="1" t="n">
        <v>40</v>
      </c>
      <c r="C3084" s="1" t="n">
        <v>0</v>
      </c>
      <c r="D3084" s="1" t="n">
        <v>1</v>
      </c>
      <c r="E3084" s="1" t="n">
        <v>0</v>
      </c>
      <c r="G3084" s="1" t="n">
        <v>40.12</v>
      </c>
      <c r="I3084" s="3" t="s">
        <v>3541</v>
      </c>
      <c r="L3084" s="1" t="n">
        <v>0</v>
      </c>
      <c r="M3084" s="1" t="n">
        <v>30800</v>
      </c>
    </row>
    <row r="3085" customFormat="false" ht="41.75" hidden="false" customHeight="false" outlineLevel="0" collapsed="false">
      <c r="A3085" s="1" t="n">
        <v>3081</v>
      </c>
      <c r="B3085" s="1" t="n">
        <v>40</v>
      </c>
      <c r="C3085" s="1" t="n">
        <v>0</v>
      </c>
      <c r="D3085" s="1" t="n">
        <v>0</v>
      </c>
      <c r="E3085" s="1" t="n">
        <v>0</v>
      </c>
      <c r="F3085" s="1" t="n">
        <v>3080</v>
      </c>
      <c r="I3085" s="3" t="s">
        <v>3542</v>
      </c>
      <c r="L3085" s="1" t="n">
        <v>0</v>
      </c>
      <c r="M3085" s="1" t="n">
        <v>30810</v>
      </c>
    </row>
    <row r="3086" customFormat="false" ht="14.9" hidden="false" customHeight="false" outlineLevel="0" collapsed="false">
      <c r="A3086" s="1" t="n">
        <v>3082</v>
      </c>
      <c r="B3086" s="1" t="n">
        <v>40</v>
      </c>
      <c r="C3086" s="1" t="n">
        <v>0</v>
      </c>
      <c r="D3086" s="1" t="n">
        <v>0</v>
      </c>
      <c r="E3086" s="1" t="n">
        <v>1</v>
      </c>
      <c r="F3086" s="1" t="n">
        <v>3081</v>
      </c>
      <c r="H3086" s="1" t="s">
        <v>3543</v>
      </c>
      <c r="I3086" s="3" t="e">
        <f aca="false">--#NAME? #NAME? #NAME? #NAME? #NAME? #NAME? #NAME? (#NAME? #NAME? #NAME? #NAME? #NAME? #NAME?)</f>
        <v>#VALUE!</v>
      </c>
      <c r="J3086" s="3" t="s">
        <v>194</v>
      </c>
      <c r="K3086" s="1" t="n">
        <v>10</v>
      </c>
      <c r="L3086" s="1" t="n">
        <v>0</v>
      </c>
      <c r="M3086" s="1" t="n">
        <v>30820</v>
      </c>
    </row>
    <row r="3087" customFormat="false" ht="14.9" hidden="false" customHeight="false" outlineLevel="0" collapsed="false">
      <c r="A3087" s="1" t="n">
        <v>3083</v>
      </c>
      <c r="B3087" s="1" t="n">
        <v>40</v>
      </c>
      <c r="C3087" s="1" t="n">
        <v>0</v>
      </c>
      <c r="D3087" s="1" t="n">
        <v>0</v>
      </c>
      <c r="E3087" s="1" t="n">
        <v>1</v>
      </c>
      <c r="F3087" s="1" t="n">
        <v>3081</v>
      </c>
      <c r="H3087" s="1" t="s">
        <v>3544</v>
      </c>
      <c r="I3087" s="3" t="e">
        <f aca="false">--#NAME? #NAME? #NAME? #NAME? #NAME? #NAME? #NAME? #NAME?</f>
        <v>#VALUE!</v>
      </c>
      <c r="J3087" s="3" t="s">
        <v>194</v>
      </c>
      <c r="K3087" s="1" t="n">
        <v>10</v>
      </c>
      <c r="L3087" s="1" t="n">
        <v>0</v>
      </c>
      <c r="M3087" s="1" t="n">
        <v>30830</v>
      </c>
    </row>
    <row r="3088" customFormat="false" ht="14.9" hidden="false" customHeight="false" outlineLevel="0" collapsed="false">
      <c r="A3088" s="1" t="n">
        <v>3084</v>
      </c>
      <c r="B3088" s="1" t="n">
        <v>40</v>
      </c>
      <c r="C3088" s="1" t="n">
        <v>0</v>
      </c>
      <c r="D3088" s="1" t="n">
        <v>0</v>
      </c>
      <c r="E3088" s="1" t="n">
        <v>1</v>
      </c>
      <c r="F3088" s="1" t="n">
        <v>3081</v>
      </c>
      <c r="H3088" s="1" t="s">
        <v>3545</v>
      </c>
      <c r="I3088" s="3" t="e">
        <f aca="false">--#NAME? #NAME? #NAME? #NAME? #NAME? #NAME?</f>
        <v>#VALUE!</v>
      </c>
      <c r="J3088" s="3" t="s">
        <v>194</v>
      </c>
      <c r="K3088" s="1" t="n">
        <v>10</v>
      </c>
      <c r="L3088" s="1" t="n">
        <v>0</v>
      </c>
      <c r="M3088" s="1" t="n">
        <v>30840</v>
      </c>
    </row>
    <row r="3089" customFormat="false" ht="14.9" hidden="false" customHeight="false" outlineLevel="0" collapsed="false">
      <c r="A3089" s="1" t="n">
        <v>3085</v>
      </c>
      <c r="B3089" s="1" t="n">
        <v>40</v>
      </c>
      <c r="C3089" s="1" t="n">
        <v>0</v>
      </c>
      <c r="D3089" s="1" t="n">
        <v>0</v>
      </c>
      <c r="E3089" s="1" t="n">
        <v>1</v>
      </c>
      <c r="F3089" s="1" t="n">
        <v>3081</v>
      </c>
      <c r="H3089" s="1" t="s">
        <v>3546</v>
      </c>
      <c r="I3089" s="3" t="e">
        <f aca="false">--#NAME?</f>
        <v>#NAME?</v>
      </c>
      <c r="J3089" s="3" t="s">
        <v>194</v>
      </c>
      <c r="K3089" s="1" t="n">
        <v>10</v>
      </c>
      <c r="L3089" s="1" t="n">
        <v>0</v>
      </c>
      <c r="M3089" s="1" t="n">
        <v>30850</v>
      </c>
    </row>
    <row r="3090" customFormat="false" ht="14.9" hidden="false" customHeight="false" outlineLevel="0" collapsed="false">
      <c r="A3090" s="1" t="n">
        <v>3086</v>
      </c>
      <c r="B3090" s="1" t="n">
        <v>40</v>
      </c>
      <c r="C3090" s="1" t="n">
        <v>0</v>
      </c>
      <c r="D3090" s="1" t="n">
        <v>0</v>
      </c>
      <c r="E3090" s="1" t="n">
        <v>1</v>
      </c>
      <c r="F3090" s="1" t="n">
        <v>3085</v>
      </c>
      <c r="H3090" s="1" t="s">
        <v>3547</v>
      </c>
      <c r="I3090" s="3" t="e">
        <f aca="false">-#NAME? #NAME? #NAME?</f>
        <v>#VALUE!</v>
      </c>
      <c r="J3090" s="3" t="s">
        <v>194</v>
      </c>
      <c r="K3090" s="1" t="n">
        <v>10</v>
      </c>
      <c r="L3090" s="1" t="n">
        <v>0</v>
      </c>
      <c r="M3090" s="1" t="n">
        <v>30860</v>
      </c>
    </row>
    <row r="3091" customFormat="false" ht="14.9" hidden="false" customHeight="false" outlineLevel="0" collapsed="false">
      <c r="A3091" s="1" t="n">
        <v>3087</v>
      </c>
      <c r="B3091" s="1" t="n">
        <v>40</v>
      </c>
      <c r="C3091" s="1" t="n">
        <v>0</v>
      </c>
      <c r="D3091" s="1" t="n">
        <v>0</v>
      </c>
      <c r="E3091" s="1" t="n">
        <v>0</v>
      </c>
      <c r="F3091" s="1" t="n">
        <v>3085</v>
      </c>
      <c r="I3091" s="3" t="s">
        <v>199</v>
      </c>
      <c r="L3091" s="1" t="n">
        <v>0</v>
      </c>
      <c r="M3091" s="1" t="n">
        <v>30870</v>
      </c>
    </row>
    <row r="3092" customFormat="false" ht="14.9" hidden="false" customHeight="false" outlineLevel="0" collapsed="false">
      <c r="A3092" s="1" t="n">
        <v>3088</v>
      </c>
      <c r="B3092" s="1" t="n">
        <v>40</v>
      </c>
      <c r="C3092" s="1" t="n">
        <v>0</v>
      </c>
      <c r="D3092" s="1" t="n">
        <v>0</v>
      </c>
      <c r="E3092" s="1" t="n">
        <v>1</v>
      </c>
      <c r="F3092" s="1" t="n">
        <v>3087</v>
      </c>
      <c r="H3092" s="1" t="s">
        <v>3548</v>
      </c>
      <c r="I3092" s="3" t="e">
        <f aca="false">---#NAME? #NAME? #NAME? #NAME?</f>
        <v>#VALUE!</v>
      </c>
      <c r="J3092" s="3" t="s">
        <v>256</v>
      </c>
      <c r="K3092" s="1" t="n">
        <v>10</v>
      </c>
      <c r="L3092" s="1" t="n">
        <v>0</v>
      </c>
      <c r="M3092" s="1" t="n">
        <v>30880</v>
      </c>
    </row>
    <row r="3093" customFormat="false" ht="14.9" hidden="false" customHeight="false" outlineLevel="0" collapsed="false">
      <c r="A3093" s="1" t="n">
        <v>3089</v>
      </c>
      <c r="B3093" s="1" t="n">
        <v>40</v>
      </c>
      <c r="C3093" s="1" t="n">
        <v>0</v>
      </c>
      <c r="D3093" s="1" t="n">
        <v>0</v>
      </c>
      <c r="E3093" s="1" t="n">
        <v>1</v>
      </c>
      <c r="F3093" s="1" t="n">
        <v>3087</v>
      </c>
      <c r="H3093" s="1" t="s">
        <v>3549</v>
      </c>
      <c r="I3093" s="3" t="e">
        <f aca="false">---#NAME?</f>
        <v>#NAME?</v>
      </c>
      <c r="J3093" s="3" t="s">
        <v>256</v>
      </c>
      <c r="K3093" s="1" t="n">
        <v>10</v>
      </c>
      <c r="L3093" s="1" t="n">
        <v>0</v>
      </c>
      <c r="M3093" s="1" t="n">
        <v>30890</v>
      </c>
    </row>
    <row r="3094" customFormat="false" ht="41.75" hidden="false" customHeight="false" outlineLevel="0" collapsed="false">
      <c r="A3094" s="1" t="n">
        <v>3090</v>
      </c>
      <c r="B3094" s="1" t="n">
        <v>40</v>
      </c>
      <c r="C3094" s="1" t="n">
        <v>0</v>
      </c>
      <c r="D3094" s="1" t="n">
        <v>1</v>
      </c>
      <c r="E3094" s="1" t="n">
        <v>0</v>
      </c>
      <c r="G3094" s="1" t="n">
        <v>40.13</v>
      </c>
      <c r="I3094" s="3" t="s">
        <v>3550</v>
      </c>
      <c r="L3094" s="1" t="n">
        <v>0</v>
      </c>
      <c r="M3094" s="1" t="n">
        <v>30900</v>
      </c>
    </row>
    <row r="3095" customFormat="false" ht="14.9" hidden="false" customHeight="false" outlineLevel="0" collapsed="false">
      <c r="A3095" s="1" t="n">
        <v>3091</v>
      </c>
      <c r="B3095" s="1" t="n">
        <v>40</v>
      </c>
      <c r="C3095" s="1" t="n">
        <v>0</v>
      </c>
      <c r="D3095" s="1" t="n">
        <v>0</v>
      </c>
      <c r="E3095" s="1" t="n">
        <v>1</v>
      </c>
      <c r="F3095" s="1" t="n">
        <v>3090</v>
      </c>
      <c r="H3095" s="1" t="s">
        <v>3551</v>
      </c>
      <c r="I3095" s="3" t="e">
        <f aca="false">-#NAME? #NAME? #NAME? #NAME? #NAME? #NAME? #NAME? (#NAME? #NAME? #NAME? #NAME? #NAME? #NAME?),#NAME? #NAME? #NAME?</f>
        <v>#VALUE!</v>
      </c>
      <c r="J3095" s="3" t="s">
        <v>194</v>
      </c>
      <c r="K3095" s="1" t="n">
        <v>10</v>
      </c>
      <c r="L3095" s="1" t="n">
        <v>0</v>
      </c>
      <c r="M3095" s="1" t="n">
        <v>30910</v>
      </c>
    </row>
    <row r="3096" customFormat="false" ht="14.9" hidden="false" customHeight="false" outlineLevel="0" collapsed="false">
      <c r="A3096" s="1" t="n">
        <v>3092</v>
      </c>
      <c r="B3096" s="1" t="n">
        <v>40</v>
      </c>
      <c r="C3096" s="1" t="n">
        <v>0</v>
      </c>
      <c r="D3096" s="1" t="n">
        <v>0</v>
      </c>
      <c r="E3096" s="1" t="n">
        <v>1</v>
      </c>
      <c r="F3096" s="1" t="n">
        <v>3090</v>
      </c>
      <c r="H3096" s="1" t="s">
        <v>3552</v>
      </c>
      <c r="I3096" s="3" t="e">
        <f aca="false">-#NAME? #NAME? #NAME? #NAME? #NAME? #NAME?</f>
        <v>#VALUE!</v>
      </c>
      <c r="J3096" s="3" t="s">
        <v>194</v>
      </c>
      <c r="K3096" s="1" t="n">
        <v>10</v>
      </c>
      <c r="L3096" s="1" t="n">
        <v>0</v>
      </c>
      <c r="M3096" s="1" t="n">
        <v>30920</v>
      </c>
    </row>
    <row r="3097" customFormat="false" ht="14.9" hidden="false" customHeight="false" outlineLevel="0" collapsed="false">
      <c r="A3097" s="1" t="n">
        <v>3093</v>
      </c>
      <c r="B3097" s="1" t="n">
        <v>40</v>
      </c>
      <c r="C3097" s="1" t="n">
        <v>0</v>
      </c>
      <c r="D3097" s="1" t="n">
        <v>0</v>
      </c>
      <c r="E3097" s="1" t="n">
        <v>1</v>
      </c>
      <c r="F3097" s="1" t="n">
        <v>3090</v>
      </c>
      <c r="H3097" s="1" t="s">
        <v>3553</v>
      </c>
      <c r="I3097" s="3" t="e">
        <f aca="false">-#NAME?</f>
        <v>#NAME?</v>
      </c>
      <c r="J3097" s="3" t="s">
        <v>194</v>
      </c>
      <c r="K3097" s="1" t="n">
        <v>10</v>
      </c>
      <c r="L3097" s="1" t="n">
        <v>0</v>
      </c>
      <c r="M3097" s="1" t="n">
        <v>30930</v>
      </c>
    </row>
    <row r="3098" customFormat="false" ht="229.85" hidden="false" customHeight="false" outlineLevel="0" collapsed="false">
      <c r="A3098" s="1" t="n">
        <v>3094</v>
      </c>
      <c r="B3098" s="1" t="n">
        <v>40</v>
      </c>
      <c r="C3098" s="1" t="n">
        <v>0</v>
      </c>
      <c r="D3098" s="1" t="n">
        <v>1</v>
      </c>
      <c r="E3098" s="1" t="n">
        <v>0</v>
      </c>
      <c r="G3098" s="1" t="n">
        <v>40.14</v>
      </c>
      <c r="I3098" s="3" t="s">
        <v>3554</v>
      </c>
      <c r="L3098" s="1" t="n">
        <v>0</v>
      </c>
      <c r="M3098" s="1" t="n">
        <v>30940</v>
      </c>
    </row>
    <row r="3099" customFormat="false" ht="14.9" hidden="false" customHeight="false" outlineLevel="0" collapsed="false">
      <c r="A3099" s="1" t="n">
        <v>3095</v>
      </c>
      <c r="B3099" s="1" t="n">
        <v>40</v>
      </c>
      <c r="C3099" s="1" t="n">
        <v>0</v>
      </c>
      <c r="D3099" s="1" t="n">
        <v>0</v>
      </c>
      <c r="E3099" s="1" t="n">
        <v>1</v>
      </c>
      <c r="F3099" s="1" t="n">
        <v>3094</v>
      </c>
      <c r="H3099" s="1" t="s">
        <v>3555</v>
      </c>
      <c r="I3099" s="3" t="e">
        <f aca="false">-#NAME? #NAME?</f>
        <v>#VALUE!</v>
      </c>
      <c r="J3099" s="3" t="s">
        <v>256</v>
      </c>
      <c r="K3099" s="1" t="n">
        <v>10</v>
      </c>
      <c r="L3099" s="1" t="n">
        <v>0</v>
      </c>
      <c r="M3099" s="1" t="n">
        <v>30950</v>
      </c>
    </row>
    <row r="3100" customFormat="false" ht="14.9" hidden="false" customHeight="false" outlineLevel="0" collapsed="false">
      <c r="A3100" s="1" t="n">
        <v>3096</v>
      </c>
      <c r="B3100" s="1" t="n">
        <v>40</v>
      </c>
      <c r="C3100" s="1" t="n">
        <v>0</v>
      </c>
      <c r="D3100" s="1" t="n">
        <v>0</v>
      </c>
      <c r="E3100" s="1" t="n">
        <v>1</v>
      </c>
      <c r="F3100" s="1" t="n">
        <v>3094</v>
      </c>
      <c r="H3100" s="1" t="s">
        <v>3556</v>
      </c>
      <c r="I3100" s="3" t="e">
        <f aca="false">-#NAME?</f>
        <v>#NAME?</v>
      </c>
      <c r="J3100" s="3" t="s">
        <v>256</v>
      </c>
      <c r="K3100" s="1" t="n">
        <v>10</v>
      </c>
      <c r="L3100" s="1" t="n">
        <v>0</v>
      </c>
      <c r="M3100" s="1" t="n">
        <v>30960</v>
      </c>
    </row>
    <row r="3101" customFormat="false" ht="256.7" hidden="false" customHeight="false" outlineLevel="0" collapsed="false">
      <c r="A3101" s="1" t="n">
        <v>3097</v>
      </c>
      <c r="B3101" s="1" t="n">
        <v>40</v>
      </c>
      <c r="C3101" s="1" t="n">
        <v>0</v>
      </c>
      <c r="D3101" s="1" t="n">
        <v>1</v>
      </c>
      <c r="E3101" s="1" t="n">
        <v>0</v>
      </c>
      <c r="G3101" s="1" t="n">
        <v>40.15</v>
      </c>
      <c r="I3101" s="3" t="s">
        <v>3557</v>
      </c>
      <c r="L3101" s="1" t="n">
        <v>0</v>
      </c>
      <c r="M3101" s="1" t="n">
        <v>30970</v>
      </c>
    </row>
    <row r="3102" customFormat="false" ht="55.2" hidden="false" customHeight="false" outlineLevel="0" collapsed="false">
      <c r="A3102" s="1" t="n">
        <v>3098</v>
      </c>
      <c r="B3102" s="1" t="n">
        <v>40</v>
      </c>
      <c r="C3102" s="1" t="n">
        <v>0</v>
      </c>
      <c r="D3102" s="1" t="n">
        <v>0</v>
      </c>
      <c r="E3102" s="1" t="n">
        <v>0</v>
      </c>
      <c r="F3102" s="1" t="n">
        <v>3097</v>
      </c>
      <c r="I3102" s="3" t="s">
        <v>3558</v>
      </c>
      <c r="L3102" s="1" t="n">
        <v>0</v>
      </c>
      <c r="M3102" s="1" t="n">
        <v>30980</v>
      </c>
    </row>
    <row r="3103" customFormat="false" ht="14.9" hidden="false" customHeight="false" outlineLevel="0" collapsed="false">
      <c r="A3103" s="1" t="n">
        <v>3099</v>
      </c>
      <c r="B3103" s="1" t="n">
        <v>40</v>
      </c>
      <c r="C3103" s="1" t="n">
        <v>0</v>
      </c>
      <c r="D3103" s="1" t="n">
        <v>0</v>
      </c>
      <c r="E3103" s="1" t="n">
        <v>1</v>
      </c>
      <c r="F3103" s="1" t="n">
        <v>3098</v>
      </c>
      <c r="H3103" s="1" t="s">
        <v>3559</v>
      </c>
      <c r="I3103" s="3" t="e">
        <f aca="false">--#NAME?</f>
        <v>#NAME?</v>
      </c>
      <c r="J3103" s="3" t="s">
        <v>256</v>
      </c>
      <c r="K3103" s="1" t="n">
        <v>10</v>
      </c>
      <c r="L3103" s="1" t="n">
        <v>0</v>
      </c>
      <c r="M3103" s="1" t="n">
        <v>30990</v>
      </c>
    </row>
    <row r="3104" customFormat="false" ht="14.9" hidden="false" customHeight="false" outlineLevel="0" collapsed="false">
      <c r="A3104" s="1" t="n">
        <v>3100</v>
      </c>
      <c r="B3104" s="1" t="n">
        <v>40</v>
      </c>
      <c r="C3104" s="1" t="n">
        <v>0</v>
      </c>
      <c r="D3104" s="1" t="n">
        <v>0</v>
      </c>
      <c r="E3104" s="1" t="n">
        <v>1</v>
      </c>
      <c r="F3104" s="1" t="n">
        <v>3098</v>
      </c>
      <c r="H3104" s="1" t="s">
        <v>3560</v>
      </c>
      <c r="I3104" s="3" t="e">
        <f aca="false">--#NAME?</f>
        <v>#NAME?</v>
      </c>
      <c r="J3104" s="3" t="s">
        <v>256</v>
      </c>
      <c r="K3104" s="1" t="n">
        <v>10</v>
      </c>
      <c r="L3104" s="1" t="n">
        <v>0</v>
      </c>
      <c r="M3104" s="1" t="n">
        <v>31000</v>
      </c>
    </row>
    <row r="3105" customFormat="false" ht="14.9" hidden="false" customHeight="false" outlineLevel="0" collapsed="false">
      <c r="A3105" s="1" t="n">
        <v>3101</v>
      </c>
      <c r="B3105" s="1" t="n">
        <v>40</v>
      </c>
      <c r="C3105" s="1" t="n">
        <v>0</v>
      </c>
      <c r="D3105" s="1" t="n">
        <v>0</v>
      </c>
      <c r="E3105" s="1" t="n">
        <v>1</v>
      </c>
      <c r="F3105" s="1" t="n">
        <v>3097</v>
      </c>
      <c r="H3105" s="1" t="s">
        <v>3561</v>
      </c>
      <c r="I3105" s="3" t="e">
        <f aca="false">-#NAME?</f>
        <v>#NAME?</v>
      </c>
      <c r="J3105" s="3" t="s">
        <v>256</v>
      </c>
      <c r="K3105" s="1" t="n">
        <v>10</v>
      </c>
      <c r="L3105" s="1" t="n">
        <v>0</v>
      </c>
      <c r="M3105" s="1" t="n">
        <v>31010</v>
      </c>
    </row>
    <row r="3106" customFormat="false" ht="95.5" hidden="false" customHeight="false" outlineLevel="0" collapsed="false">
      <c r="A3106" s="1" t="n">
        <v>3102</v>
      </c>
      <c r="B3106" s="1" t="n">
        <v>40</v>
      </c>
      <c r="C3106" s="1" t="n">
        <v>0</v>
      </c>
      <c r="D3106" s="1" t="n">
        <v>1</v>
      </c>
      <c r="E3106" s="1" t="n">
        <v>0</v>
      </c>
      <c r="G3106" s="1" t="n">
        <v>40.16</v>
      </c>
      <c r="I3106" s="3" t="s">
        <v>3562</v>
      </c>
      <c r="L3106" s="1" t="n">
        <v>0</v>
      </c>
      <c r="M3106" s="1" t="n">
        <v>31020</v>
      </c>
    </row>
    <row r="3107" customFormat="false" ht="14.9" hidden="false" customHeight="false" outlineLevel="0" collapsed="false">
      <c r="A3107" s="1" t="n">
        <v>3103</v>
      </c>
      <c r="B3107" s="1" t="n">
        <v>40</v>
      </c>
      <c r="C3107" s="1" t="n">
        <v>0</v>
      </c>
      <c r="D3107" s="1" t="n">
        <v>0</v>
      </c>
      <c r="E3107" s="1" t="n">
        <v>1</v>
      </c>
      <c r="F3107" s="1" t="n">
        <v>3102</v>
      </c>
      <c r="H3107" s="1" t="s">
        <v>3563</v>
      </c>
      <c r="I3107" s="3" t="e">
        <f aca="false">-#NAME? #NAME? #NAME?</f>
        <v>#VALUE!</v>
      </c>
      <c r="J3107" s="3" t="s">
        <v>256</v>
      </c>
      <c r="K3107" s="1" t="n">
        <v>10</v>
      </c>
      <c r="L3107" s="1" t="n">
        <v>0</v>
      </c>
      <c r="M3107" s="1" t="n">
        <v>31030</v>
      </c>
    </row>
    <row r="3108" customFormat="false" ht="14.9" hidden="false" customHeight="false" outlineLevel="0" collapsed="false">
      <c r="A3108" s="1" t="n">
        <v>3104</v>
      </c>
      <c r="B3108" s="1" t="n">
        <v>40</v>
      </c>
      <c r="C3108" s="1" t="n">
        <v>0</v>
      </c>
      <c r="D3108" s="1" t="n">
        <v>0</v>
      </c>
      <c r="E3108" s="1" t="n">
        <v>0</v>
      </c>
      <c r="F3108" s="1" t="n">
        <v>3102</v>
      </c>
      <c r="I3108" s="3" t="s">
        <v>199</v>
      </c>
      <c r="L3108" s="1" t="n">
        <v>0</v>
      </c>
      <c r="M3108" s="1" t="n">
        <v>31040</v>
      </c>
    </row>
    <row r="3109" customFormat="false" ht="14.9" hidden="false" customHeight="false" outlineLevel="0" collapsed="false">
      <c r="A3109" s="1" t="n">
        <v>3105</v>
      </c>
      <c r="B3109" s="1" t="n">
        <v>40</v>
      </c>
      <c r="C3109" s="1" t="n">
        <v>0</v>
      </c>
      <c r="D3109" s="1" t="n">
        <v>0</v>
      </c>
      <c r="E3109" s="1" t="n">
        <v>1</v>
      </c>
      <c r="F3109" s="1" t="n">
        <v>3104</v>
      </c>
      <c r="H3109" s="1" t="s">
        <v>3564</v>
      </c>
      <c r="I3109" s="3" t="e">
        <f aca="false">--#NAME? #NAME? #NAME? #NAME?</f>
        <v>#VALUE!</v>
      </c>
      <c r="J3109" s="3" t="s">
        <v>256</v>
      </c>
      <c r="K3109" s="1" t="n">
        <v>10</v>
      </c>
      <c r="L3109" s="1" t="n">
        <v>0</v>
      </c>
      <c r="M3109" s="1" t="n">
        <v>31050</v>
      </c>
    </row>
    <row r="3110" customFormat="false" ht="14.9" hidden="false" customHeight="false" outlineLevel="0" collapsed="false">
      <c r="A3110" s="1" t="n">
        <v>3106</v>
      </c>
      <c r="B3110" s="1" t="n">
        <v>40</v>
      </c>
      <c r="C3110" s="1" t="n">
        <v>0</v>
      </c>
      <c r="D3110" s="1" t="n">
        <v>0</v>
      </c>
      <c r="E3110" s="1" t="n">
        <v>1</v>
      </c>
      <c r="F3110" s="1" t="n">
        <v>3104</v>
      </c>
      <c r="H3110" s="1" t="s">
        <v>3565</v>
      </c>
      <c r="I3110" s="3" t="e">
        <f aca="false">--#NAME?</f>
        <v>#NAME?</v>
      </c>
      <c r="J3110" s="3" t="s">
        <v>256</v>
      </c>
      <c r="K3110" s="1" t="n">
        <v>10</v>
      </c>
      <c r="L3110" s="1" t="n">
        <v>0</v>
      </c>
      <c r="M3110" s="1" t="n">
        <v>31060</v>
      </c>
    </row>
    <row r="3111" customFormat="false" ht="14.9" hidden="false" customHeight="false" outlineLevel="0" collapsed="false">
      <c r="A3111" s="1" t="n">
        <v>3107</v>
      </c>
      <c r="B3111" s="1" t="n">
        <v>40</v>
      </c>
      <c r="C3111" s="1" t="n">
        <v>0</v>
      </c>
      <c r="D3111" s="1" t="n">
        <v>0</v>
      </c>
      <c r="E3111" s="1" t="n">
        <v>1</v>
      </c>
      <c r="F3111" s="1" t="n">
        <v>3104</v>
      </c>
      <c r="H3111" s="1" t="s">
        <v>3566</v>
      </c>
      <c r="I3111" s="3" t="e">
        <f aca="false">--#NAME?,#NAME? #NAME? #NAME? #NAME?</f>
        <v>#VALUE!</v>
      </c>
      <c r="J3111" s="3" t="s">
        <v>256</v>
      </c>
      <c r="K3111" s="1" t="n">
        <v>10</v>
      </c>
      <c r="L3111" s="1" t="n">
        <v>0</v>
      </c>
      <c r="M3111" s="1" t="n">
        <v>31070</v>
      </c>
    </row>
    <row r="3112" customFormat="false" ht="14.9" hidden="false" customHeight="false" outlineLevel="0" collapsed="false">
      <c r="A3112" s="1" t="n">
        <v>3108</v>
      </c>
      <c r="B3112" s="1" t="n">
        <v>40</v>
      </c>
      <c r="C3112" s="1" t="n">
        <v>0</v>
      </c>
      <c r="D3112" s="1" t="n">
        <v>0</v>
      </c>
      <c r="E3112" s="1" t="n">
        <v>1</v>
      </c>
      <c r="F3112" s="1" t="n">
        <v>3104</v>
      </c>
      <c r="H3112" s="1" t="s">
        <v>3567</v>
      </c>
      <c r="I3112" s="3" t="e">
        <f aca="false">--#NAME? #NAME? #NAME? #NAME?,#NAME? #NAME? #NAME? #NAME?</f>
        <v>#VALUE!</v>
      </c>
      <c r="J3112" s="3" t="s">
        <v>256</v>
      </c>
      <c r="K3112" s="1" t="n">
        <v>10</v>
      </c>
      <c r="L3112" s="1" t="n">
        <v>0</v>
      </c>
      <c r="M3112" s="1" t="n">
        <v>31080</v>
      </c>
    </row>
    <row r="3113" customFormat="false" ht="14.9" hidden="false" customHeight="false" outlineLevel="0" collapsed="false">
      <c r="A3113" s="1" t="n">
        <v>3109</v>
      </c>
      <c r="B3113" s="1" t="n">
        <v>40</v>
      </c>
      <c r="C3113" s="1" t="n">
        <v>0</v>
      </c>
      <c r="D3113" s="1" t="n">
        <v>0</v>
      </c>
      <c r="E3113" s="1" t="n">
        <v>1</v>
      </c>
      <c r="F3113" s="1" t="n">
        <v>3104</v>
      </c>
      <c r="H3113" s="1" t="s">
        <v>3568</v>
      </c>
      <c r="I3113" s="3" t="e">
        <f aca="false">--#NAME? #NAME? #NAME?</f>
        <v>#VALUE!</v>
      </c>
      <c r="J3113" s="3" t="s">
        <v>256</v>
      </c>
      <c r="K3113" s="1" t="n">
        <v>10</v>
      </c>
      <c r="L3113" s="1" t="n">
        <v>0</v>
      </c>
      <c r="M3113" s="1" t="n">
        <v>31090</v>
      </c>
    </row>
    <row r="3114" customFormat="false" ht="14.9" hidden="false" customHeight="false" outlineLevel="0" collapsed="false">
      <c r="A3114" s="1" t="n">
        <v>3110</v>
      </c>
      <c r="B3114" s="1" t="n">
        <v>40</v>
      </c>
      <c r="C3114" s="1" t="n">
        <v>0</v>
      </c>
      <c r="D3114" s="1" t="n">
        <v>0</v>
      </c>
      <c r="E3114" s="1" t="n">
        <v>1</v>
      </c>
      <c r="F3114" s="1" t="n">
        <v>3104</v>
      </c>
      <c r="H3114" s="1" t="s">
        <v>3569</v>
      </c>
      <c r="I3114" s="3" t="e">
        <f aca="false">--#NAME? #NAME? #NAME?</f>
        <v>#VALUE!</v>
      </c>
      <c r="J3114" s="3" t="s">
        <v>256</v>
      </c>
      <c r="K3114" s="1" t="n">
        <v>10</v>
      </c>
      <c r="L3114" s="1" t="n">
        <v>0</v>
      </c>
      <c r="M3114" s="1" t="n">
        <v>31100</v>
      </c>
    </row>
    <row r="3115" customFormat="false" ht="189.55" hidden="false" customHeight="false" outlineLevel="0" collapsed="false">
      <c r="A3115" s="1" t="n">
        <v>3111</v>
      </c>
      <c r="B3115" s="1" t="n">
        <v>40</v>
      </c>
      <c r="C3115" s="1" t="n">
        <v>0</v>
      </c>
      <c r="D3115" s="1" t="n">
        <v>1</v>
      </c>
      <c r="E3115" s="1" t="n">
        <v>0</v>
      </c>
      <c r="G3115" s="1" t="n">
        <v>40.17</v>
      </c>
      <c r="I3115" s="3" t="s">
        <v>3570</v>
      </c>
      <c r="L3115" s="1" t="n">
        <v>0</v>
      </c>
      <c r="M3115" s="1" t="n">
        <v>31110</v>
      </c>
    </row>
    <row r="3116" customFormat="false" ht="14.9" hidden="false" customHeight="false" outlineLevel="0" collapsed="false">
      <c r="A3116" s="1" t="n">
        <v>3112</v>
      </c>
      <c r="B3116" s="1" t="n">
        <v>40</v>
      </c>
      <c r="C3116" s="1" t="n">
        <v>0</v>
      </c>
      <c r="D3116" s="1" t="n">
        <v>0</v>
      </c>
      <c r="E3116" s="1" t="n">
        <v>1</v>
      </c>
      <c r="F3116" s="1" t="n">
        <v>3111</v>
      </c>
      <c r="H3116" s="1" t="s">
        <v>3571</v>
      </c>
      <c r="I3116" s="3" t="e">
        <f aca="false">---#NAME? #NAME? #NAME?</f>
        <v>#VALUE!</v>
      </c>
      <c r="L3116" s="1" t="n">
        <v>0</v>
      </c>
      <c r="M3116" s="1" t="n">
        <v>31120</v>
      </c>
    </row>
    <row r="3117" customFormat="false" ht="14.9" hidden="false" customHeight="false" outlineLevel="0" collapsed="false">
      <c r="A3117" s="1" t="n">
        <v>3113</v>
      </c>
      <c r="B3117" s="1" t="n">
        <v>40</v>
      </c>
      <c r="C3117" s="1" t="n">
        <v>0</v>
      </c>
      <c r="D3117" s="1" t="n">
        <v>0</v>
      </c>
      <c r="E3117" s="1" t="n">
        <v>1</v>
      </c>
      <c r="F3117" s="1" t="n">
        <v>3111</v>
      </c>
      <c r="H3117" s="1" t="s">
        <v>3572</v>
      </c>
      <c r="I3117" s="3" t="e">
        <f aca="false">---#NAME?</f>
        <v>#NAME?</v>
      </c>
      <c r="L3117" s="1" t="n">
        <v>0</v>
      </c>
      <c r="M3117" s="1" t="n">
        <v>31130</v>
      </c>
    </row>
    <row r="3118" customFormat="false" ht="323.85" hidden="false" customHeight="false" outlineLevel="0" collapsed="false">
      <c r="A3118" s="1" t="n">
        <v>3114</v>
      </c>
      <c r="B3118" s="1" t="n">
        <v>41</v>
      </c>
      <c r="C3118" s="1" t="n">
        <v>0</v>
      </c>
      <c r="D3118" s="1" t="n">
        <v>1</v>
      </c>
      <c r="E3118" s="1" t="n">
        <v>0</v>
      </c>
      <c r="G3118" s="1" t="n">
        <v>41.01</v>
      </c>
      <c r="I3118" s="3" t="s">
        <v>3573</v>
      </c>
      <c r="L3118" s="1" t="n">
        <v>0</v>
      </c>
      <c r="M3118" s="1" t="n">
        <v>31140</v>
      </c>
    </row>
    <row r="3119" customFormat="false" ht="297" hidden="false" customHeight="false" outlineLevel="0" collapsed="false">
      <c r="A3119" s="1" t="n">
        <v>3115</v>
      </c>
      <c r="B3119" s="1" t="n">
        <v>41</v>
      </c>
      <c r="C3119" s="1" t="n">
        <v>0</v>
      </c>
      <c r="D3119" s="1" t="n">
        <v>0</v>
      </c>
      <c r="E3119" s="1" t="n">
        <v>1</v>
      </c>
      <c r="F3119" s="1" t="n">
        <v>3114</v>
      </c>
      <c r="H3119" s="1" t="s">
        <v>3574</v>
      </c>
      <c r="I3119" s="3" t="s">
        <v>3575</v>
      </c>
      <c r="J3119" s="3" t="s">
        <v>256</v>
      </c>
      <c r="K3119" s="1" t="n">
        <v>10</v>
      </c>
      <c r="L3119" s="1" t="n">
        <v>0</v>
      </c>
      <c r="M3119" s="1" t="n">
        <v>31150</v>
      </c>
    </row>
    <row r="3120" customFormat="false" ht="82.05" hidden="false" customHeight="false" outlineLevel="0" collapsed="false">
      <c r="A3120" s="1" t="n">
        <v>3116</v>
      </c>
      <c r="B3120" s="1" t="n">
        <v>41</v>
      </c>
      <c r="C3120" s="1" t="n">
        <v>0</v>
      </c>
      <c r="D3120" s="1" t="n">
        <v>0</v>
      </c>
      <c r="E3120" s="1" t="n">
        <v>1</v>
      </c>
      <c r="F3120" s="1" t="n">
        <v>3114</v>
      </c>
      <c r="H3120" s="1" t="s">
        <v>3576</v>
      </c>
      <c r="I3120" s="3" t="s">
        <v>3577</v>
      </c>
      <c r="J3120" s="3" t="s">
        <v>256</v>
      </c>
      <c r="K3120" s="1" t="n">
        <v>10</v>
      </c>
      <c r="L3120" s="1" t="n">
        <v>0</v>
      </c>
      <c r="M3120" s="1" t="n">
        <v>31160</v>
      </c>
    </row>
    <row r="3121" customFormat="false" ht="14.9" hidden="false" customHeight="false" outlineLevel="0" collapsed="false">
      <c r="A3121" s="1" t="n">
        <v>3117</v>
      </c>
      <c r="B3121" s="1" t="n">
        <v>41</v>
      </c>
      <c r="C3121" s="1" t="n">
        <v>0</v>
      </c>
      <c r="D3121" s="1" t="n">
        <v>0</v>
      </c>
      <c r="E3121" s="1" t="n">
        <v>1</v>
      </c>
      <c r="F3121" s="1" t="n">
        <v>3114</v>
      </c>
      <c r="H3121" s="1" t="s">
        <v>3578</v>
      </c>
      <c r="I3121" s="3" t="e">
        <f aca="false">-#NAME?,#NAME? #NAME?,#NAME? #NAME? #NAME?</f>
        <v>#VALUE!</v>
      </c>
      <c r="J3121" s="3" t="s">
        <v>256</v>
      </c>
      <c r="K3121" s="1" t="n">
        <v>10</v>
      </c>
      <c r="L3121" s="1" t="n">
        <v>0</v>
      </c>
      <c r="M3121" s="1" t="n">
        <v>31170</v>
      </c>
    </row>
    <row r="3122" customFormat="false" ht="377.6" hidden="false" customHeight="false" outlineLevel="0" collapsed="false">
      <c r="A3122" s="1" t="n">
        <v>3118</v>
      </c>
      <c r="B3122" s="1" t="n">
        <v>41</v>
      </c>
      <c r="C3122" s="1" t="n">
        <v>0</v>
      </c>
      <c r="D3122" s="1" t="n">
        <v>1</v>
      </c>
      <c r="E3122" s="1" t="n">
        <v>0</v>
      </c>
      <c r="G3122" s="1" t="n">
        <v>41.02</v>
      </c>
      <c r="I3122" s="3" t="s">
        <v>3579</v>
      </c>
      <c r="L3122" s="1" t="n">
        <v>0</v>
      </c>
      <c r="M3122" s="1" t="n">
        <v>31180</v>
      </c>
    </row>
    <row r="3123" customFormat="false" ht="14.9" hidden="false" customHeight="false" outlineLevel="0" collapsed="false">
      <c r="A3123" s="1" t="n">
        <v>3119</v>
      </c>
      <c r="B3123" s="1" t="n">
        <v>41</v>
      </c>
      <c r="C3123" s="1" t="n">
        <v>0</v>
      </c>
      <c r="D3123" s="1" t="n">
        <v>0</v>
      </c>
      <c r="E3123" s="1" t="n">
        <v>1</v>
      </c>
      <c r="F3123" s="1" t="n">
        <v>3118</v>
      </c>
      <c r="H3123" s="1" t="s">
        <v>3580</v>
      </c>
      <c r="I3123" s="3" t="e">
        <f aca="false">-#NAME? #NAME? #NAME?</f>
        <v>#VALUE!</v>
      </c>
      <c r="J3123" s="3" t="s">
        <v>256</v>
      </c>
      <c r="K3123" s="1" t="n">
        <v>10</v>
      </c>
      <c r="L3123" s="1" t="n">
        <v>0</v>
      </c>
      <c r="M3123" s="1" t="n">
        <v>31190</v>
      </c>
    </row>
    <row r="3124" customFormat="false" ht="28.35" hidden="false" customHeight="false" outlineLevel="0" collapsed="false">
      <c r="A3124" s="1" t="n">
        <v>3120</v>
      </c>
      <c r="B3124" s="1" t="n">
        <v>41</v>
      </c>
      <c r="C3124" s="1" t="n">
        <v>0</v>
      </c>
      <c r="D3124" s="1" t="n">
        <v>0</v>
      </c>
      <c r="E3124" s="1" t="n">
        <v>0</v>
      </c>
      <c r="F3124" s="1" t="n">
        <v>3118</v>
      </c>
      <c r="I3124" s="3" t="s">
        <v>3581</v>
      </c>
      <c r="L3124" s="1" t="n">
        <v>0</v>
      </c>
      <c r="M3124" s="1" t="n">
        <v>31200</v>
      </c>
    </row>
    <row r="3125" customFormat="false" ht="14.9" hidden="false" customHeight="false" outlineLevel="0" collapsed="false">
      <c r="A3125" s="1" t="n">
        <v>3121</v>
      </c>
      <c r="B3125" s="1" t="n">
        <v>41</v>
      </c>
      <c r="C3125" s="1" t="n">
        <v>0</v>
      </c>
      <c r="D3125" s="1" t="n">
        <v>0</v>
      </c>
      <c r="E3125" s="1" t="n">
        <v>1</v>
      </c>
      <c r="F3125" s="1" t="n">
        <v>3120</v>
      </c>
      <c r="H3125" s="1" t="s">
        <v>3582</v>
      </c>
      <c r="I3125" s="3" t="e">
        <f aca="false">--#NAME?</f>
        <v>#NAME?</v>
      </c>
      <c r="J3125" s="3" t="s">
        <v>256</v>
      </c>
      <c r="K3125" s="1" t="n">
        <v>10</v>
      </c>
      <c r="L3125" s="1" t="n">
        <v>0</v>
      </c>
      <c r="M3125" s="1" t="n">
        <v>31210</v>
      </c>
    </row>
    <row r="3126" customFormat="false" ht="14.9" hidden="false" customHeight="false" outlineLevel="0" collapsed="false">
      <c r="A3126" s="1" t="n">
        <v>3122</v>
      </c>
      <c r="B3126" s="1" t="n">
        <v>41</v>
      </c>
      <c r="C3126" s="1" t="n">
        <v>0</v>
      </c>
      <c r="D3126" s="1" t="n">
        <v>0</v>
      </c>
      <c r="E3126" s="1" t="n">
        <v>1</v>
      </c>
      <c r="F3126" s="1" t="n">
        <v>3120</v>
      </c>
      <c r="H3126" s="1" t="s">
        <v>3583</v>
      </c>
      <c r="I3126" s="3" t="e">
        <f aca="false">--#NAME?</f>
        <v>#NAME?</v>
      </c>
      <c r="J3126" s="3" t="s">
        <v>256</v>
      </c>
      <c r="K3126" s="1" t="n">
        <v>10</v>
      </c>
      <c r="L3126" s="1" t="n">
        <v>0</v>
      </c>
      <c r="M3126" s="1" t="n">
        <v>31220</v>
      </c>
    </row>
    <row r="3127" customFormat="false" ht="377.6" hidden="false" customHeight="false" outlineLevel="0" collapsed="false">
      <c r="A3127" s="1" t="n">
        <v>3123</v>
      </c>
      <c r="B3127" s="1" t="n">
        <v>41</v>
      </c>
      <c r="C3127" s="1" t="n">
        <v>0</v>
      </c>
      <c r="D3127" s="1" t="n">
        <v>1</v>
      </c>
      <c r="E3127" s="1" t="n">
        <v>0</v>
      </c>
      <c r="G3127" s="1" t="n">
        <v>41.03</v>
      </c>
      <c r="I3127" s="3" t="s">
        <v>3584</v>
      </c>
      <c r="L3127" s="1" t="n">
        <v>0</v>
      </c>
      <c r="M3127" s="1" t="n">
        <v>31230</v>
      </c>
    </row>
    <row r="3128" customFormat="false" ht="14.9" hidden="false" customHeight="false" outlineLevel="0" collapsed="false">
      <c r="A3128" s="1" t="n">
        <v>3124</v>
      </c>
      <c r="B3128" s="1" t="n">
        <v>41</v>
      </c>
      <c r="C3128" s="1" t="n">
        <v>0</v>
      </c>
      <c r="D3128" s="1" t="n">
        <v>0</v>
      </c>
      <c r="E3128" s="1" t="n">
        <v>1</v>
      </c>
      <c r="F3128" s="1" t="n">
        <v>3123</v>
      </c>
      <c r="H3128" s="1" t="s">
        <v>3585</v>
      </c>
      <c r="I3128" s="3" t="e">
        <f aca="false">-#NAME? #NAME?</f>
        <v>#VALUE!</v>
      </c>
      <c r="J3128" s="3" t="s">
        <v>256</v>
      </c>
      <c r="K3128" s="1" t="n">
        <v>10</v>
      </c>
      <c r="L3128" s="1" t="n">
        <v>0</v>
      </c>
      <c r="M3128" s="1" t="n">
        <v>31240</v>
      </c>
    </row>
    <row r="3129" customFormat="false" ht="14.9" hidden="false" customHeight="false" outlineLevel="0" collapsed="false">
      <c r="A3129" s="1" t="n">
        <v>3125</v>
      </c>
      <c r="B3129" s="1" t="n">
        <v>41</v>
      </c>
      <c r="C3129" s="1" t="n">
        <v>0</v>
      </c>
      <c r="D3129" s="1" t="n">
        <v>0</v>
      </c>
      <c r="E3129" s="1" t="n">
        <v>1</v>
      </c>
      <c r="F3129" s="1" t="n">
        <v>3123</v>
      </c>
      <c r="H3129" s="1" t="s">
        <v>3586</v>
      </c>
      <c r="I3129" s="3" t="e">
        <f aca="false">-#NAME? #NAME?</f>
        <v>#VALUE!</v>
      </c>
      <c r="J3129" s="3" t="s">
        <v>256</v>
      </c>
      <c r="K3129" s="1" t="n">
        <v>10</v>
      </c>
      <c r="L3129" s="1" t="n">
        <v>0</v>
      </c>
      <c r="M3129" s="1" t="n">
        <v>31250</v>
      </c>
    </row>
    <row r="3130" customFormat="false" ht="14.9" hidden="false" customHeight="false" outlineLevel="0" collapsed="false">
      <c r="A3130" s="1" t="n">
        <v>3126</v>
      </c>
      <c r="B3130" s="1" t="n">
        <v>41</v>
      </c>
      <c r="C3130" s="1" t="n">
        <v>0</v>
      </c>
      <c r="D3130" s="1" t="n">
        <v>0</v>
      </c>
      <c r="E3130" s="1" t="n">
        <v>1</v>
      </c>
      <c r="F3130" s="1" t="n">
        <v>3123</v>
      </c>
      <c r="H3130" s="1" t="s">
        <v>3587</v>
      </c>
      <c r="I3130" s="3" t="e">
        <f aca="false">-#NAME?</f>
        <v>#NAME?</v>
      </c>
      <c r="J3130" s="3" t="s">
        <v>256</v>
      </c>
      <c r="K3130" s="1" t="n">
        <v>10</v>
      </c>
      <c r="L3130" s="1" t="n">
        <v>0</v>
      </c>
      <c r="M3130" s="1" t="n">
        <v>31260</v>
      </c>
    </row>
    <row r="3131" customFormat="false" ht="229.85" hidden="false" customHeight="false" outlineLevel="0" collapsed="false">
      <c r="A3131" s="1" t="n">
        <v>3127</v>
      </c>
      <c r="B3131" s="1" t="n">
        <v>41</v>
      </c>
      <c r="C3131" s="1" t="n">
        <v>0</v>
      </c>
      <c r="D3131" s="1" t="n">
        <v>1</v>
      </c>
      <c r="E3131" s="1" t="n">
        <v>0</v>
      </c>
      <c r="G3131" s="1" t="n">
        <v>41.04</v>
      </c>
      <c r="I3131" s="3" t="s">
        <v>3588</v>
      </c>
      <c r="L3131" s="1" t="n">
        <v>0</v>
      </c>
      <c r="M3131" s="1" t="n">
        <v>31270</v>
      </c>
    </row>
    <row r="3132" customFormat="false" ht="55.2" hidden="false" customHeight="false" outlineLevel="0" collapsed="false">
      <c r="A3132" s="1" t="n">
        <v>3128</v>
      </c>
      <c r="B3132" s="1" t="n">
        <v>41</v>
      </c>
      <c r="C3132" s="1" t="n">
        <v>0</v>
      </c>
      <c r="D3132" s="1" t="n">
        <v>0</v>
      </c>
      <c r="E3132" s="1" t="n">
        <v>0</v>
      </c>
      <c r="F3132" s="1" t="n">
        <v>3127</v>
      </c>
      <c r="I3132" s="3" t="s">
        <v>3589</v>
      </c>
      <c r="L3132" s="1" t="n">
        <v>0</v>
      </c>
      <c r="M3132" s="1" t="n">
        <v>31280</v>
      </c>
    </row>
    <row r="3133" customFormat="false" ht="68.65" hidden="false" customHeight="false" outlineLevel="0" collapsed="false">
      <c r="A3133" s="1" t="n">
        <v>3129</v>
      </c>
      <c r="B3133" s="1" t="n">
        <v>41</v>
      </c>
      <c r="C3133" s="1" t="n">
        <v>0</v>
      </c>
      <c r="D3133" s="1" t="n">
        <v>0</v>
      </c>
      <c r="E3133" s="1" t="n">
        <v>1</v>
      </c>
      <c r="F3133" s="1" t="n">
        <v>3128</v>
      </c>
      <c r="H3133" s="1" t="s">
        <v>3590</v>
      </c>
      <c r="I3133" s="3" t="s">
        <v>3591</v>
      </c>
      <c r="J3133" s="3" t="s">
        <v>256</v>
      </c>
      <c r="K3133" s="1" t="n">
        <v>10</v>
      </c>
      <c r="L3133" s="1" t="n">
        <v>0</v>
      </c>
      <c r="M3133" s="1" t="n">
        <v>31290</v>
      </c>
    </row>
    <row r="3134" customFormat="false" ht="14.9" hidden="false" customHeight="false" outlineLevel="0" collapsed="false">
      <c r="A3134" s="1" t="n">
        <v>3130</v>
      </c>
      <c r="B3134" s="1" t="n">
        <v>41</v>
      </c>
      <c r="C3134" s="1" t="n">
        <v>0</v>
      </c>
      <c r="D3134" s="1" t="n">
        <v>0</v>
      </c>
      <c r="E3134" s="1" t="n">
        <v>1</v>
      </c>
      <c r="F3134" s="1" t="n">
        <v>3128</v>
      </c>
      <c r="H3134" s="1" t="s">
        <v>3592</v>
      </c>
      <c r="I3134" s="3" t="e">
        <f aca="false">--#NAME?</f>
        <v>#NAME?</v>
      </c>
      <c r="J3134" s="3" t="s">
        <v>256</v>
      </c>
      <c r="K3134" s="1" t="n">
        <v>10</v>
      </c>
      <c r="L3134" s="1" t="n">
        <v>0</v>
      </c>
      <c r="M3134" s="1" t="n">
        <v>31300</v>
      </c>
    </row>
    <row r="3135" customFormat="false" ht="41.75" hidden="false" customHeight="false" outlineLevel="0" collapsed="false">
      <c r="A3135" s="1" t="n">
        <v>3131</v>
      </c>
      <c r="B3135" s="1" t="n">
        <v>41</v>
      </c>
      <c r="C3135" s="1" t="n">
        <v>0</v>
      </c>
      <c r="D3135" s="1" t="n">
        <v>0</v>
      </c>
      <c r="E3135" s="1" t="n">
        <v>0</v>
      </c>
      <c r="F3135" s="1" t="n">
        <v>3127</v>
      </c>
      <c r="I3135" s="3" t="s">
        <v>3593</v>
      </c>
      <c r="L3135" s="1" t="n">
        <v>0</v>
      </c>
      <c r="M3135" s="1" t="n">
        <v>31310</v>
      </c>
    </row>
    <row r="3136" customFormat="false" ht="68.65" hidden="false" customHeight="false" outlineLevel="0" collapsed="false">
      <c r="A3136" s="1" t="n">
        <v>3132</v>
      </c>
      <c r="B3136" s="1" t="n">
        <v>41</v>
      </c>
      <c r="C3136" s="1" t="n">
        <v>0</v>
      </c>
      <c r="D3136" s="1" t="n">
        <v>0</v>
      </c>
      <c r="E3136" s="1" t="n">
        <v>1</v>
      </c>
      <c r="F3136" s="1" t="n">
        <v>3131</v>
      </c>
      <c r="H3136" s="1" t="s">
        <v>3594</v>
      </c>
      <c r="I3136" s="3" t="s">
        <v>3591</v>
      </c>
      <c r="J3136" s="3" t="s">
        <v>256</v>
      </c>
      <c r="K3136" s="1" t="n">
        <v>10</v>
      </c>
      <c r="L3136" s="1" t="n">
        <v>0</v>
      </c>
      <c r="M3136" s="1" t="n">
        <v>31320</v>
      </c>
    </row>
    <row r="3137" customFormat="false" ht="14.9" hidden="false" customHeight="false" outlineLevel="0" collapsed="false">
      <c r="A3137" s="1" t="n">
        <v>3133</v>
      </c>
      <c r="B3137" s="1" t="n">
        <v>41</v>
      </c>
      <c r="C3137" s="1" t="n">
        <v>0</v>
      </c>
      <c r="D3137" s="1" t="n">
        <v>0</v>
      </c>
      <c r="E3137" s="1" t="n">
        <v>1</v>
      </c>
      <c r="F3137" s="1" t="n">
        <v>3131</v>
      </c>
      <c r="H3137" s="1" t="s">
        <v>3595</v>
      </c>
      <c r="I3137" s="3" t="e">
        <f aca="false">--#NAME?</f>
        <v>#NAME?</v>
      </c>
      <c r="J3137" s="3" t="s">
        <v>256</v>
      </c>
      <c r="K3137" s="1" t="n">
        <v>10</v>
      </c>
      <c r="L3137" s="1" t="n">
        <v>0</v>
      </c>
      <c r="M3137" s="1" t="n">
        <v>31330</v>
      </c>
    </row>
    <row r="3138" customFormat="false" ht="176.1" hidden="false" customHeight="false" outlineLevel="0" collapsed="false">
      <c r="A3138" s="1" t="n">
        <v>3134</v>
      </c>
      <c r="B3138" s="1" t="n">
        <v>41</v>
      </c>
      <c r="C3138" s="1" t="n">
        <v>0</v>
      </c>
      <c r="D3138" s="1" t="n">
        <v>1</v>
      </c>
      <c r="E3138" s="1" t="n">
        <v>0</v>
      </c>
      <c r="G3138" s="1" t="n">
        <v>41.05</v>
      </c>
      <c r="I3138" s="3" t="s">
        <v>3596</v>
      </c>
      <c r="L3138" s="1" t="n">
        <v>0</v>
      </c>
      <c r="M3138" s="1" t="n">
        <v>31340</v>
      </c>
    </row>
    <row r="3139" customFormat="false" ht="55.2" hidden="false" customHeight="false" outlineLevel="0" collapsed="false">
      <c r="A3139" s="1" t="n">
        <v>3135</v>
      </c>
      <c r="B3139" s="1" t="n">
        <v>41</v>
      </c>
      <c r="C3139" s="1" t="n">
        <v>0</v>
      </c>
      <c r="D3139" s="1" t="n">
        <v>0</v>
      </c>
      <c r="E3139" s="1" t="n">
        <v>1</v>
      </c>
      <c r="F3139" s="1" t="n">
        <v>3134</v>
      </c>
      <c r="H3139" s="1" t="s">
        <v>3597</v>
      </c>
      <c r="I3139" s="3" t="s">
        <v>3598</v>
      </c>
      <c r="J3139" s="3" t="s">
        <v>256</v>
      </c>
      <c r="K3139" s="1" t="n">
        <v>10</v>
      </c>
      <c r="L3139" s="1" t="n">
        <v>0</v>
      </c>
      <c r="M3139" s="1" t="n">
        <v>31350</v>
      </c>
    </row>
    <row r="3140" customFormat="false" ht="14.9" hidden="false" customHeight="false" outlineLevel="0" collapsed="false">
      <c r="A3140" s="1" t="n">
        <v>3136</v>
      </c>
      <c r="B3140" s="1" t="n">
        <v>41</v>
      </c>
      <c r="C3140" s="1" t="n">
        <v>0</v>
      </c>
      <c r="D3140" s="1" t="n">
        <v>0</v>
      </c>
      <c r="E3140" s="1" t="n">
        <v>1</v>
      </c>
      <c r="F3140" s="1" t="n">
        <v>3134</v>
      </c>
      <c r="H3140" s="1" t="s">
        <v>3599</v>
      </c>
      <c r="I3140" s="3" t="e">
        <f aca="false">-#NAME? #NAME? #NAME? #NAME? (#NAME?)</f>
        <v>#VALUE!</v>
      </c>
      <c r="J3140" s="3" t="s">
        <v>256</v>
      </c>
      <c r="K3140" s="1" t="n">
        <v>10</v>
      </c>
      <c r="L3140" s="1" t="n">
        <v>0</v>
      </c>
      <c r="M3140" s="1" t="n">
        <v>31360</v>
      </c>
    </row>
    <row r="3141" customFormat="false" ht="216.4" hidden="false" customHeight="false" outlineLevel="0" collapsed="false">
      <c r="A3141" s="1" t="n">
        <v>3137</v>
      </c>
      <c r="B3141" s="1" t="n">
        <v>41</v>
      </c>
      <c r="C3141" s="1" t="n">
        <v>0</v>
      </c>
      <c r="D3141" s="1" t="n">
        <v>1</v>
      </c>
      <c r="E3141" s="1" t="n">
        <v>0</v>
      </c>
      <c r="G3141" s="1" t="n">
        <v>41.06</v>
      </c>
      <c r="I3141" s="3" t="s">
        <v>3600</v>
      </c>
      <c r="L3141" s="1" t="n">
        <v>0</v>
      </c>
      <c r="M3141" s="1" t="n">
        <v>31370</v>
      </c>
    </row>
    <row r="3142" customFormat="false" ht="28.35" hidden="false" customHeight="false" outlineLevel="0" collapsed="false">
      <c r="A3142" s="1" t="n">
        <v>3138</v>
      </c>
      <c r="B3142" s="1" t="n">
        <v>41</v>
      </c>
      <c r="C3142" s="1" t="n">
        <v>0</v>
      </c>
      <c r="D3142" s="1" t="n">
        <v>0</v>
      </c>
      <c r="E3142" s="1" t="n">
        <v>0</v>
      </c>
      <c r="F3142" s="1" t="n">
        <v>3137</v>
      </c>
      <c r="I3142" s="3" t="s">
        <v>3601</v>
      </c>
      <c r="L3142" s="1" t="n">
        <v>0</v>
      </c>
      <c r="M3142" s="1" t="n">
        <v>31380</v>
      </c>
    </row>
    <row r="3143" customFormat="false" ht="55.2" hidden="false" customHeight="false" outlineLevel="0" collapsed="false">
      <c r="A3143" s="1" t="n">
        <v>3139</v>
      </c>
      <c r="B3143" s="1" t="n">
        <v>41</v>
      </c>
      <c r="C3143" s="1" t="n">
        <v>0</v>
      </c>
      <c r="D3143" s="1" t="n">
        <v>0</v>
      </c>
      <c r="E3143" s="1" t="n">
        <v>1</v>
      </c>
      <c r="F3143" s="1" t="n">
        <v>3137</v>
      </c>
      <c r="H3143" s="1" t="s">
        <v>3602</v>
      </c>
      <c r="I3143" s="3" t="s">
        <v>3598</v>
      </c>
      <c r="J3143" s="3" t="s">
        <v>256</v>
      </c>
      <c r="K3143" s="1" t="n">
        <v>10</v>
      </c>
      <c r="L3143" s="1" t="n">
        <v>0</v>
      </c>
      <c r="M3143" s="1" t="n">
        <v>31390</v>
      </c>
    </row>
    <row r="3144" customFormat="false" ht="14.9" hidden="false" customHeight="false" outlineLevel="0" collapsed="false">
      <c r="A3144" s="1" t="n">
        <v>3140</v>
      </c>
      <c r="B3144" s="1" t="n">
        <v>41</v>
      </c>
      <c r="C3144" s="1" t="n">
        <v>0</v>
      </c>
      <c r="D3144" s="1" t="n">
        <v>0</v>
      </c>
      <c r="E3144" s="1" t="n">
        <v>1</v>
      </c>
      <c r="F3144" s="1" t="n">
        <v>3137</v>
      </c>
      <c r="H3144" s="1" t="s">
        <v>3603</v>
      </c>
      <c r="I3144" s="3" t="e">
        <f aca="false">-#NAME? #NAME? #NAME? #NAME? (#NAME?)</f>
        <v>#VALUE!</v>
      </c>
      <c r="J3144" s="3" t="s">
        <v>256</v>
      </c>
      <c r="K3144" s="1" t="n">
        <v>10</v>
      </c>
      <c r="L3144" s="1" t="n">
        <v>0</v>
      </c>
      <c r="M3144" s="1" t="n">
        <v>31400</v>
      </c>
    </row>
    <row r="3145" customFormat="false" ht="28.35" hidden="false" customHeight="false" outlineLevel="0" collapsed="false">
      <c r="A3145" s="1" t="n">
        <v>3141</v>
      </c>
      <c r="B3145" s="1" t="n">
        <v>41</v>
      </c>
      <c r="C3145" s="1" t="n">
        <v>0</v>
      </c>
      <c r="D3145" s="1" t="n">
        <v>0</v>
      </c>
      <c r="E3145" s="1" t="n">
        <v>0</v>
      </c>
      <c r="F3145" s="1" t="n">
        <v>3137</v>
      </c>
      <c r="I3145" s="3" t="s">
        <v>1246</v>
      </c>
      <c r="L3145" s="1" t="n">
        <v>0</v>
      </c>
      <c r="M3145" s="1" t="n">
        <v>31410</v>
      </c>
    </row>
    <row r="3146" customFormat="false" ht="55.2" hidden="false" customHeight="false" outlineLevel="0" collapsed="false">
      <c r="A3146" s="1" t="n">
        <v>3142</v>
      </c>
      <c r="B3146" s="1" t="n">
        <v>41</v>
      </c>
      <c r="C3146" s="1" t="n">
        <v>0</v>
      </c>
      <c r="D3146" s="1" t="n">
        <v>0</v>
      </c>
      <c r="E3146" s="1" t="n">
        <v>1</v>
      </c>
      <c r="F3146" s="1" t="n">
        <v>3141</v>
      </c>
      <c r="H3146" s="1" t="s">
        <v>3604</v>
      </c>
      <c r="I3146" s="3" t="s">
        <v>3605</v>
      </c>
      <c r="J3146" s="3" t="s">
        <v>256</v>
      </c>
      <c r="K3146" s="1" t="n">
        <v>10</v>
      </c>
      <c r="L3146" s="1" t="n">
        <v>0</v>
      </c>
      <c r="M3146" s="1" t="n">
        <v>31420</v>
      </c>
    </row>
    <row r="3147" customFormat="false" ht="14.9" hidden="false" customHeight="false" outlineLevel="0" collapsed="false">
      <c r="A3147" s="1" t="n">
        <v>3143</v>
      </c>
      <c r="B3147" s="1" t="n">
        <v>41</v>
      </c>
      <c r="C3147" s="1" t="n">
        <v>0</v>
      </c>
      <c r="D3147" s="1" t="n">
        <v>0</v>
      </c>
      <c r="E3147" s="1" t="n">
        <v>1</v>
      </c>
      <c r="F3147" s="1" t="n">
        <v>3141</v>
      </c>
      <c r="H3147" s="1" t="s">
        <v>3606</v>
      </c>
      <c r="I3147" s="3" t="e">
        <f aca="false">--#NAME? #NAME? #NAME? #NAME? (#NAME?)</f>
        <v>#VALUE!</v>
      </c>
      <c r="J3147" s="3" t="s">
        <v>256</v>
      </c>
      <c r="K3147" s="1" t="n">
        <v>10</v>
      </c>
      <c r="L3147" s="1" t="n">
        <v>0</v>
      </c>
      <c r="M3147" s="1" t="n">
        <v>31430</v>
      </c>
    </row>
    <row r="3148" customFormat="false" ht="14.9" hidden="false" customHeight="false" outlineLevel="0" collapsed="false">
      <c r="A3148" s="1" t="n">
        <v>3144</v>
      </c>
      <c r="B3148" s="1" t="n">
        <v>41</v>
      </c>
      <c r="C3148" s="1" t="n">
        <v>0</v>
      </c>
      <c r="D3148" s="1" t="n">
        <v>0</v>
      </c>
      <c r="E3148" s="1" t="n">
        <v>1</v>
      </c>
      <c r="F3148" s="1" t="n">
        <v>3137</v>
      </c>
      <c r="H3148" s="1" t="s">
        <v>3607</v>
      </c>
      <c r="I3148" s="3" t="e">
        <f aca="false">-#NAME? #NAME?</f>
        <v>#VALUE!</v>
      </c>
      <c r="J3148" s="3" t="s">
        <v>256</v>
      </c>
      <c r="K3148" s="1" t="n">
        <v>10</v>
      </c>
      <c r="L3148" s="1" t="n">
        <v>0</v>
      </c>
      <c r="M3148" s="1" t="n">
        <v>31440</v>
      </c>
    </row>
    <row r="3149" customFormat="false" ht="14.9" hidden="false" customHeight="false" outlineLevel="0" collapsed="false">
      <c r="A3149" s="1" t="n">
        <v>3145</v>
      </c>
      <c r="B3149" s="1" t="n">
        <v>41</v>
      </c>
      <c r="C3149" s="1" t="n">
        <v>0</v>
      </c>
      <c r="D3149" s="1" t="n">
        <v>0</v>
      </c>
      <c r="E3149" s="1" t="n">
        <v>0</v>
      </c>
      <c r="F3149" s="1" t="n">
        <v>3137</v>
      </c>
      <c r="I3149" s="3" t="s">
        <v>199</v>
      </c>
      <c r="L3149" s="1" t="n">
        <v>0</v>
      </c>
      <c r="M3149" s="1" t="n">
        <v>31450</v>
      </c>
    </row>
    <row r="3150" customFormat="false" ht="55.2" hidden="false" customHeight="false" outlineLevel="0" collapsed="false">
      <c r="A3150" s="1" t="n">
        <v>3146</v>
      </c>
      <c r="B3150" s="1" t="n">
        <v>41</v>
      </c>
      <c r="C3150" s="1" t="n">
        <v>0</v>
      </c>
      <c r="D3150" s="1" t="n">
        <v>0</v>
      </c>
      <c r="E3150" s="1" t="n">
        <v>1</v>
      </c>
      <c r="F3150" s="1" t="n">
        <v>3145</v>
      </c>
      <c r="H3150" s="1" t="s">
        <v>3608</v>
      </c>
      <c r="I3150" s="3" t="s">
        <v>3605</v>
      </c>
      <c r="J3150" s="3" t="s">
        <v>256</v>
      </c>
      <c r="K3150" s="1" t="n">
        <v>10</v>
      </c>
      <c r="L3150" s="1" t="n">
        <v>0</v>
      </c>
      <c r="M3150" s="1" t="n">
        <v>31460</v>
      </c>
    </row>
    <row r="3151" customFormat="false" ht="14.9" hidden="false" customHeight="false" outlineLevel="0" collapsed="false">
      <c r="A3151" s="1" t="n">
        <v>3147</v>
      </c>
      <c r="B3151" s="1" t="n">
        <v>41</v>
      </c>
      <c r="C3151" s="1" t="n">
        <v>0</v>
      </c>
      <c r="D3151" s="1" t="n">
        <v>0</v>
      </c>
      <c r="E3151" s="1" t="n">
        <v>1</v>
      </c>
      <c r="F3151" s="1" t="n">
        <v>3145</v>
      </c>
      <c r="H3151" s="1" t="s">
        <v>3609</v>
      </c>
      <c r="I3151" s="3" t="e">
        <f aca="false">--#NAME? #NAME? #NAME? #NAME? (#NAME?)</f>
        <v>#VALUE!</v>
      </c>
      <c r="J3151" s="3" t="s">
        <v>256</v>
      </c>
      <c r="K3151" s="1" t="n">
        <v>10</v>
      </c>
      <c r="L3151" s="1" t="n">
        <v>0</v>
      </c>
      <c r="M3151" s="1" t="n">
        <v>31470</v>
      </c>
    </row>
    <row r="3152" customFormat="false" ht="350.7" hidden="false" customHeight="false" outlineLevel="0" collapsed="false">
      <c r="A3152" s="1" t="n">
        <v>3148</v>
      </c>
      <c r="B3152" s="1" t="n">
        <v>41</v>
      </c>
      <c r="C3152" s="1" t="n">
        <v>0</v>
      </c>
      <c r="D3152" s="1" t="n">
        <v>1</v>
      </c>
      <c r="E3152" s="1" t="n">
        <v>0</v>
      </c>
      <c r="G3152" s="1" t="n">
        <v>41.07</v>
      </c>
      <c r="I3152" s="3" t="s">
        <v>3610</v>
      </c>
      <c r="L3152" s="1" t="n">
        <v>0</v>
      </c>
      <c r="M3152" s="1" t="n">
        <v>31480</v>
      </c>
    </row>
    <row r="3153" customFormat="false" ht="41.75" hidden="false" customHeight="false" outlineLevel="0" collapsed="false">
      <c r="A3153" s="1" t="n">
        <v>3149</v>
      </c>
      <c r="B3153" s="1" t="n">
        <v>41</v>
      </c>
      <c r="C3153" s="1" t="n">
        <v>0</v>
      </c>
      <c r="D3153" s="1" t="n">
        <v>0</v>
      </c>
      <c r="E3153" s="1" t="n">
        <v>0</v>
      </c>
      <c r="F3153" s="1" t="n">
        <v>3148</v>
      </c>
      <c r="I3153" s="3" t="s">
        <v>3611</v>
      </c>
      <c r="L3153" s="1" t="n">
        <v>0</v>
      </c>
      <c r="M3153" s="1" t="n">
        <v>31490</v>
      </c>
    </row>
    <row r="3154" customFormat="false" ht="14.9" hidden="false" customHeight="false" outlineLevel="0" collapsed="false">
      <c r="A3154" s="1" t="n">
        <v>3150</v>
      </c>
      <c r="B3154" s="1" t="n">
        <v>41</v>
      </c>
      <c r="C3154" s="1" t="n">
        <v>0</v>
      </c>
      <c r="D3154" s="1" t="n">
        <v>0</v>
      </c>
      <c r="E3154" s="1" t="n">
        <v>1</v>
      </c>
      <c r="F3154" s="1" t="n">
        <v>3149</v>
      </c>
      <c r="H3154" s="1" t="s">
        <v>3612</v>
      </c>
      <c r="I3154" s="3" t="e">
        <f aca="false">--#NAME? #NAME?,#NAME?</f>
        <v>#VALUE!</v>
      </c>
      <c r="J3154" s="3" t="s">
        <v>256</v>
      </c>
      <c r="K3154" s="1" t="n">
        <v>10</v>
      </c>
      <c r="L3154" s="1" t="n">
        <v>0</v>
      </c>
      <c r="M3154" s="1" t="n">
        <v>31500</v>
      </c>
    </row>
    <row r="3155" customFormat="false" ht="14.9" hidden="false" customHeight="false" outlineLevel="0" collapsed="false">
      <c r="A3155" s="1" t="n">
        <v>3151</v>
      </c>
      <c r="B3155" s="1" t="n">
        <v>41</v>
      </c>
      <c r="C3155" s="1" t="n">
        <v>0</v>
      </c>
      <c r="D3155" s="1" t="n">
        <v>0</v>
      </c>
      <c r="E3155" s="1" t="n">
        <v>1</v>
      </c>
      <c r="F3155" s="1" t="n">
        <v>3149</v>
      </c>
      <c r="H3155" s="1" t="s">
        <v>3613</v>
      </c>
      <c r="I3155" s="3" t="e">
        <f aca="false">--#NAME? #NAME?</f>
        <v>#VALUE!</v>
      </c>
      <c r="J3155" s="3" t="s">
        <v>256</v>
      </c>
      <c r="K3155" s="1" t="n">
        <v>10</v>
      </c>
      <c r="L3155" s="1" t="n">
        <v>0</v>
      </c>
      <c r="M3155" s="1" t="n">
        <v>31510</v>
      </c>
    </row>
    <row r="3156" customFormat="false" ht="14.9" hidden="false" customHeight="false" outlineLevel="0" collapsed="false">
      <c r="A3156" s="1" t="n">
        <v>3152</v>
      </c>
      <c r="B3156" s="1" t="n">
        <v>41</v>
      </c>
      <c r="C3156" s="1" t="n">
        <v>0</v>
      </c>
      <c r="D3156" s="1" t="n">
        <v>0</v>
      </c>
      <c r="E3156" s="1" t="n">
        <v>1</v>
      </c>
      <c r="F3156" s="1" t="n">
        <v>3149</v>
      </c>
      <c r="H3156" s="1" t="s">
        <v>3614</v>
      </c>
      <c r="I3156" s="3" t="e">
        <f aca="false">--#NAME?</f>
        <v>#NAME?</v>
      </c>
      <c r="J3156" s="3" t="s">
        <v>256</v>
      </c>
      <c r="K3156" s="1" t="n">
        <v>10</v>
      </c>
      <c r="L3156" s="1" t="n">
        <v>0</v>
      </c>
      <c r="M3156" s="1" t="n">
        <v>31520</v>
      </c>
    </row>
    <row r="3157" customFormat="false" ht="41.75" hidden="false" customHeight="false" outlineLevel="0" collapsed="false">
      <c r="A3157" s="1" t="n">
        <v>3153</v>
      </c>
      <c r="B3157" s="1" t="n">
        <v>41</v>
      </c>
      <c r="C3157" s="1" t="n">
        <v>0</v>
      </c>
      <c r="D3157" s="1" t="n">
        <v>0</v>
      </c>
      <c r="E3157" s="1" t="n">
        <v>0</v>
      </c>
      <c r="F3157" s="1" t="n">
        <v>3148</v>
      </c>
      <c r="I3157" s="3" t="s">
        <v>3615</v>
      </c>
      <c r="L3157" s="1" t="n">
        <v>0</v>
      </c>
      <c r="M3157" s="1" t="n">
        <v>31530</v>
      </c>
    </row>
    <row r="3158" customFormat="false" ht="14.9" hidden="false" customHeight="false" outlineLevel="0" collapsed="false">
      <c r="A3158" s="1" t="n">
        <v>3154</v>
      </c>
      <c r="B3158" s="1" t="n">
        <v>41</v>
      </c>
      <c r="C3158" s="1" t="n">
        <v>0</v>
      </c>
      <c r="D3158" s="1" t="n">
        <v>0</v>
      </c>
      <c r="E3158" s="1" t="n">
        <v>1</v>
      </c>
      <c r="F3158" s="1" t="n">
        <v>3153</v>
      </c>
      <c r="H3158" s="1" t="s">
        <v>3616</v>
      </c>
      <c r="I3158" s="3" t="e">
        <f aca="false">--#NAME? #NAME?,#NAME?</f>
        <v>#VALUE!</v>
      </c>
      <c r="J3158" s="3" t="s">
        <v>256</v>
      </c>
      <c r="K3158" s="1" t="n">
        <v>10</v>
      </c>
      <c r="L3158" s="1" t="n">
        <v>0</v>
      </c>
      <c r="M3158" s="1" t="n">
        <v>31540</v>
      </c>
    </row>
    <row r="3159" customFormat="false" ht="14.9" hidden="false" customHeight="false" outlineLevel="0" collapsed="false">
      <c r="A3159" s="1" t="n">
        <v>3155</v>
      </c>
      <c r="B3159" s="1" t="n">
        <v>41</v>
      </c>
      <c r="C3159" s="1" t="n">
        <v>0</v>
      </c>
      <c r="D3159" s="1" t="n">
        <v>0</v>
      </c>
      <c r="E3159" s="1" t="n">
        <v>1</v>
      </c>
      <c r="F3159" s="1" t="n">
        <v>3153</v>
      </c>
      <c r="H3159" s="1" t="s">
        <v>3617</v>
      </c>
      <c r="I3159" s="3" t="e">
        <f aca="false">--#NAME? #NAME?</f>
        <v>#VALUE!</v>
      </c>
      <c r="J3159" s="3" t="s">
        <v>256</v>
      </c>
      <c r="K3159" s="1" t="n">
        <v>10</v>
      </c>
      <c r="L3159" s="1" t="n">
        <v>0</v>
      </c>
      <c r="M3159" s="1" t="n">
        <v>31550</v>
      </c>
    </row>
    <row r="3160" customFormat="false" ht="14.9" hidden="false" customHeight="false" outlineLevel="0" collapsed="false">
      <c r="A3160" s="1" t="n">
        <v>3156</v>
      </c>
      <c r="B3160" s="1" t="n">
        <v>41</v>
      </c>
      <c r="C3160" s="1" t="n">
        <v>0</v>
      </c>
      <c r="D3160" s="1" t="n">
        <v>0</v>
      </c>
      <c r="E3160" s="1" t="n">
        <v>1</v>
      </c>
      <c r="F3160" s="1" t="n">
        <v>3153</v>
      </c>
      <c r="H3160" s="1" t="s">
        <v>3618</v>
      </c>
      <c r="I3160" s="3" t="e">
        <f aca="false">--#NAME?</f>
        <v>#NAME?</v>
      </c>
      <c r="J3160" s="3" t="s">
        <v>256</v>
      </c>
      <c r="K3160" s="1" t="n">
        <v>10</v>
      </c>
      <c r="L3160" s="1" t="n">
        <v>0</v>
      </c>
      <c r="M3160" s="1" t="n">
        <v>31560</v>
      </c>
    </row>
    <row r="3161" customFormat="false" ht="13.8" hidden="false" customHeight="false" outlineLevel="0" collapsed="false">
      <c r="A3161" s="1" t="n">
        <v>3157</v>
      </c>
      <c r="B3161" s="1" t="n">
        <v>41</v>
      </c>
      <c r="C3161" s="1" t="n">
        <v>0</v>
      </c>
      <c r="D3161" s="1" t="n">
        <v>1</v>
      </c>
      <c r="E3161" s="1" t="n">
        <v>0</v>
      </c>
      <c r="G3161" s="1" t="s">
        <v>3619</v>
      </c>
      <c r="L3161" s="1" t="n">
        <v>0</v>
      </c>
      <c r="M3161" s="1" t="n">
        <v>31570</v>
      </c>
    </row>
    <row r="3162" customFormat="false" ht="13.8" hidden="false" customHeight="false" outlineLevel="0" collapsed="false">
      <c r="A3162" s="1" t="n">
        <v>3158</v>
      </c>
      <c r="B3162" s="1" t="n">
        <v>41</v>
      </c>
      <c r="C3162" s="1" t="n">
        <v>0</v>
      </c>
      <c r="D3162" s="1" t="n">
        <v>1</v>
      </c>
      <c r="E3162" s="1" t="n">
        <v>0</v>
      </c>
      <c r="G3162" s="1" t="s">
        <v>3620</v>
      </c>
      <c r="L3162" s="1" t="n">
        <v>0</v>
      </c>
      <c r="M3162" s="1" t="n">
        <v>31580</v>
      </c>
    </row>
    <row r="3163" customFormat="false" ht="13.8" hidden="false" customHeight="false" outlineLevel="0" collapsed="false">
      <c r="A3163" s="1" t="n">
        <v>3159</v>
      </c>
      <c r="B3163" s="1" t="n">
        <v>41</v>
      </c>
      <c r="C3163" s="1" t="n">
        <v>0</v>
      </c>
      <c r="D3163" s="1" t="n">
        <v>1</v>
      </c>
      <c r="E3163" s="1" t="n">
        <v>0</v>
      </c>
      <c r="G3163" s="1" t="s">
        <v>3621</v>
      </c>
      <c r="L3163" s="1" t="n">
        <v>0</v>
      </c>
      <c r="M3163" s="1" t="n">
        <v>31590</v>
      </c>
    </row>
    <row r="3164" customFormat="false" ht="13.8" hidden="false" customHeight="false" outlineLevel="0" collapsed="false">
      <c r="A3164" s="1" t="n">
        <v>3160</v>
      </c>
      <c r="B3164" s="1" t="n">
        <v>41</v>
      </c>
      <c r="C3164" s="1" t="n">
        <v>0</v>
      </c>
      <c r="D3164" s="1" t="n">
        <v>1</v>
      </c>
      <c r="E3164" s="1" t="n">
        <v>0</v>
      </c>
      <c r="G3164" s="1" t="s">
        <v>3622</v>
      </c>
      <c r="L3164" s="1" t="n">
        <v>0</v>
      </c>
      <c r="M3164" s="1" t="n">
        <v>31600</v>
      </c>
    </row>
    <row r="3165" customFormat="false" ht="310.4" hidden="false" customHeight="false" outlineLevel="0" collapsed="false">
      <c r="A3165" s="1" t="n">
        <v>3161</v>
      </c>
      <c r="B3165" s="1" t="n">
        <v>41</v>
      </c>
      <c r="C3165" s="1" t="n">
        <v>0</v>
      </c>
      <c r="D3165" s="1" t="n">
        <v>1</v>
      </c>
      <c r="E3165" s="1" t="n">
        <v>1</v>
      </c>
      <c r="G3165" s="1" t="n">
        <v>41.12</v>
      </c>
      <c r="H3165" s="1" t="s">
        <v>3623</v>
      </c>
      <c r="I3165" s="3" t="s">
        <v>3624</v>
      </c>
      <c r="J3165" s="3" t="s">
        <v>256</v>
      </c>
      <c r="K3165" s="1" t="n">
        <v>10</v>
      </c>
      <c r="L3165" s="1" t="n">
        <v>0</v>
      </c>
      <c r="M3165" s="1" t="n">
        <v>31610</v>
      </c>
    </row>
    <row r="3166" customFormat="false" ht="323.85" hidden="false" customHeight="false" outlineLevel="0" collapsed="false">
      <c r="A3166" s="1" t="n">
        <v>3162</v>
      </c>
      <c r="B3166" s="1" t="n">
        <v>41</v>
      </c>
      <c r="C3166" s="1" t="n">
        <v>0</v>
      </c>
      <c r="D3166" s="1" t="n">
        <v>1</v>
      </c>
      <c r="E3166" s="1" t="n">
        <v>0</v>
      </c>
      <c r="G3166" s="1" t="n">
        <v>41.13</v>
      </c>
      <c r="I3166" s="3" t="s">
        <v>3625</v>
      </c>
      <c r="L3166" s="1" t="n">
        <v>0</v>
      </c>
      <c r="M3166" s="1" t="n">
        <v>31620</v>
      </c>
    </row>
    <row r="3167" customFormat="false" ht="14.9" hidden="false" customHeight="false" outlineLevel="0" collapsed="false">
      <c r="A3167" s="1" t="n">
        <v>3163</v>
      </c>
      <c r="B3167" s="1" t="n">
        <v>41</v>
      </c>
      <c r="C3167" s="1" t="n">
        <v>0</v>
      </c>
      <c r="D3167" s="1" t="n">
        <v>0</v>
      </c>
      <c r="E3167" s="1" t="n">
        <v>1</v>
      </c>
      <c r="F3167" s="1" t="n">
        <v>3162</v>
      </c>
      <c r="H3167" s="1" t="s">
        <v>3626</v>
      </c>
      <c r="I3167" s="3" t="e">
        <f aca="false">-#NAME? #NAME? #NAME? #NAME?</f>
        <v>#VALUE!</v>
      </c>
      <c r="J3167" s="3" t="s">
        <v>256</v>
      </c>
      <c r="K3167" s="1" t="n">
        <v>10</v>
      </c>
      <c r="L3167" s="1" t="n">
        <v>0</v>
      </c>
      <c r="M3167" s="1" t="n">
        <v>31630</v>
      </c>
    </row>
    <row r="3168" customFormat="false" ht="14.9" hidden="false" customHeight="false" outlineLevel="0" collapsed="false">
      <c r="A3168" s="1" t="n">
        <v>3164</v>
      </c>
      <c r="B3168" s="1" t="n">
        <v>41</v>
      </c>
      <c r="C3168" s="1" t="n">
        <v>0</v>
      </c>
      <c r="D3168" s="1" t="n">
        <v>0</v>
      </c>
      <c r="E3168" s="1" t="n">
        <v>1</v>
      </c>
      <c r="F3168" s="1" t="n">
        <v>3162</v>
      </c>
      <c r="H3168" s="1" t="s">
        <v>3627</v>
      </c>
      <c r="I3168" s="3" t="e">
        <f aca="false">-#NAME? #NAME?</f>
        <v>#VALUE!</v>
      </c>
      <c r="J3168" s="3" t="s">
        <v>256</v>
      </c>
      <c r="K3168" s="1" t="n">
        <v>10</v>
      </c>
      <c r="L3168" s="1" t="n">
        <v>0</v>
      </c>
      <c r="M3168" s="1" t="n">
        <v>31640</v>
      </c>
    </row>
    <row r="3169" customFormat="false" ht="14.9" hidden="false" customHeight="false" outlineLevel="0" collapsed="false">
      <c r="A3169" s="1" t="n">
        <v>3165</v>
      </c>
      <c r="B3169" s="1" t="n">
        <v>41</v>
      </c>
      <c r="C3169" s="1" t="n">
        <v>0</v>
      </c>
      <c r="D3169" s="1" t="n">
        <v>0</v>
      </c>
      <c r="E3169" s="1" t="n">
        <v>1</v>
      </c>
      <c r="F3169" s="1" t="n">
        <v>3162</v>
      </c>
      <c r="H3169" s="1" t="s">
        <v>3628</v>
      </c>
      <c r="I3169" s="3" t="e">
        <f aca="false">-#NAME? #NAME?</f>
        <v>#VALUE!</v>
      </c>
      <c r="J3169" s="3" t="s">
        <v>256</v>
      </c>
      <c r="K3169" s="1" t="n">
        <v>10</v>
      </c>
      <c r="L3169" s="1" t="n">
        <v>0</v>
      </c>
      <c r="M3169" s="1" t="n">
        <v>31650</v>
      </c>
    </row>
    <row r="3170" customFormat="false" ht="14.9" hidden="false" customHeight="false" outlineLevel="0" collapsed="false">
      <c r="A3170" s="1" t="n">
        <v>3166</v>
      </c>
      <c r="B3170" s="1" t="n">
        <v>41</v>
      </c>
      <c r="C3170" s="1" t="n">
        <v>0</v>
      </c>
      <c r="D3170" s="1" t="n">
        <v>0</v>
      </c>
      <c r="E3170" s="1" t="n">
        <v>1</v>
      </c>
      <c r="F3170" s="1" t="n">
        <v>3162</v>
      </c>
      <c r="H3170" s="1" t="s">
        <v>3629</v>
      </c>
      <c r="I3170" s="3" t="e">
        <f aca="false">-#NAME?</f>
        <v>#NAME?</v>
      </c>
      <c r="J3170" s="3" t="s">
        <v>256</v>
      </c>
      <c r="K3170" s="1" t="n">
        <v>10</v>
      </c>
      <c r="L3170" s="1" t="n">
        <v>0</v>
      </c>
      <c r="M3170" s="1" t="n">
        <v>31660</v>
      </c>
    </row>
    <row r="3171" customFormat="false" ht="189.55" hidden="false" customHeight="false" outlineLevel="0" collapsed="false">
      <c r="A3171" s="1" t="n">
        <v>3167</v>
      </c>
      <c r="B3171" s="1" t="n">
        <v>41</v>
      </c>
      <c r="C3171" s="1" t="n">
        <v>0</v>
      </c>
      <c r="D3171" s="1" t="n">
        <v>1</v>
      </c>
      <c r="E3171" s="1" t="n">
        <v>0</v>
      </c>
      <c r="G3171" s="1" t="n">
        <v>41.14</v>
      </c>
      <c r="I3171" s="3" t="s">
        <v>3630</v>
      </c>
      <c r="L3171" s="1" t="n">
        <v>0</v>
      </c>
      <c r="M3171" s="1" t="n">
        <v>31670</v>
      </c>
    </row>
    <row r="3172" customFormat="false" ht="14.9" hidden="false" customHeight="false" outlineLevel="0" collapsed="false">
      <c r="A3172" s="1" t="n">
        <v>3168</v>
      </c>
      <c r="B3172" s="1" t="n">
        <v>41</v>
      </c>
      <c r="C3172" s="1" t="n">
        <v>0</v>
      </c>
      <c r="D3172" s="1" t="n">
        <v>0</v>
      </c>
      <c r="E3172" s="1" t="n">
        <v>1</v>
      </c>
      <c r="F3172" s="1" t="n">
        <v>3167</v>
      </c>
      <c r="H3172" s="1" t="s">
        <v>3631</v>
      </c>
      <c r="I3172" s="3" t="e">
        <f aca="false">-#NAME? (#NAME? #NAME? #NAME?) #NAME?</f>
        <v>#VALUE!</v>
      </c>
      <c r="J3172" s="3" t="s">
        <v>256</v>
      </c>
      <c r="K3172" s="1" t="n">
        <v>10</v>
      </c>
      <c r="L3172" s="1" t="n">
        <v>0</v>
      </c>
      <c r="M3172" s="1" t="n">
        <v>31680</v>
      </c>
    </row>
    <row r="3173" customFormat="false" ht="14.9" hidden="false" customHeight="false" outlineLevel="0" collapsed="false">
      <c r="A3173" s="1" t="n">
        <v>3169</v>
      </c>
      <c r="B3173" s="1" t="n">
        <v>41</v>
      </c>
      <c r="C3173" s="1" t="n">
        <v>0</v>
      </c>
      <c r="D3173" s="1" t="n">
        <v>0</v>
      </c>
      <c r="E3173" s="1" t="n">
        <v>1</v>
      </c>
      <c r="F3173" s="1" t="n">
        <v>3167</v>
      </c>
      <c r="H3173" s="1" t="s">
        <v>3632</v>
      </c>
      <c r="I3173" s="3" t="e">
        <f aca="false">-#NAME? #NAME? #NAME? #NAME? #NAME? #NAME?,#NAME? #NAME?</f>
        <v>#VALUE!</v>
      </c>
      <c r="J3173" s="3" t="s">
        <v>256</v>
      </c>
      <c r="K3173" s="1" t="n">
        <v>10</v>
      </c>
      <c r="L3173" s="1" t="n">
        <v>0</v>
      </c>
      <c r="M3173" s="1" t="n">
        <v>31690</v>
      </c>
    </row>
    <row r="3174" customFormat="false" ht="431.3" hidden="false" customHeight="false" outlineLevel="0" collapsed="false">
      <c r="A3174" s="1" t="n">
        <v>3170</v>
      </c>
      <c r="B3174" s="1" t="n">
        <v>41</v>
      </c>
      <c r="C3174" s="1" t="n">
        <v>0</v>
      </c>
      <c r="D3174" s="1" t="n">
        <v>1</v>
      </c>
      <c r="E3174" s="1" t="n">
        <v>0</v>
      </c>
      <c r="G3174" s="1" t="n">
        <v>41.15</v>
      </c>
      <c r="I3174" s="3" t="s">
        <v>3633</v>
      </c>
      <c r="L3174" s="1" t="n">
        <v>0</v>
      </c>
      <c r="M3174" s="1" t="n">
        <v>31700</v>
      </c>
    </row>
    <row r="3175" customFormat="false" ht="14.9" hidden="false" customHeight="false" outlineLevel="0" collapsed="false">
      <c r="A3175" s="1" t="n">
        <v>3171</v>
      </c>
      <c r="B3175" s="1" t="n">
        <v>41</v>
      </c>
      <c r="C3175" s="1" t="n">
        <v>0</v>
      </c>
      <c r="D3175" s="1" t="n">
        <v>0</v>
      </c>
      <c r="E3175" s="1" t="n">
        <v>1</v>
      </c>
      <c r="F3175" s="1" t="n">
        <v>3170</v>
      </c>
      <c r="H3175" s="1" t="s">
        <v>3634</v>
      </c>
      <c r="I3175" s="3" t="e">
        <f aca="false">-#NAME? #NAME? #NAME? #NAME? #NAME? #NAME? #NAME? #NAME? #NAME? #NAME?,#NAME? #NAME?,#NAME? #NAME? #NAME?,#NAME? #NAME? #NAME? #NAME? #NAME?</f>
        <v>#VALUE!</v>
      </c>
      <c r="J3175" s="3" t="s">
        <v>256</v>
      </c>
      <c r="K3175" s="1" t="n">
        <v>10</v>
      </c>
      <c r="L3175" s="1" t="n">
        <v>0</v>
      </c>
      <c r="M3175" s="1" t="n">
        <v>31710</v>
      </c>
    </row>
    <row r="3176" customFormat="false" ht="256.7" hidden="false" customHeight="false" outlineLevel="0" collapsed="false">
      <c r="A3176" s="1" t="n">
        <v>3172</v>
      </c>
      <c r="B3176" s="1" t="n">
        <v>41</v>
      </c>
      <c r="C3176" s="1" t="n">
        <v>0</v>
      </c>
      <c r="D3176" s="1" t="n">
        <v>0</v>
      </c>
      <c r="E3176" s="1" t="n">
        <v>1</v>
      </c>
      <c r="F3176" s="1" t="n">
        <v>3170</v>
      </c>
      <c r="H3176" s="1" t="s">
        <v>3635</v>
      </c>
      <c r="I3176" s="3" t="s">
        <v>3636</v>
      </c>
      <c r="J3176" s="3" t="s">
        <v>256</v>
      </c>
      <c r="K3176" s="1" t="n">
        <v>10</v>
      </c>
      <c r="L3176" s="1" t="n">
        <v>0</v>
      </c>
      <c r="M3176" s="1" t="n">
        <v>31720</v>
      </c>
    </row>
    <row r="3177" customFormat="false" ht="256.7" hidden="false" customHeight="false" outlineLevel="0" collapsed="false">
      <c r="A3177" s="1" t="n">
        <v>3173</v>
      </c>
      <c r="B3177" s="1" t="n">
        <v>42</v>
      </c>
      <c r="C3177" s="1" t="n">
        <v>0</v>
      </c>
      <c r="D3177" s="1" t="n">
        <v>1</v>
      </c>
      <c r="E3177" s="1" t="n">
        <v>1</v>
      </c>
      <c r="G3177" s="1" t="n">
        <v>42.01</v>
      </c>
      <c r="H3177" s="1" t="s">
        <v>3637</v>
      </c>
      <c r="I3177" s="3" t="s">
        <v>3638</v>
      </c>
      <c r="J3177" s="3" t="s">
        <v>256</v>
      </c>
      <c r="K3177" s="1" t="n">
        <v>10</v>
      </c>
      <c r="L3177" s="1" t="n">
        <v>0</v>
      </c>
      <c r="M3177" s="1" t="n">
        <v>31730</v>
      </c>
    </row>
    <row r="3178" customFormat="false" ht="1155.95" hidden="false" customHeight="false" outlineLevel="0" collapsed="false">
      <c r="A3178" s="1" t="n">
        <v>3174</v>
      </c>
      <c r="B3178" s="1" t="n">
        <v>42</v>
      </c>
      <c r="C3178" s="1" t="n">
        <v>0</v>
      </c>
      <c r="D3178" s="1" t="n">
        <v>1</v>
      </c>
      <c r="E3178" s="1" t="n">
        <v>0</v>
      </c>
      <c r="G3178" s="1" t="n">
        <v>42.02</v>
      </c>
      <c r="I3178" s="3" t="s">
        <v>3639</v>
      </c>
      <c r="L3178" s="1" t="n">
        <v>0</v>
      </c>
      <c r="M3178" s="1" t="n">
        <v>31740</v>
      </c>
    </row>
    <row r="3179" customFormat="false" ht="202.95" hidden="false" customHeight="false" outlineLevel="0" collapsed="false">
      <c r="A3179" s="1" t="n">
        <v>3175</v>
      </c>
      <c r="B3179" s="1" t="n">
        <v>42</v>
      </c>
      <c r="C3179" s="1" t="n">
        <v>0</v>
      </c>
      <c r="D3179" s="1" t="n">
        <v>0</v>
      </c>
      <c r="E3179" s="1" t="n">
        <v>0</v>
      </c>
      <c r="F3179" s="1" t="n">
        <v>3174</v>
      </c>
      <c r="I3179" s="3" t="s">
        <v>3640</v>
      </c>
      <c r="L3179" s="1" t="n">
        <v>0</v>
      </c>
      <c r="M3179" s="1" t="n">
        <v>31750</v>
      </c>
    </row>
    <row r="3180" customFormat="false" ht="14.9" hidden="false" customHeight="false" outlineLevel="0" collapsed="false">
      <c r="A3180" s="1" t="n">
        <v>3176</v>
      </c>
      <c r="B3180" s="1" t="n">
        <v>42</v>
      </c>
      <c r="C3180" s="1" t="n">
        <v>0</v>
      </c>
      <c r="D3180" s="1" t="n">
        <v>0</v>
      </c>
      <c r="E3180" s="1" t="n">
        <v>1</v>
      </c>
      <c r="F3180" s="1" t="n">
        <v>3175</v>
      </c>
      <c r="H3180" s="1" t="s">
        <v>3641</v>
      </c>
      <c r="I3180" s="3" t="e">
        <f aca="false">--#NAME? #NAME? #NAME?,#NAME? #NAME? #NAME? #NAME? #NAME? #NAME?</f>
        <v>#VALUE!</v>
      </c>
      <c r="J3180" s="3" t="s">
        <v>194</v>
      </c>
      <c r="K3180" s="1" t="n">
        <v>10</v>
      </c>
      <c r="L3180" s="1" t="n">
        <v>0</v>
      </c>
      <c r="M3180" s="1" t="n">
        <v>31760</v>
      </c>
    </row>
    <row r="3181" customFormat="false" ht="14.9" hidden="false" customHeight="false" outlineLevel="0" collapsed="false">
      <c r="A3181" s="1" t="n">
        <v>3177</v>
      </c>
      <c r="B3181" s="1" t="n">
        <v>42</v>
      </c>
      <c r="C3181" s="1" t="n">
        <v>0</v>
      </c>
      <c r="D3181" s="1" t="n">
        <v>0</v>
      </c>
      <c r="E3181" s="1" t="n">
        <v>1</v>
      </c>
      <c r="F3181" s="1" t="n">
        <v>3175</v>
      </c>
      <c r="H3181" s="1" t="s">
        <v>3642</v>
      </c>
      <c r="I3181" s="3" t="e">
        <f aca="false">--#NAME? #NAME? #NAME? #NAME? #NAME? #NAME? #NAME? #NAME? #NAME?</f>
        <v>#VALUE!</v>
      </c>
      <c r="J3181" s="3" t="s">
        <v>194</v>
      </c>
      <c r="K3181" s="1" t="n">
        <v>10</v>
      </c>
      <c r="L3181" s="1" t="n">
        <v>0</v>
      </c>
      <c r="M3181" s="1" t="n">
        <v>31770</v>
      </c>
    </row>
    <row r="3182" customFormat="false" ht="14.9" hidden="false" customHeight="false" outlineLevel="0" collapsed="false">
      <c r="A3182" s="1" t="n">
        <v>3178</v>
      </c>
      <c r="B3182" s="1" t="n">
        <v>42</v>
      </c>
      <c r="C3182" s="1" t="n">
        <v>0</v>
      </c>
      <c r="D3182" s="1" t="n">
        <v>0</v>
      </c>
      <c r="E3182" s="1" t="n">
        <v>1</v>
      </c>
      <c r="F3182" s="1" t="n">
        <v>3175</v>
      </c>
      <c r="H3182" s="1" t="s">
        <v>3643</v>
      </c>
      <c r="I3182" s="3" t="e">
        <f aca="false">--#NAME?</f>
        <v>#NAME?</v>
      </c>
      <c r="L3182" s="1" t="n">
        <v>0</v>
      </c>
      <c r="M3182" s="1" t="n">
        <v>31780</v>
      </c>
    </row>
    <row r="3183" customFormat="false" ht="149.25" hidden="false" customHeight="false" outlineLevel="0" collapsed="false">
      <c r="A3183" s="1" t="n">
        <v>3179</v>
      </c>
      <c r="B3183" s="1" t="n">
        <v>42</v>
      </c>
      <c r="C3183" s="1" t="n">
        <v>0</v>
      </c>
      <c r="D3183" s="1" t="n">
        <v>0</v>
      </c>
      <c r="E3183" s="1" t="n">
        <v>0</v>
      </c>
      <c r="F3183" s="1" t="n">
        <v>3174</v>
      </c>
      <c r="I3183" s="3" t="s">
        <v>3644</v>
      </c>
      <c r="L3183" s="1" t="n">
        <v>0</v>
      </c>
      <c r="M3183" s="1" t="n">
        <v>31790</v>
      </c>
    </row>
    <row r="3184" customFormat="false" ht="14.9" hidden="false" customHeight="false" outlineLevel="0" collapsed="false">
      <c r="A3184" s="1" t="n">
        <v>3180</v>
      </c>
      <c r="B3184" s="1" t="n">
        <v>42</v>
      </c>
      <c r="C3184" s="1" t="n">
        <v>0</v>
      </c>
      <c r="D3184" s="1" t="n">
        <v>0</v>
      </c>
      <c r="E3184" s="1" t="n">
        <v>1</v>
      </c>
      <c r="F3184" s="1" t="n">
        <v>3179</v>
      </c>
      <c r="H3184" s="1" t="s">
        <v>3645</v>
      </c>
      <c r="I3184" s="3" t="e">
        <f aca="false">--#NAME? #NAME? #NAME? #NAME? #NAME? #NAME? #NAME? #NAME? #NAME?</f>
        <v>#VALUE!</v>
      </c>
      <c r="J3184" s="3" t="s">
        <v>194</v>
      </c>
      <c r="K3184" s="1" t="n">
        <v>10</v>
      </c>
      <c r="L3184" s="1" t="n">
        <v>0</v>
      </c>
      <c r="M3184" s="1" t="n">
        <v>31800</v>
      </c>
    </row>
    <row r="3185" customFormat="false" ht="14.9" hidden="false" customHeight="false" outlineLevel="0" collapsed="false">
      <c r="A3185" s="1" t="n">
        <v>3181</v>
      </c>
      <c r="B3185" s="1" t="n">
        <v>42</v>
      </c>
      <c r="C3185" s="1" t="n">
        <v>0</v>
      </c>
      <c r="D3185" s="1" t="n">
        <v>0</v>
      </c>
      <c r="E3185" s="1" t="n">
        <v>1</v>
      </c>
      <c r="F3185" s="1" t="n">
        <v>3179</v>
      </c>
      <c r="H3185" s="1" t="s">
        <v>3646</v>
      </c>
      <c r="I3185" s="3" t="e">
        <f aca="false">--#NAME? #NAME? #NAME? #NAME? #NAME? #NAME? #NAME? #NAME? #NAME? #NAME? #NAME?</f>
        <v>#VALUE!</v>
      </c>
      <c r="J3185" s="3" t="s">
        <v>194</v>
      </c>
      <c r="K3185" s="1" t="n">
        <v>10</v>
      </c>
      <c r="L3185" s="1" t="n">
        <v>0</v>
      </c>
      <c r="M3185" s="1" t="n">
        <v>31810</v>
      </c>
    </row>
    <row r="3186" customFormat="false" ht="14.9" hidden="false" customHeight="false" outlineLevel="0" collapsed="false">
      <c r="A3186" s="1" t="n">
        <v>3182</v>
      </c>
      <c r="B3186" s="1" t="n">
        <v>42</v>
      </c>
      <c r="C3186" s="1" t="n">
        <v>0</v>
      </c>
      <c r="D3186" s="1" t="n">
        <v>0</v>
      </c>
      <c r="E3186" s="1" t="n">
        <v>1</v>
      </c>
      <c r="F3186" s="1" t="n">
        <v>3179</v>
      </c>
      <c r="H3186" s="1" t="s">
        <v>3647</v>
      </c>
      <c r="I3186" s="3" t="e">
        <f aca="false">--#NAME?</f>
        <v>#NAME?</v>
      </c>
      <c r="J3186" s="3" t="s">
        <v>194</v>
      </c>
      <c r="K3186" s="1" t="n">
        <v>10</v>
      </c>
      <c r="L3186" s="1" t="n">
        <v>0</v>
      </c>
      <c r="M3186" s="1" t="n">
        <v>31820</v>
      </c>
    </row>
    <row r="3187" customFormat="false" ht="108.95" hidden="false" customHeight="false" outlineLevel="0" collapsed="false">
      <c r="A3187" s="1" t="n">
        <v>3183</v>
      </c>
      <c r="B3187" s="1" t="n">
        <v>42</v>
      </c>
      <c r="C3187" s="1" t="n">
        <v>0</v>
      </c>
      <c r="D3187" s="1" t="n">
        <v>0</v>
      </c>
      <c r="E3187" s="1" t="n">
        <v>0</v>
      </c>
      <c r="F3187" s="1" t="n">
        <v>3174</v>
      </c>
      <c r="I3187" s="3" t="s">
        <v>3648</v>
      </c>
      <c r="L3187" s="1" t="n">
        <v>0</v>
      </c>
      <c r="M3187" s="1" t="n">
        <v>31830</v>
      </c>
    </row>
    <row r="3188" customFormat="false" ht="14.9" hidden="false" customHeight="false" outlineLevel="0" collapsed="false">
      <c r="A3188" s="1" t="n">
        <v>3184</v>
      </c>
      <c r="B3188" s="1" t="n">
        <v>42</v>
      </c>
      <c r="C3188" s="1" t="n">
        <v>0</v>
      </c>
      <c r="D3188" s="1" t="n">
        <v>0</v>
      </c>
      <c r="E3188" s="1" t="n">
        <v>1</v>
      </c>
      <c r="F3188" s="1" t="n">
        <v>3183</v>
      </c>
      <c r="H3188" s="1" t="s">
        <v>3649</v>
      </c>
      <c r="I3188" s="3" t="e">
        <f aca="false">--#NAME? #NAME? #NAME? #NAME? #NAME? #NAME? #NAME? #NAME? #NAME?</f>
        <v>#VALUE!</v>
      </c>
      <c r="J3188" s="3" t="s">
        <v>256</v>
      </c>
      <c r="K3188" s="1" t="n">
        <v>10</v>
      </c>
      <c r="L3188" s="1" t="n">
        <v>0</v>
      </c>
      <c r="M3188" s="1" t="n">
        <v>31840</v>
      </c>
    </row>
    <row r="3189" customFormat="false" ht="14.9" hidden="false" customHeight="false" outlineLevel="0" collapsed="false">
      <c r="A3189" s="1" t="n">
        <v>3185</v>
      </c>
      <c r="B3189" s="1" t="n">
        <v>42</v>
      </c>
      <c r="C3189" s="1" t="n">
        <v>0</v>
      </c>
      <c r="D3189" s="1" t="n">
        <v>0</v>
      </c>
      <c r="E3189" s="1" t="n">
        <v>1</v>
      </c>
      <c r="F3189" s="1" t="n">
        <v>3183</v>
      </c>
      <c r="H3189" s="1" t="s">
        <v>3650</v>
      </c>
      <c r="I3189" s="3" t="e">
        <f aca="false">--#NAME? #NAME? #NAME? #NAME? #NAME? #NAME? #NAME? #NAME? #NAME? #NAME? #NAME?</f>
        <v>#VALUE!</v>
      </c>
      <c r="J3189" s="3" t="s">
        <v>256</v>
      </c>
      <c r="K3189" s="1" t="n">
        <v>10</v>
      </c>
      <c r="L3189" s="1" t="n">
        <v>0</v>
      </c>
      <c r="M3189" s="1" t="n">
        <v>31850</v>
      </c>
    </row>
    <row r="3190" customFormat="false" ht="14.9" hidden="false" customHeight="false" outlineLevel="0" collapsed="false">
      <c r="A3190" s="1" t="n">
        <v>3186</v>
      </c>
      <c r="B3190" s="1" t="n">
        <v>42</v>
      </c>
      <c r="C3190" s="1" t="n">
        <v>0</v>
      </c>
      <c r="D3190" s="1" t="n">
        <v>0</v>
      </c>
      <c r="E3190" s="1" t="n">
        <v>1</v>
      </c>
      <c r="F3190" s="1" t="n">
        <v>3183</v>
      </c>
      <c r="H3190" s="1" t="s">
        <v>3651</v>
      </c>
      <c r="I3190" s="3" t="e">
        <f aca="false">--#NAME?</f>
        <v>#NAME?</v>
      </c>
      <c r="J3190" s="3" t="s">
        <v>256</v>
      </c>
      <c r="K3190" s="1" t="n">
        <v>10</v>
      </c>
      <c r="L3190" s="1" t="n">
        <v>0</v>
      </c>
      <c r="M3190" s="1" t="n">
        <v>31860</v>
      </c>
    </row>
    <row r="3191" customFormat="false" ht="14.9" hidden="false" customHeight="false" outlineLevel="0" collapsed="false">
      <c r="A3191" s="1" t="n">
        <v>3187</v>
      </c>
      <c r="B3191" s="1" t="n">
        <v>42</v>
      </c>
      <c r="C3191" s="1" t="n">
        <v>0</v>
      </c>
      <c r="D3191" s="1" t="n">
        <v>0</v>
      </c>
      <c r="E3191" s="1" t="n">
        <v>0</v>
      </c>
      <c r="F3191" s="1" t="n">
        <v>3174</v>
      </c>
      <c r="I3191" s="3" t="s">
        <v>199</v>
      </c>
      <c r="L3191" s="1" t="n">
        <v>0</v>
      </c>
      <c r="M3191" s="1" t="n">
        <v>31870</v>
      </c>
    </row>
    <row r="3192" customFormat="false" ht="14.9" hidden="false" customHeight="false" outlineLevel="0" collapsed="false">
      <c r="A3192" s="1" t="n">
        <v>3188</v>
      </c>
      <c r="B3192" s="1" t="n">
        <v>42</v>
      </c>
      <c r="C3192" s="1" t="n">
        <v>0</v>
      </c>
      <c r="D3192" s="1" t="n">
        <v>0</v>
      </c>
      <c r="E3192" s="1" t="n">
        <v>1</v>
      </c>
      <c r="F3192" s="1" t="n">
        <v>3187</v>
      </c>
      <c r="H3192" s="1" t="s">
        <v>3652</v>
      </c>
      <c r="I3192" s="3" t="e">
        <f aca="false">--#NAME? #NAME? #NAME? #NAME? #NAME? #NAME? #NAME? #NAME? #NAME?</f>
        <v>#VALUE!</v>
      </c>
      <c r="J3192" s="3" t="s">
        <v>256</v>
      </c>
      <c r="K3192" s="1" t="n">
        <v>10</v>
      </c>
      <c r="L3192" s="1" t="n">
        <v>0</v>
      </c>
      <c r="M3192" s="1" t="n">
        <v>31880</v>
      </c>
    </row>
    <row r="3193" customFormat="false" ht="14.9" hidden="false" customHeight="false" outlineLevel="0" collapsed="false">
      <c r="A3193" s="1" t="n">
        <v>3189</v>
      </c>
      <c r="B3193" s="1" t="n">
        <v>42</v>
      </c>
      <c r="C3193" s="1" t="n">
        <v>0</v>
      </c>
      <c r="D3193" s="1" t="n">
        <v>0</v>
      </c>
      <c r="E3193" s="1" t="n">
        <v>1</v>
      </c>
      <c r="F3193" s="1" t="n">
        <v>3187</v>
      </c>
      <c r="H3193" s="1" t="s">
        <v>3653</v>
      </c>
      <c r="I3193" s="3" t="e">
        <f aca="false">--#NAME? #NAME? #NAME? #NAME? #NAME? #NAME? #NAME? #NAME? #NAME? #NAME? #NAME?</f>
        <v>#VALUE!</v>
      </c>
      <c r="J3193" s="3" t="s">
        <v>256</v>
      </c>
      <c r="K3193" s="1" t="n">
        <v>10</v>
      </c>
      <c r="L3193" s="1" t="n">
        <v>0</v>
      </c>
      <c r="M3193" s="1" t="n">
        <v>31890</v>
      </c>
    </row>
    <row r="3194" customFormat="false" ht="14.9" hidden="false" customHeight="false" outlineLevel="0" collapsed="false">
      <c r="A3194" s="1" t="n">
        <v>3190</v>
      </c>
      <c r="B3194" s="1" t="n">
        <v>42</v>
      </c>
      <c r="C3194" s="1" t="n">
        <v>0</v>
      </c>
      <c r="D3194" s="1" t="n">
        <v>0</v>
      </c>
      <c r="E3194" s="1" t="n">
        <v>1</v>
      </c>
      <c r="F3194" s="1" t="n">
        <v>3187</v>
      </c>
      <c r="H3194" s="1" t="s">
        <v>3654</v>
      </c>
      <c r="I3194" s="3" t="e">
        <f aca="false">--#NAME?</f>
        <v>#NAME?</v>
      </c>
      <c r="J3194" s="3" t="s">
        <v>256</v>
      </c>
      <c r="K3194" s="1" t="n">
        <v>10</v>
      </c>
      <c r="L3194" s="1" t="n">
        <v>0</v>
      </c>
      <c r="M3194" s="1" t="n">
        <v>31900</v>
      </c>
    </row>
    <row r="3195" customFormat="false" ht="149.25" hidden="false" customHeight="false" outlineLevel="0" collapsed="false">
      <c r="A3195" s="1" t="n">
        <v>3191</v>
      </c>
      <c r="B3195" s="1" t="n">
        <v>42</v>
      </c>
      <c r="C3195" s="1" t="n">
        <v>0</v>
      </c>
      <c r="D3195" s="1" t="n">
        <v>1</v>
      </c>
      <c r="E3195" s="1" t="n">
        <v>0</v>
      </c>
      <c r="G3195" s="1" t="n">
        <v>42.03</v>
      </c>
      <c r="I3195" s="3" t="s">
        <v>3655</v>
      </c>
      <c r="L3195" s="1" t="n">
        <v>0</v>
      </c>
      <c r="M3195" s="1" t="n">
        <v>31910</v>
      </c>
    </row>
    <row r="3196" customFormat="false" ht="14.9" hidden="false" customHeight="false" outlineLevel="0" collapsed="false">
      <c r="A3196" s="1" t="n">
        <v>3192</v>
      </c>
      <c r="B3196" s="1" t="n">
        <v>42</v>
      </c>
      <c r="C3196" s="1" t="n">
        <v>0</v>
      </c>
      <c r="D3196" s="1" t="n">
        <v>0</v>
      </c>
      <c r="E3196" s="1" t="n">
        <v>1</v>
      </c>
      <c r="F3196" s="1" t="n">
        <v>3191</v>
      </c>
      <c r="H3196" s="1" t="s">
        <v>3656</v>
      </c>
      <c r="I3196" s="3" t="e">
        <f aca="false">-#NAME? #NAME? #NAME?</f>
        <v>#VALUE!</v>
      </c>
      <c r="J3196" s="3" t="s">
        <v>256</v>
      </c>
      <c r="K3196" s="1" t="n">
        <v>10</v>
      </c>
      <c r="L3196" s="1" t="n">
        <v>0</v>
      </c>
      <c r="M3196" s="1" t="n">
        <v>31920</v>
      </c>
    </row>
    <row r="3197" customFormat="false" ht="55.2" hidden="false" customHeight="false" outlineLevel="0" collapsed="false">
      <c r="A3197" s="1" t="n">
        <v>3193</v>
      </c>
      <c r="B3197" s="1" t="n">
        <v>42</v>
      </c>
      <c r="C3197" s="1" t="n">
        <v>0</v>
      </c>
      <c r="D3197" s="1" t="n">
        <v>0</v>
      </c>
      <c r="E3197" s="1" t="n">
        <v>0</v>
      </c>
      <c r="F3197" s="1" t="n">
        <v>3191</v>
      </c>
      <c r="I3197" s="3" t="s">
        <v>3558</v>
      </c>
      <c r="L3197" s="1" t="n">
        <v>0</v>
      </c>
      <c r="M3197" s="1" t="n">
        <v>31930</v>
      </c>
    </row>
    <row r="3198" customFormat="false" ht="14.9" hidden="false" customHeight="false" outlineLevel="0" collapsed="false">
      <c r="A3198" s="1" t="n">
        <v>3194</v>
      </c>
      <c r="B3198" s="1" t="n">
        <v>42</v>
      </c>
      <c r="C3198" s="1" t="n">
        <v>0</v>
      </c>
      <c r="D3198" s="1" t="n">
        <v>0</v>
      </c>
      <c r="E3198" s="1" t="n">
        <v>1</v>
      </c>
      <c r="F3198" s="1" t="n">
        <v>3193</v>
      </c>
      <c r="H3198" s="1" t="s">
        <v>3657</v>
      </c>
      <c r="I3198" s="3" t="e">
        <f aca="false">--#NAME? #NAME? #NAME? #NAME? #NAME? #NAME?</f>
        <v>#VALUE!</v>
      </c>
      <c r="J3198" s="3" t="s">
        <v>256</v>
      </c>
      <c r="K3198" s="1" t="n">
        <v>10</v>
      </c>
      <c r="L3198" s="1" t="n">
        <v>0</v>
      </c>
      <c r="M3198" s="1" t="n">
        <v>31940</v>
      </c>
    </row>
    <row r="3199" customFormat="false" ht="14.9" hidden="false" customHeight="false" outlineLevel="0" collapsed="false">
      <c r="A3199" s="1" t="n">
        <v>3195</v>
      </c>
      <c r="B3199" s="1" t="n">
        <v>42</v>
      </c>
      <c r="C3199" s="1" t="n">
        <v>0</v>
      </c>
      <c r="D3199" s="1" t="n">
        <v>0</v>
      </c>
      <c r="E3199" s="1" t="n">
        <v>1</v>
      </c>
      <c r="F3199" s="1" t="n">
        <v>3193</v>
      </c>
      <c r="H3199" s="1" t="s">
        <v>3658</v>
      </c>
      <c r="I3199" s="3" t="e">
        <f aca="false">--#NAME?</f>
        <v>#NAME?</v>
      </c>
      <c r="J3199" s="3" t="s">
        <v>256</v>
      </c>
      <c r="K3199" s="1" t="n">
        <v>10</v>
      </c>
      <c r="L3199" s="1" t="n">
        <v>0</v>
      </c>
      <c r="M3199" s="1" t="n">
        <v>31950</v>
      </c>
    </row>
    <row r="3200" customFormat="false" ht="14.9" hidden="false" customHeight="false" outlineLevel="0" collapsed="false">
      <c r="A3200" s="1" t="n">
        <v>3196</v>
      </c>
      <c r="B3200" s="1" t="n">
        <v>42</v>
      </c>
      <c r="C3200" s="1" t="n">
        <v>0</v>
      </c>
      <c r="D3200" s="1" t="n">
        <v>0</v>
      </c>
      <c r="E3200" s="1" t="n">
        <v>1</v>
      </c>
      <c r="F3200" s="1" t="n">
        <v>3191</v>
      </c>
      <c r="H3200" s="1" t="s">
        <v>3659</v>
      </c>
      <c r="I3200" s="3" t="e">
        <f aca="false">-#NAME? #NAME? #NAME?</f>
        <v>#VALUE!</v>
      </c>
      <c r="J3200" s="3" t="s">
        <v>256</v>
      </c>
      <c r="K3200" s="1" t="n">
        <v>10</v>
      </c>
      <c r="L3200" s="1" t="n">
        <v>0</v>
      </c>
      <c r="M3200" s="1" t="n">
        <v>31960</v>
      </c>
    </row>
    <row r="3201" customFormat="false" ht="14.9" hidden="false" customHeight="false" outlineLevel="0" collapsed="false">
      <c r="A3201" s="1" t="n">
        <v>3197</v>
      </c>
      <c r="B3201" s="1" t="n">
        <v>42</v>
      </c>
      <c r="C3201" s="1" t="n">
        <v>0</v>
      </c>
      <c r="D3201" s="1" t="n">
        <v>0</v>
      </c>
      <c r="E3201" s="1" t="n">
        <v>1</v>
      </c>
      <c r="F3201" s="1" t="n">
        <v>3191</v>
      </c>
      <c r="H3201" s="1" t="s">
        <v>3660</v>
      </c>
      <c r="I3201" s="3" t="e">
        <f aca="false">-#NAME? #NAME? #NAME?</f>
        <v>#VALUE!</v>
      </c>
      <c r="J3201" s="3" t="s">
        <v>256</v>
      </c>
      <c r="K3201" s="1" t="n">
        <v>10</v>
      </c>
      <c r="L3201" s="1" t="n">
        <v>0</v>
      </c>
      <c r="M3201" s="1" t="n">
        <v>31970</v>
      </c>
    </row>
    <row r="3202" customFormat="false" ht="13.8" hidden="false" customHeight="false" outlineLevel="0" collapsed="false">
      <c r="A3202" s="1" t="n">
        <v>3198</v>
      </c>
      <c r="B3202" s="1" t="n">
        <v>42</v>
      </c>
      <c r="C3202" s="1" t="n">
        <v>0</v>
      </c>
      <c r="D3202" s="1" t="n">
        <v>1</v>
      </c>
      <c r="E3202" s="1" t="n">
        <v>0</v>
      </c>
      <c r="G3202" s="1" t="s">
        <v>3661</v>
      </c>
      <c r="L3202" s="1" t="n">
        <v>0</v>
      </c>
      <c r="M3202" s="1" t="n">
        <v>31980</v>
      </c>
    </row>
    <row r="3203" customFormat="false" ht="95.5" hidden="false" customHeight="false" outlineLevel="0" collapsed="false">
      <c r="A3203" s="1" t="n">
        <v>3199</v>
      </c>
      <c r="B3203" s="1" t="n">
        <v>42</v>
      </c>
      <c r="C3203" s="1" t="n">
        <v>0</v>
      </c>
      <c r="D3203" s="1" t="n">
        <v>1</v>
      </c>
      <c r="E3203" s="1" t="n">
        <v>1</v>
      </c>
      <c r="G3203" s="1" t="n">
        <v>42.05</v>
      </c>
      <c r="H3203" s="1" t="s">
        <v>3662</v>
      </c>
      <c r="I3203" s="3" t="s">
        <v>3663</v>
      </c>
      <c r="J3203" s="3" t="s">
        <v>256</v>
      </c>
      <c r="K3203" s="1" t="n">
        <v>10</v>
      </c>
      <c r="L3203" s="1" t="n">
        <v>0</v>
      </c>
      <c r="M3203" s="1" t="n">
        <v>31990</v>
      </c>
    </row>
    <row r="3204" customFormat="false" ht="149.25" hidden="false" customHeight="false" outlineLevel="0" collapsed="false">
      <c r="A3204" s="1" t="n">
        <v>3200</v>
      </c>
      <c r="B3204" s="1" t="n">
        <v>42</v>
      </c>
      <c r="C3204" s="1" t="n">
        <v>0</v>
      </c>
      <c r="D3204" s="1" t="n">
        <v>0</v>
      </c>
      <c r="E3204" s="1" t="n">
        <v>1</v>
      </c>
      <c r="G3204" s="1" t="n">
        <v>42.06</v>
      </c>
      <c r="H3204" s="1" t="s">
        <v>3664</v>
      </c>
      <c r="I3204" s="3" t="s">
        <v>3665</v>
      </c>
      <c r="J3204" s="3" t="s">
        <v>256</v>
      </c>
      <c r="K3204" s="1" t="n">
        <v>10</v>
      </c>
      <c r="L3204" s="1" t="n">
        <v>0</v>
      </c>
      <c r="M3204" s="1" t="n">
        <v>32000</v>
      </c>
    </row>
    <row r="3205" customFormat="false" ht="283.55" hidden="false" customHeight="false" outlineLevel="0" collapsed="false">
      <c r="A3205" s="1" t="n">
        <v>3201</v>
      </c>
      <c r="B3205" s="1" t="n">
        <v>43</v>
      </c>
      <c r="C3205" s="1" t="n">
        <v>0</v>
      </c>
      <c r="D3205" s="1" t="n">
        <v>1</v>
      </c>
      <c r="E3205" s="1" t="n">
        <v>0</v>
      </c>
      <c r="G3205" s="1" t="n">
        <v>43.01</v>
      </c>
      <c r="I3205" s="3" t="s">
        <v>3666</v>
      </c>
      <c r="L3205" s="1" t="n">
        <v>0</v>
      </c>
      <c r="M3205" s="1" t="n">
        <v>32010</v>
      </c>
    </row>
    <row r="3206" customFormat="false" ht="14.9" hidden="false" customHeight="false" outlineLevel="0" collapsed="false">
      <c r="A3206" s="1" t="n">
        <v>3202</v>
      </c>
      <c r="B3206" s="1" t="n">
        <v>43</v>
      </c>
      <c r="C3206" s="1" t="n">
        <v>0</v>
      </c>
      <c r="D3206" s="1" t="n">
        <v>0</v>
      </c>
      <c r="E3206" s="1" t="n">
        <v>1</v>
      </c>
      <c r="F3206" s="1" t="n">
        <v>3201</v>
      </c>
      <c r="H3206" s="1" t="s">
        <v>3667</v>
      </c>
      <c r="I3206" s="3" t="e">
        <f aca="false">-#NAME? #NAME?,#NAME?,#NAME? #NAME? #NAME? #NAME?,#NAME? #NAME? #NAME?</f>
        <v>#VALUE!</v>
      </c>
      <c r="J3206" s="3" t="s">
        <v>256</v>
      </c>
      <c r="K3206" s="1" t="n">
        <v>10</v>
      </c>
      <c r="L3206" s="1" t="n">
        <v>0</v>
      </c>
      <c r="M3206" s="1" t="n">
        <v>32020</v>
      </c>
    </row>
    <row r="3207" customFormat="false" ht="14.9" hidden="false" customHeight="false" outlineLevel="0" collapsed="false">
      <c r="A3207" s="1" t="n">
        <v>3203</v>
      </c>
      <c r="B3207" s="1" t="n">
        <v>43</v>
      </c>
      <c r="C3207" s="1" t="n">
        <v>0</v>
      </c>
      <c r="D3207" s="1" t="n">
        <v>0</v>
      </c>
      <c r="E3207" s="1" t="n">
        <v>1</v>
      </c>
      <c r="F3207" s="1" t="n">
        <v>3201</v>
      </c>
      <c r="H3207" s="1" t="s">
        <v>3668</v>
      </c>
      <c r="I3207" s="3" t="e">
        <f aca="false">-#NAME? #NAME?,#NAME? #NAME?:#NAME?,#NAME?,#NAME?,#NAME? #NAME? #NAME? #NAME?,#NAME?,#NAME?,#NAME? #NAME? #NAME? #NAME?,#NAME?,#NAME? #NAME? #NAME? #NAME?,#NAME? #NAME? #NAME?</f>
        <v>#VALUE!</v>
      </c>
      <c r="J3207" s="3" t="s">
        <v>256</v>
      </c>
      <c r="K3207" s="1" t="n">
        <v>10</v>
      </c>
      <c r="L3207" s="1" t="n">
        <v>0</v>
      </c>
      <c r="M3207" s="1" t="n">
        <v>32030</v>
      </c>
    </row>
    <row r="3208" customFormat="false" ht="14.9" hidden="false" customHeight="false" outlineLevel="0" collapsed="false">
      <c r="A3208" s="1" t="n">
        <v>3204</v>
      </c>
      <c r="B3208" s="1" t="n">
        <v>43</v>
      </c>
      <c r="C3208" s="1" t="n">
        <v>0</v>
      </c>
      <c r="D3208" s="1" t="n">
        <v>0</v>
      </c>
      <c r="E3208" s="1" t="n">
        <v>1</v>
      </c>
      <c r="F3208" s="1" t="n">
        <v>3201</v>
      </c>
      <c r="H3208" s="1" t="s">
        <v>3669</v>
      </c>
      <c r="I3208" s="3" t="e">
        <f aca="false">-#NAME? #NAME?,#NAME?,#NAME? #NAME? #NAME? #NAME?,#NAME? #NAME? #NAME?</f>
        <v>#VALUE!</v>
      </c>
      <c r="J3208" s="3" t="s">
        <v>256</v>
      </c>
      <c r="K3208" s="1" t="n">
        <v>10</v>
      </c>
      <c r="L3208" s="1" t="n">
        <v>0</v>
      </c>
      <c r="M3208" s="1" t="n">
        <v>32040</v>
      </c>
    </row>
    <row r="3209" customFormat="false" ht="14.9" hidden="false" customHeight="false" outlineLevel="0" collapsed="false">
      <c r="A3209" s="1" t="n">
        <v>3205</v>
      </c>
      <c r="B3209" s="1" t="n">
        <v>43</v>
      </c>
      <c r="C3209" s="1" t="n">
        <v>0</v>
      </c>
      <c r="D3209" s="1" t="n">
        <v>0</v>
      </c>
      <c r="E3209" s="1" t="n">
        <v>1</v>
      </c>
      <c r="F3209" s="1" t="n">
        <v>3201</v>
      </c>
      <c r="H3209" s="1" t="s">
        <v>3670</v>
      </c>
      <c r="I3209" s="3" t="e">
        <f aca="false">-#NAME? #NAME?,#NAME?,#NAME? #NAME? #NAME? #NAME?,#NAME? #NAME? #NAME?</f>
        <v>#VALUE!</v>
      </c>
      <c r="J3209" s="3" t="s">
        <v>256</v>
      </c>
      <c r="K3209" s="1" t="n">
        <v>10</v>
      </c>
      <c r="L3209" s="1" t="n">
        <v>0</v>
      </c>
      <c r="M3209" s="1" t="n">
        <v>32050</v>
      </c>
    </row>
    <row r="3210" customFormat="false" ht="135.8" hidden="false" customHeight="false" outlineLevel="0" collapsed="false">
      <c r="A3210" s="1" t="n">
        <v>3206</v>
      </c>
      <c r="B3210" s="1" t="n">
        <v>43</v>
      </c>
      <c r="C3210" s="1" t="n">
        <v>0</v>
      </c>
      <c r="D3210" s="1" t="n">
        <v>0</v>
      </c>
      <c r="E3210" s="1" t="n">
        <v>1</v>
      </c>
      <c r="F3210" s="1" t="n">
        <v>3201</v>
      </c>
      <c r="H3210" s="1" t="s">
        <v>3671</v>
      </c>
      <c r="I3210" s="3" t="s">
        <v>3672</v>
      </c>
      <c r="J3210" s="3" t="s">
        <v>256</v>
      </c>
      <c r="K3210" s="1" t="n">
        <v>10</v>
      </c>
      <c r="L3210" s="1" t="n">
        <v>0</v>
      </c>
      <c r="M3210" s="1" t="n">
        <v>32060</v>
      </c>
    </row>
    <row r="3211" customFormat="false" ht="323.85" hidden="false" customHeight="false" outlineLevel="0" collapsed="false">
      <c r="A3211" s="1" t="n">
        <v>3207</v>
      </c>
      <c r="B3211" s="1" t="n">
        <v>43</v>
      </c>
      <c r="C3211" s="1" t="n">
        <v>0</v>
      </c>
      <c r="D3211" s="1" t="n">
        <v>1</v>
      </c>
      <c r="E3211" s="1" t="n">
        <v>0</v>
      </c>
      <c r="G3211" s="1" t="n">
        <v>43.02</v>
      </c>
      <c r="I3211" s="3" t="s">
        <v>3673</v>
      </c>
      <c r="L3211" s="1" t="n">
        <v>0</v>
      </c>
      <c r="M3211" s="1" t="n">
        <v>32070</v>
      </c>
    </row>
    <row r="3212" customFormat="false" ht="122.35" hidden="false" customHeight="false" outlineLevel="0" collapsed="false">
      <c r="A3212" s="1" t="n">
        <v>3208</v>
      </c>
      <c r="B3212" s="1" t="n">
        <v>43</v>
      </c>
      <c r="C3212" s="1" t="n">
        <v>0</v>
      </c>
      <c r="D3212" s="1" t="n">
        <v>0</v>
      </c>
      <c r="E3212" s="1" t="n">
        <v>0</v>
      </c>
      <c r="F3212" s="1" t="n">
        <v>3207</v>
      </c>
      <c r="I3212" s="3" t="s">
        <v>3674</v>
      </c>
      <c r="L3212" s="1" t="n">
        <v>0</v>
      </c>
      <c r="M3212" s="1" t="n">
        <v>32080</v>
      </c>
    </row>
    <row r="3213" customFormat="false" ht="14.9" hidden="false" customHeight="false" outlineLevel="0" collapsed="false">
      <c r="A3213" s="1" t="n">
        <v>3209</v>
      </c>
      <c r="B3213" s="1" t="n">
        <v>43</v>
      </c>
      <c r="C3213" s="1" t="n">
        <v>0</v>
      </c>
      <c r="D3213" s="1" t="n">
        <v>0</v>
      </c>
      <c r="E3213" s="1" t="n">
        <v>1</v>
      </c>
      <c r="F3213" s="1" t="n">
        <v>3208</v>
      </c>
      <c r="H3213" s="1" t="s">
        <v>3675</v>
      </c>
      <c r="I3213" s="3" t="e">
        <f aca="false">--#NAME? #NAME?</f>
        <v>#VALUE!</v>
      </c>
      <c r="J3213" s="3" t="s">
        <v>256</v>
      </c>
      <c r="K3213" s="1" t="n">
        <v>10</v>
      </c>
      <c r="L3213" s="1" t="n">
        <v>0</v>
      </c>
      <c r="M3213" s="1" t="n">
        <v>32090</v>
      </c>
    </row>
    <row r="3214" customFormat="false" ht="14.9" hidden="false" customHeight="false" outlineLevel="0" collapsed="false">
      <c r="A3214" s="1" t="n">
        <v>3210</v>
      </c>
      <c r="B3214" s="1" t="n">
        <v>43</v>
      </c>
      <c r="C3214" s="1" t="n">
        <v>0</v>
      </c>
      <c r="D3214" s="1" t="n">
        <v>0</v>
      </c>
      <c r="E3214" s="1" t="n">
        <v>1</v>
      </c>
      <c r="F3214" s="1" t="n">
        <v>3208</v>
      </c>
      <c r="H3214" s="1" t="s">
        <v>3676</v>
      </c>
      <c r="I3214" s="3" t="e">
        <f aca="false">--#NAME?</f>
        <v>#NAME?</v>
      </c>
      <c r="J3214" s="3" t="s">
        <v>256</v>
      </c>
      <c r="K3214" s="1" t="n">
        <v>10</v>
      </c>
      <c r="L3214" s="1" t="n">
        <v>0</v>
      </c>
      <c r="M3214" s="1" t="n">
        <v>32100</v>
      </c>
    </row>
    <row r="3215" customFormat="false" ht="14.9" hidden="false" customHeight="false" outlineLevel="0" collapsed="false">
      <c r="A3215" s="1" t="n">
        <v>3211</v>
      </c>
      <c r="B3215" s="1" t="n">
        <v>43</v>
      </c>
      <c r="C3215" s="1" t="n">
        <v>0</v>
      </c>
      <c r="D3215" s="1" t="n">
        <v>0</v>
      </c>
      <c r="E3215" s="1" t="n">
        <v>1</v>
      </c>
      <c r="F3215" s="1" t="n">
        <v>3207</v>
      </c>
      <c r="H3215" s="1" t="s">
        <v>3677</v>
      </c>
      <c r="I3215" s="3" t="e">
        <f aca="false">-#NAME?,#NAME?,#NAME? #NAME? #NAME? #NAME? #NAME? #NAME?,#NAME? #NAME?</f>
        <v>#VALUE!</v>
      </c>
      <c r="J3215" s="3" t="s">
        <v>256</v>
      </c>
      <c r="K3215" s="1" t="n">
        <v>10</v>
      </c>
      <c r="L3215" s="1" t="n">
        <v>0</v>
      </c>
      <c r="M3215" s="1" t="n">
        <v>32110</v>
      </c>
    </row>
    <row r="3216" customFormat="false" ht="14.9" hidden="false" customHeight="false" outlineLevel="0" collapsed="false">
      <c r="A3216" s="1" t="n">
        <v>3212</v>
      </c>
      <c r="B3216" s="1" t="n">
        <v>43</v>
      </c>
      <c r="C3216" s="1" t="n">
        <v>0</v>
      </c>
      <c r="D3216" s="1" t="n">
        <v>0</v>
      </c>
      <c r="E3216" s="1" t="n">
        <v>1</v>
      </c>
      <c r="F3216" s="1" t="n">
        <v>3207</v>
      </c>
      <c r="H3216" s="1" t="s">
        <v>3678</v>
      </c>
      <c r="I3216" s="3" t="e">
        <f aca="false">-#NAME? #NAME? #NAME? #NAME? #NAME? #NAME? #NAME?,#NAME?</f>
        <v>#VALUE!</v>
      </c>
      <c r="J3216" s="3" t="s">
        <v>256</v>
      </c>
      <c r="K3216" s="1" t="n">
        <v>10</v>
      </c>
      <c r="L3216" s="1" t="n">
        <v>0</v>
      </c>
      <c r="M3216" s="1" t="n">
        <v>32120</v>
      </c>
    </row>
    <row r="3217" customFormat="false" ht="108.95" hidden="false" customHeight="false" outlineLevel="0" collapsed="false">
      <c r="A3217" s="1" t="n">
        <v>3213</v>
      </c>
      <c r="B3217" s="1" t="n">
        <v>43</v>
      </c>
      <c r="C3217" s="1" t="n">
        <v>0</v>
      </c>
      <c r="D3217" s="1" t="n">
        <v>1</v>
      </c>
      <c r="E3217" s="1" t="n">
        <v>0</v>
      </c>
      <c r="G3217" s="1" t="n">
        <v>43.03</v>
      </c>
      <c r="I3217" s="3" t="s">
        <v>3679</v>
      </c>
      <c r="L3217" s="1" t="n">
        <v>0</v>
      </c>
      <c r="M3217" s="1" t="n">
        <v>32130</v>
      </c>
    </row>
    <row r="3218" customFormat="false" ht="14.9" hidden="false" customHeight="false" outlineLevel="0" collapsed="false">
      <c r="A3218" s="1" t="n">
        <v>3214</v>
      </c>
      <c r="B3218" s="1" t="n">
        <v>43</v>
      </c>
      <c r="C3218" s="1" t="n">
        <v>0</v>
      </c>
      <c r="D3218" s="1" t="n">
        <v>0</v>
      </c>
      <c r="E3218" s="1" t="n">
        <v>1</v>
      </c>
      <c r="F3218" s="1" t="n">
        <v>3213</v>
      </c>
      <c r="H3218" s="1" t="s">
        <v>3680</v>
      </c>
      <c r="I3218" s="3" t="e">
        <f aca="false">-#NAME? #NAME? #NAME? #NAME? #NAME? #NAME?</f>
        <v>#VALUE!</v>
      </c>
      <c r="J3218" s="3" t="s">
        <v>256</v>
      </c>
      <c r="K3218" s="1" t="n">
        <v>10</v>
      </c>
      <c r="L3218" s="1" t="n">
        <v>0</v>
      </c>
      <c r="M3218" s="1" t="n">
        <v>32140</v>
      </c>
    </row>
    <row r="3219" customFormat="false" ht="14.9" hidden="false" customHeight="false" outlineLevel="0" collapsed="false">
      <c r="A3219" s="1" t="n">
        <v>3215</v>
      </c>
      <c r="B3219" s="1" t="n">
        <v>43</v>
      </c>
      <c r="C3219" s="1" t="n">
        <v>0</v>
      </c>
      <c r="D3219" s="1" t="n">
        <v>0</v>
      </c>
      <c r="E3219" s="1" t="n">
        <v>1</v>
      </c>
      <c r="F3219" s="1" t="n">
        <v>3213</v>
      </c>
      <c r="H3219" s="1" t="s">
        <v>3681</v>
      </c>
      <c r="I3219" s="3" t="e">
        <f aca="false">-#NAME?</f>
        <v>#NAME?</v>
      </c>
      <c r="J3219" s="3" t="s">
        <v>256</v>
      </c>
      <c r="K3219" s="1" t="n">
        <v>10</v>
      </c>
      <c r="L3219" s="1" t="n">
        <v>0</v>
      </c>
      <c r="M3219" s="1" t="n">
        <v>32150</v>
      </c>
    </row>
    <row r="3220" customFormat="false" ht="55.2" hidden="false" customHeight="false" outlineLevel="0" collapsed="false">
      <c r="A3220" s="1" t="n">
        <v>3216</v>
      </c>
      <c r="B3220" s="1" t="n">
        <v>43</v>
      </c>
      <c r="C3220" s="1" t="n">
        <v>0</v>
      </c>
      <c r="D3220" s="1" t="n">
        <v>1</v>
      </c>
      <c r="E3220" s="1" t="n">
        <v>1</v>
      </c>
      <c r="G3220" s="1" t="n">
        <v>43.04</v>
      </c>
      <c r="H3220" s="1" t="s">
        <v>3682</v>
      </c>
      <c r="I3220" s="3" t="s">
        <v>3683</v>
      </c>
      <c r="J3220" s="3" t="s">
        <v>256</v>
      </c>
      <c r="K3220" s="1" t="n">
        <v>10</v>
      </c>
      <c r="L3220" s="1" t="n">
        <v>0</v>
      </c>
      <c r="M3220" s="1" t="n">
        <v>32160</v>
      </c>
    </row>
    <row r="3221" customFormat="false" ht="337.3" hidden="false" customHeight="false" outlineLevel="0" collapsed="false">
      <c r="A3221" s="1" t="n">
        <v>3217</v>
      </c>
      <c r="B3221" s="1" t="n">
        <v>44</v>
      </c>
      <c r="C3221" s="1" t="n">
        <v>0</v>
      </c>
      <c r="D3221" s="1" t="n">
        <v>1</v>
      </c>
      <c r="E3221" s="1" t="n">
        <v>0</v>
      </c>
      <c r="G3221" s="1" t="n">
        <v>44.01</v>
      </c>
      <c r="I3221" s="3" t="s">
        <v>3684</v>
      </c>
      <c r="L3221" s="1" t="n">
        <v>0</v>
      </c>
      <c r="M3221" s="1" t="n">
        <v>32170</v>
      </c>
    </row>
    <row r="3222" customFormat="false" ht="108.95" hidden="false" customHeight="false" outlineLevel="0" collapsed="false">
      <c r="A3222" s="1" t="n">
        <v>3218</v>
      </c>
      <c r="B3222" s="1" t="n">
        <v>44</v>
      </c>
      <c r="C3222" s="1" t="n">
        <v>0</v>
      </c>
      <c r="D3222" s="1" t="n">
        <v>0</v>
      </c>
      <c r="E3222" s="1" t="n">
        <v>0</v>
      </c>
      <c r="F3222" s="1" t="n">
        <v>3217</v>
      </c>
      <c r="I3222" s="3" t="s">
        <v>3685</v>
      </c>
      <c r="L3222" s="1" t="n">
        <v>0</v>
      </c>
      <c r="M3222" s="1" t="n">
        <v>32180</v>
      </c>
    </row>
    <row r="3223" customFormat="false" ht="14.9" hidden="false" customHeight="false" outlineLevel="0" collapsed="false">
      <c r="A3223" s="1" t="n">
        <v>3219</v>
      </c>
      <c r="B3223" s="1" t="n">
        <v>44</v>
      </c>
      <c r="C3223" s="1" t="n">
        <v>0</v>
      </c>
      <c r="D3223" s="1" t="n">
        <v>0</v>
      </c>
      <c r="E3223" s="1" t="n">
        <v>1</v>
      </c>
      <c r="F3223" s="1" t="n">
        <v>3218</v>
      </c>
      <c r="H3223" s="1" t="s">
        <v>3686</v>
      </c>
      <c r="I3223" s="3" t="e">
        <f aca="false">--#NAME?</f>
        <v>#NAME?</v>
      </c>
      <c r="J3223" s="3" t="s">
        <v>256</v>
      </c>
      <c r="K3223" s="1" t="n">
        <v>0</v>
      </c>
      <c r="L3223" s="1" t="n">
        <v>0</v>
      </c>
      <c r="M3223" s="1" t="n">
        <v>32190</v>
      </c>
    </row>
    <row r="3224" customFormat="false" ht="14.9" hidden="false" customHeight="false" outlineLevel="0" collapsed="false">
      <c r="A3224" s="1" t="n">
        <v>3220</v>
      </c>
      <c r="B3224" s="1" t="n">
        <v>44</v>
      </c>
      <c r="C3224" s="1" t="n">
        <v>0</v>
      </c>
      <c r="D3224" s="1" t="n">
        <v>0</v>
      </c>
      <c r="E3224" s="1" t="n">
        <v>1</v>
      </c>
      <c r="F3224" s="1" t="n">
        <v>3218</v>
      </c>
      <c r="H3224" s="1" t="s">
        <v>3687</v>
      </c>
      <c r="I3224" s="3" t="e">
        <f aca="false">--#NAME?-#NAME?</f>
        <v>#NAME?</v>
      </c>
      <c r="J3224" s="3" t="s">
        <v>256</v>
      </c>
      <c r="K3224" s="1" t="n">
        <v>0</v>
      </c>
      <c r="L3224" s="1" t="n">
        <v>0</v>
      </c>
      <c r="M3224" s="1" t="n">
        <v>32200</v>
      </c>
    </row>
    <row r="3225" customFormat="false" ht="41.75" hidden="false" customHeight="false" outlineLevel="0" collapsed="false">
      <c r="A3225" s="1" t="n">
        <v>3221</v>
      </c>
      <c r="B3225" s="1" t="n">
        <v>44</v>
      </c>
      <c r="C3225" s="1" t="n">
        <v>0</v>
      </c>
      <c r="D3225" s="1" t="n">
        <v>0</v>
      </c>
      <c r="E3225" s="1" t="n">
        <v>0</v>
      </c>
      <c r="F3225" s="1" t="n">
        <v>3217</v>
      </c>
      <c r="I3225" s="3" t="s">
        <v>3688</v>
      </c>
      <c r="L3225" s="1" t="n">
        <v>0</v>
      </c>
      <c r="M3225" s="1" t="n">
        <v>32210</v>
      </c>
    </row>
    <row r="3226" customFormat="false" ht="14.9" hidden="false" customHeight="false" outlineLevel="0" collapsed="false">
      <c r="A3226" s="1" t="n">
        <v>3222</v>
      </c>
      <c r="B3226" s="1" t="n">
        <v>44</v>
      </c>
      <c r="C3226" s="1" t="n">
        <v>0</v>
      </c>
      <c r="D3226" s="1" t="n">
        <v>0</v>
      </c>
      <c r="E3226" s="1" t="n">
        <v>1</v>
      </c>
      <c r="F3226" s="1" t="n">
        <v>3221</v>
      </c>
      <c r="H3226" s="1" t="s">
        <v>3689</v>
      </c>
      <c r="I3226" s="3" t="e">
        <f aca="false">--#NAME?</f>
        <v>#NAME?</v>
      </c>
      <c r="J3226" s="3" t="s">
        <v>256</v>
      </c>
      <c r="K3226" s="1" t="n">
        <v>0</v>
      </c>
      <c r="L3226" s="1" t="n">
        <v>0</v>
      </c>
      <c r="M3226" s="1" t="n">
        <v>32220</v>
      </c>
    </row>
    <row r="3227" customFormat="false" ht="14.9" hidden="false" customHeight="false" outlineLevel="0" collapsed="false">
      <c r="A3227" s="1" t="n">
        <v>3223</v>
      </c>
      <c r="B3227" s="1" t="n">
        <v>44</v>
      </c>
      <c r="C3227" s="1" t="n">
        <v>0</v>
      </c>
      <c r="D3227" s="1" t="n">
        <v>0</v>
      </c>
      <c r="E3227" s="1" t="n">
        <v>1</v>
      </c>
      <c r="F3227" s="1" t="n">
        <v>3221</v>
      </c>
      <c r="H3227" s="1" t="s">
        <v>3690</v>
      </c>
      <c r="I3227" s="3" t="e">
        <f aca="false">--#NAME?-#NAME?</f>
        <v>#NAME?</v>
      </c>
      <c r="L3227" s="1" t="n">
        <v>0</v>
      </c>
      <c r="M3227" s="1" t="n">
        <v>32230</v>
      </c>
    </row>
    <row r="3228" customFormat="false" ht="189.55" hidden="false" customHeight="false" outlineLevel="0" collapsed="false">
      <c r="A3228" s="1" t="n">
        <v>3224</v>
      </c>
      <c r="B3228" s="1" t="n">
        <v>44</v>
      </c>
      <c r="C3228" s="1" t="n">
        <v>0</v>
      </c>
      <c r="D3228" s="1" t="n">
        <v>0</v>
      </c>
      <c r="E3228" s="1" t="n">
        <v>0</v>
      </c>
      <c r="F3228" s="1" t="n">
        <v>3217</v>
      </c>
      <c r="I3228" s="3" t="s">
        <v>3691</v>
      </c>
      <c r="L3228" s="1" t="n">
        <v>0</v>
      </c>
      <c r="M3228" s="1" t="n">
        <v>32240</v>
      </c>
    </row>
    <row r="3229" customFormat="false" ht="14.9" hidden="false" customHeight="false" outlineLevel="0" collapsed="false">
      <c r="A3229" s="1" t="n">
        <v>3225</v>
      </c>
      <c r="B3229" s="1" t="n">
        <v>44</v>
      </c>
      <c r="C3229" s="1" t="n">
        <v>0</v>
      </c>
      <c r="D3229" s="1" t="n">
        <v>0</v>
      </c>
      <c r="E3229" s="1" t="n">
        <v>1</v>
      </c>
      <c r="F3229" s="1" t="n">
        <v>3224</v>
      </c>
      <c r="H3229" s="1" t="s">
        <v>3692</v>
      </c>
      <c r="I3229" s="3" t="e">
        <f aca="false">--#NAME? #NAME?</f>
        <v>#VALUE!</v>
      </c>
      <c r="J3229" s="3" t="s">
        <v>256</v>
      </c>
      <c r="K3229" s="1" t="n">
        <v>0</v>
      </c>
      <c r="L3229" s="1" t="n">
        <v>0</v>
      </c>
      <c r="M3229" s="1" t="n">
        <v>32250</v>
      </c>
    </row>
    <row r="3230" customFormat="false" ht="14.9" hidden="false" customHeight="false" outlineLevel="0" collapsed="false">
      <c r="A3230" s="1" t="n">
        <v>3226</v>
      </c>
      <c r="B3230" s="1" t="n">
        <v>44</v>
      </c>
      <c r="C3230" s="1" t="n">
        <v>0</v>
      </c>
      <c r="D3230" s="1" t="n">
        <v>0</v>
      </c>
      <c r="E3230" s="1" t="n">
        <v>1</v>
      </c>
      <c r="F3230" s="1" t="n">
        <v>3224</v>
      </c>
      <c r="H3230" s="1" t="s">
        <v>3693</v>
      </c>
      <c r="I3230" s="3" t="e">
        <f aca="false">--#NAME?</f>
        <v>#NAME?</v>
      </c>
      <c r="J3230" s="3" t="s">
        <v>256</v>
      </c>
      <c r="K3230" s="1" t="n">
        <v>0</v>
      </c>
      <c r="L3230" s="1" t="n">
        <v>0</v>
      </c>
      <c r="M3230" s="1" t="n">
        <v>32260</v>
      </c>
    </row>
    <row r="3231" customFormat="false" ht="14.9" hidden="false" customHeight="false" outlineLevel="0" collapsed="false">
      <c r="A3231" s="1" t="n">
        <v>3227</v>
      </c>
      <c r="B3231" s="1" t="n">
        <v>44</v>
      </c>
      <c r="C3231" s="1" t="n">
        <v>0</v>
      </c>
      <c r="D3231" s="1" t="n">
        <v>0</v>
      </c>
      <c r="E3231" s="1" t="n">
        <v>1</v>
      </c>
      <c r="F3231" s="1" t="n">
        <v>3217</v>
      </c>
      <c r="H3231" s="1" t="s">
        <v>3694</v>
      </c>
      <c r="I3231" s="3" t="e">
        <f aca="false">-#NAME? #NAME? #NAME? #NAME? #NAME? #NAME?,#NAME? #NAME?</f>
        <v>#VALUE!</v>
      </c>
      <c r="J3231" s="3" t="s">
        <v>256</v>
      </c>
      <c r="K3231" s="1" t="n">
        <v>0</v>
      </c>
      <c r="L3231" s="1" t="n">
        <v>0</v>
      </c>
      <c r="M3231" s="1" t="n">
        <v>32270</v>
      </c>
    </row>
    <row r="3232" customFormat="false" ht="135.8" hidden="false" customHeight="false" outlineLevel="0" collapsed="false">
      <c r="A3232" s="1" t="n">
        <v>3228</v>
      </c>
      <c r="B3232" s="1" t="n">
        <v>44</v>
      </c>
      <c r="C3232" s="1" t="n">
        <v>0</v>
      </c>
      <c r="D3232" s="1" t="n">
        <v>1</v>
      </c>
      <c r="E3232" s="1" t="n">
        <v>0</v>
      </c>
      <c r="G3232" s="1" t="n">
        <v>44.02</v>
      </c>
      <c r="I3232" s="3" t="s">
        <v>3695</v>
      </c>
      <c r="L3232" s="1" t="n">
        <v>0</v>
      </c>
      <c r="M3232" s="1" t="n">
        <v>32280</v>
      </c>
    </row>
    <row r="3233" customFormat="false" ht="14.9" hidden="false" customHeight="false" outlineLevel="0" collapsed="false">
      <c r="A3233" s="1" t="n">
        <v>3229</v>
      </c>
      <c r="B3233" s="1" t="n">
        <v>44</v>
      </c>
      <c r="C3233" s="1" t="n">
        <v>0</v>
      </c>
      <c r="D3233" s="1" t="n">
        <v>0</v>
      </c>
      <c r="E3233" s="1" t="n">
        <v>1</v>
      </c>
      <c r="F3233" s="1" t="n">
        <v>3228</v>
      </c>
      <c r="H3233" s="1" t="s">
        <v>3696</v>
      </c>
      <c r="I3233" s="3" t="e">
        <f aca="false">-#NAME? #NAME?</f>
        <v>#VALUE!</v>
      </c>
      <c r="J3233" s="3" t="s">
        <v>256</v>
      </c>
      <c r="K3233" s="1" t="n">
        <v>0</v>
      </c>
      <c r="L3233" s="1" t="n">
        <v>0</v>
      </c>
      <c r="M3233" s="1" t="n">
        <v>32290</v>
      </c>
    </row>
    <row r="3234" customFormat="false" ht="14.9" hidden="false" customHeight="false" outlineLevel="0" collapsed="false">
      <c r="A3234" s="1" t="n">
        <v>3230</v>
      </c>
      <c r="B3234" s="1" t="n">
        <v>44</v>
      </c>
      <c r="C3234" s="1" t="n">
        <v>0</v>
      </c>
      <c r="D3234" s="1" t="n">
        <v>0</v>
      </c>
      <c r="E3234" s="1" t="n">
        <v>1</v>
      </c>
      <c r="F3234" s="1" t="n">
        <v>3228</v>
      </c>
      <c r="H3234" s="1" t="s">
        <v>3697</v>
      </c>
      <c r="I3234" s="3" t="e">
        <f aca="false">-#NAME?</f>
        <v>#NAME?</v>
      </c>
      <c r="J3234" s="3" t="s">
        <v>256</v>
      </c>
      <c r="K3234" s="1" t="n">
        <v>0</v>
      </c>
      <c r="L3234" s="1" t="n">
        <v>0</v>
      </c>
      <c r="M3234" s="1" t="n">
        <v>32300</v>
      </c>
    </row>
    <row r="3235" customFormat="false" ht="149.25" hidden="false" customHeight="false" outlineLevel="0" collapsed="false">
      <c r="A3235" s="1" t="n">
        <v>3231</v>
      </c>
      <c r="B3235" s="1" t="n">
        <v>44</v>
      </c>
      <c r="C3235" s="1" t="n">
        <v>0</v>
      </c>
      <c r="D3235" s="1" t="n">
        <v>1</v>
      </c>
      <c r="E3235" s="1" t="n">
        <v>0</v>
      </c>
      <c r="G3235" s="1" t="n">
        <v>44.03</v>
      </c>
      <c r="I3235" s="3" t="s">
        <v>3698</v>
      </c>
      <c r="L3235" s="1" t="n">
        <v>0</v>
      </c>
      <c r="M3235" s="1" t="n">
        <v>32310</v>
      </c>
    </row>
    <row r="3236" customFormat="false" ht="108.95" hidden="false" customHeight="false" outlineLevel="0" collapsed="false">
      <c r="A3236" s="1" t="n">
        <v>3232</v>
      </c>
      <c r="B3236" s="1" t="n">
        <v>44</v>
      </c>
      <c r="C3236" s="1" t="n">
        <v>0</v>
      </c>
      <c r="D3236" s="1" t="n">
        <v>0</v>
      </c>
      <c r="E3236" s="1" t="n">
        <v>0</v>
      </c>
      <c r="F3236" s="1" t="n">
        <v>3231</v>
      </c>
      <c r="I3236" s="3" t="s">
        <v>3699</v>
      </c>
      <c r="L3236" s="1" t="n">
        <v>0</v>
      </c>
      <c r="M3236" s="1" t="n">
        <v>32320</v>
      </c>
    </row>
    <row r="3237" customFormat="false" ht="14.9" hidden="false" customHeight="false" outlineLevel="0" collapsed="false">
      <c r="A3237" s="1" t="n">
        <v>3233</v>
      </c>
      <c r="B3237" s="1" t="n">
        <v>44</v>
      </c>
      <c r="C3237" s="1" t="n">
        <v>0</v>
      </c>
      <c r="D3237" s="1" t="n">
        <v>0</v>
      </c>
      <c r="E3237" s="1" t="n">
        <v>1</v>
      </c>
      <c r="F3237" s="1" t="n">
        <v>3232</v>
      </c>
      <c r="H3237" s="1" t="s">
        <v>3700</v>
      </c>
      <c r="I3237" s="3" t="e">
        <f aca="false">--#NAME?</f>
        <v>#NAME?</v>
      </c>
      <c r="J3237" s="3" t="s">
        <v>3701</v>
      </c>
      <c r="K3237" s="1" t="n">
        <v>0</v>
      </c>
      <c r="L3237" s="1" t="n">
        <v>0</v>
      </c>
      <c r="M3237" s="1" t="n">
        <v>32330</v>
      </c>
    </row>
    <row r="3238" customFormat="false" ht="14.9" hidden="false" customHeight="false" outlineLevel="0" collapsed="false">
      <c r="A3238" s="1" t="n">
        <v>3234</v>
      </c>
      <c r="B3238" s="1" t="n">
        <v>44</v>
      </c>
      <c r="C3238" s="1" t="n">
        <v>0</v>
      </c>
      <c r="D3238" s="1" t="n">
        <v>0</v>
      </c>
      <c r="E3238" s="1" t="n">
        <v>1</v>
      </c>
      <c r="F3238" s="1" t="n">
        <v>3232</v>
      </c>
      <c r="H3238" s="1" t="s">
        <v>3702</v>
      </c>
      <c r="I3238" s="3" t="e">
        <f aca="false">--#NAME?-#NAME?</f>
        <v>#NAME?</v>
      </c>
      <c r="J3238" s="3" t="s">
        <v>3701</v>
      </c>
      <c r="K3238" s="1" t="n">
        <v>0</v>
      </c>
      <c r="L3238" s="1" t="n">
        <v>0</v>
      </c>
      <c r="M3238" s="1" t="n">
        <v>32340</v>
      </c>
    </row>
    <row r="3239" customFormat="false" ht="41.75" hidden="false" customHeight="false" outlineLevel="0" collapsed="false">
      <c r="A3239" s="1" t="n">
        <v>3235</v>
      </c>
      <c r="B3239" s="1" t="n">
        <v>44</v>
      </c>
      <c r="C3239" s="1" t="n">
        <v>0</v>
      </c>
      <c r="D3239" s="1" t="n">
        <v>0</v>
      </c>
      <c r="E3239" s="1" t="n">
        <v>0</v>
      </c>
      <c r="F3239" s="1" t="n">
        <v>3231</v>
      </c>
      <c r="I3239" s="3" t="s">
        <v>3703</v>
      </c>
      <c r="L3239" s="1" t="n">
        <v>0</v>
      </c>
      <c r="M3239" s="1" t="n">
        <v>32350</v>
      </c>
    </row>
    <row r="3240" customFormat="false" ht="135.8" hidden="false" customHeight="false" outlineLevel="0" collapsed="false">
      <c r="A3240" s="1" t="n">
        <v>3236</v>
      </c>
      <c r="B3240" s="1" t="n">
        <v>44</v>
      </c>
      <c r="C3240" s="1" t="n">
        <v>0</v>
      </c>
      <c r="D3240" s="1" t="n">
        <v>0</v>
      </c>
      <c r="E3240" s="1" t="n">
        <v>1</v>
      </c>
      <c r="F3240" s="1" t="n">
        <v>3235</v>
      </c>
      <c r="H3240" s="1" t="s">
        <v>3704</v>
      </c>
      <c r="I3240" s="3" t="s">
        <v>3705</v>
      </c>
      <c r="J3240" s="3" t="s">
        <v>3701</v>
      </c>
      <c r="K3240" s="1" t="n">
        <v>0</v>
      </c>
      <c r="L3240" s="1" t="n">
        <v>0</v>
      </c>
      <c r="M3240" s="1" t="n">
        <v>32360</v>
      </c>
    </row>
    <row r="3241" customFormat="false" ht="14.9" hidden="false" customHeight="false" outlineLevel="0" collapsed="false">
      <c r="A3241" s="1" t="n">
        <v>3237</v>
      </c>
      <c r="B3241" s="1" t="n">
        <v>44</v>
      </c>
      <c r="C3241" s="1" t="n">
        <v>0</v>
      </c>
      <c r="D3241" s="1" t="n">
        <v>0</v>
      </c>
      <c r="E3241" s="1" t="n">
        <v>1</v>
      </c>
      <c r="F3241" s="1" t="n">
        <v>3235</v>
      </c>
      <c r="H3241" s="1" t="s">
        <v>3706</v>
      </c>
      <c r="I3241" s="3" t="e">
        <f aca="false">--#NAME? #NAME? (#NAME? #NAME?),#NAME?</f>
        <v>#VALUE!</v>
      </c>
      <c r="J3241" s="3" t="s">
        <v>3701</v>
      </c>
      <c r="K3241" s="1" t="n">
        <v>0</v>
      </c>
      <c r="L3241" s="1" t="n">
        <v>0</v>
      </c>
      <c r="M3241" s="1" t="n">
        <v>32370</v>
      </c>
    </row>
    <row r="3242" customFormat="false" ht="176.1" hidden="false" customHeight="false" outlineLevel="0" collapsed="false">
      <c r="A3242" s="1" t="n">
        <v>3238</v>
      </c>
      <c r="B3242" s="1" t="n">
        <v>44</v>
      </c>
      <c r="C3242" s="1" t="n">
        <v>0</v>
      </c>
      <c r="D3242" s="1" t="n">
        <v>0</v>
      </c>
      <c r="E3242" s="1" t="n">
        <v>1</v>
      </c>
      <c r="F3242" s="1" t="n">
        <v>3235</v>
      </c>
      <c r="H3242" s="1" t="s">
        <v>3707</v>
      </c>
      <c r="I3242" s="3" t="s">
        <v>3708</v>
      </c>
      <c r="J3242" s="3" t="s">
        <v>3701</v>
      </c>
      <c r="K3242" s="1" t="n">
        <v>0</v>
      </c>
      <c r="L3242" s="1" t="n">
        <v>0</v>
      </c>
      <c r="M3242" s="1" t="n">
        <v>32380</v>
      </c>
    </row>
    <row r="3243" customFormat="false" ht="14.9" hidden="false" customHeight="false" outlineLevel="0" collapsed="false">
      <c r="A3243" s="1" t="n">
        <v>3239</v>
      </c>
      <c r="B3243" s="1" t="n">
        <v>44</v>
      </c>
      <c r="C3243" s="1" t="n">
        <v>0</v>
      </c>
      <c r="D3243" s="1" t="n">
        <v>0</v>
      </c>
      <c r="E3243" s="1" t="n">
        <v>1</v>
      </c>
      <c r="F3243" s="1" t="n">
        <v>3235</v>
      </c>
      <c r="H3243" s="1" t="s">
        <v>3709</v>
      </c>
      <c r="I3243" s="3" t="e">
        <f aca="false">--#NAME? #NAME? (#NAME? #NAME?) #NAME? #NAME? (#NAME? #NAME?)</f>
        <v>#VALUE!</v>
      </c>
      <c r="J3243" s="3" t="s">
        <v>3701</v>
      </c>
      <c r="K3243" s="1" t="n">
        <v>0</v>
      </c>
      <c r="L3243" s="1" t="n">
        <v>0</v>
      </c>
      <c r="M3243" s="1" t="n">
        <v>32390</v>
      </c>
    </row>
    <row r="3244" customFormat="false" ht="122.35" hidden="false" customHeight="false" outlineLevel="0" collapsed="false">
      <c r="A3244" s="1" t="n">
        <v>3240</v>
      </c>
      <c r="B3244" s="1" t="n">
        <v>44</v>
      </c>
      <c r="C3244" s="1" t="n">
        <v>0</v>
      </c>
      <c r="D3244" s="1" t="n">
        <v>0</v>
      </c>
      <c r="E3244" s="1" t="n">
        <v>1</v>
      </c>
      <c r="F3244" s="1" t="n">
        <v>3235</v>
      </c>
      <c r="H3244" s="1" t="s">
        <v>3710</v>
      </c>
      <c r="I3244" s="3" t="s">
        <v>3711</v>
      </c>
      <c r="J3244" s="3" t="s">
        <v>3701</v>
      </c>
      <c r="K3244" s="1" t="n">
        <v>0</v>
      </c>
      <c r="L3244" s="1" t="n">
        <v>0</v>
      </c>
      <c r="M3244" s="1" t="n">
        <v>32400</v>
      </c>
    </row>
    <row r="3245" customFormat="false" ht="14.9" hidden="false" customHeight="false" outlineLevel="0" collapsed="false">
      <c r="A3245" s="1" t="n">
        <v>3241</v>
      </c>
      <c r="B3245" s="1" t="n">
        <v>44</v>
      </c>
      <c r="C3245" s="1" t="n">
        <v>0</v>
      </c>
      <c r="D3245" s="1" t="n">
        <v>0</v>
      </c>
      <c r="E3245" s="1" t="n">
        <v>1</v>
      </c>
      <c r="F3245" s="1" t="n">
        <v>3235</v>
      </c>
      <c r="H3245" s="1" t="s">
        <v>3712</v>
      </c>
      <c r="I3245" s="3" t="e">
        <f aca="false">--#NAME?</f>
        <v>#NAME?</v>
      </c>
      <c r="J3245" s="3" t="s">
        <v>3701</v>
      </c>
      <c r="K3245" s="1" t="n">
        <v>0</v>
      </c>
      <c r="L3245" s="1" t="n">
        <v>0</v>
      </c>
      <c r="M3245" s="1" t="n">
        <v>32410</v>
      </c>
    </row>
    <row r="3246" customFormat="false" ht="41.75" hidden="false" customHeight="false" outlineLevel="0" collapsed="false">
      <c r="A3246" s="1" t="n">
        <v>3242</v>
      </c>
      <c r="B3246" s="1" t="n">
        <v>44</v>
      </c>
      <c r="C3246" s="1" t="n">
        <v>0</v>
      </c>
      <c r="D3246" s="1" t="n">
        <v>0</v>
      </c>
      <c r="E3246" s="1" t="n">
        <v>0</v>
      </c>
      <c r="F3246" s="1" t="n">
        <v>3231</v>
      </c>
      <c r="I3246" s="3" t="s">
        <v>3713</v>
      </c>
      <c r="L3246" s="1" t="n">
        <v>0</v>
      </c>
      <c r="M3246" s="1" t="n">
        <v>32420</v>
      </c>
    </row>
    <row r="3247" customFormat="false" ht="14.9" hidden="false" customHeight="false" outlineLevel="0" collapsed="false">
      <c r="A3247" s="1" t="n">
        <v>3243</v>
      </c>
      <c r="B3247" s="1" t="n">
        <v>44</v>
      </c>
      <c r="C3247" s="1" t="n">
        <v>0</v>
      </c>
      <c r="D3247" s="1" t="n">
        <v>0</v>
      </c>
      <c r="E3247" s="1" t="n">
        <v>1</v>
      </c>
      <c r="F3247" s="1" t="n">
        <v>3242</v>
      </c>
      <c r="H3247" s="1" t="s">
        <v>3714</v>
      </c>
      <c r="I3247" s="3" t="e">
        <f aca="false">--#NAME? #NAME? #NAME?,#NAME? #NAME? #NAME? #NAME?</f>
        <v>#VALUE!</v>
      </c>
      <c r="J3247" s="3" t="s">
        <v>3701</v>
      </c>
      <c r="K3247" s="1" t="n">
        <v>0</v>
      </c>
      <c r="L3247" s="1" t="n">
        <v>0</v>
      </c>
      <c r="M3247" s="1" t="n">
        <v>32430</v>
      </c>
    </row>
    <row r="3248" customFormat="false" ht="14.9" hidden="false" customHeight="false" outlineLevel="0" collapsed="false">
      <c r="A3248" s="1" t="n">
        <v>3244</v>
      </c>
      <c r="B3248" s="1" t="n">
        <v>44</v>
      </c>
      <c r="C3248" s="1" t="n">
        <v>0</v>
      </c>
      <c r="D3248" s="1" t="n">
        <v>0</v>
      </c>
      <c r="E3248" s="1" t="n">
        <v>1</v>
      </c>
      <c r="F3248" s="1" t="n">
        <v>3242</v>
      </c>
      <c r="H3248" s="1" t="s">
        <v>3715</v>
      </c>
      <c r="I3248" s="3" t="e">
        <f aca="false">--#NAME?</f>
        <v>#NAME?</v>
      </c>
      <c r="J3248" s="3" t="s">
        <v>3701</v>
      </c>
      <c r="K3248" s="1" t="n">
        <v>0</v>
      </c>
      <c r="L3248" s="1" t="n">
        <v>0</v>
      </c>
      <c r="M3248" s="1" t="n">
        <v>32440</v>
      </c>
    </row>
    <row r="3249" customFormat="false" ht="14.9" hidden="false" customHeight="false" outlineLevel="0" collapsed="false">
      <c r="A3249" s="1" t="n">
        <v>3245</v>
      </c>
      <c r="B3249" s="1" t="n">
        <v>44</v>
      </c>
      <c r="C3249" s="1" t="n">
        <v>0</v>
      </c>
      <c r="D3249" s="1" t="n">
        <v>0</v>
      </c>
      <c r="E3249" s="1" t="n">
        <v>0</v>
      </c>
      <c r="F3249" s="1" t="n">
        <v>3231</v>
      </c>
      <c r="I3249" s="3" t="s">
        <v>199</v>
      </c>
      <c r="L3249" s="1" t="n">
        <v>0</v>
      </c>
      <c r="M3249" s="1" t="n">
        <v>32450</v>
      </c>
    </row>
    <row r="3250" customFormat="false" ht="14.9" hidden="false" customHeight="false" outlineLevel="0" collapsed="false">
      <c r="A3250" s="1" t="n">
        <v>3246</v>
      </c>
      <c r="B3250" s="1" t="n">
        <v>44</v>
      </c>
      <c r="C3250" s="1" t="n">
        <v>0</v>
      </c>
      <c r="D3250" s="1" t="n">
        <v>0</v>
      </c>
      <c r="E3250" s="1" t="n">
        <v>1</v>
      </c>
      <c r="F3250" s="1" t="n">
        <v>3245</v>
      </c>
      <c r="H3250" s="1" t="s">
        <v>3716</v>
      </c>
      <c r="I3250" s="3" t="e">
        <f aca="false">--#NAME? #NAME? (#NAME? #NAME?)</f>
        <v>#VALUE!</v>
      </c>
      <c r="J3250" s="3" t="s">
        <v>3701</v>
      </c>
      <c r="K3250" s="1" t="n">
        <v>0</v>
      </c>
      <c r="L3250" s="1" t="n">
        <v>0</v>
      </c>
      <c r="M3250" s="1" t="n">
        <v>32460</v>
      </c>
    </row>
    <row r="3251" customFormat="false" ht="149.25" hidden="false" customHeight="false" outlineLevel="0" collapsed="false">
      <c r="A3251" s="1" t="n">
        <v>3247</v>
      </c>
      <c r="B3251" s="1" t="n">
        <v>44</v>
      </c>
      <c r="C3251" s="1" t="n">
        <v>0</v>
      </c>
      <c r="D3251" s="1" t="n">
        <v>0</v>
      </c>
      <c r="E3251" s="1" t="n">
        <v>1</v>
      </c>
      <c r="F3251" s="1" t="n">
        <v>3245</v>
      </c>
      <c r="H3251" s="1" t="s">
        <v>3717</v>
      </c>
      <c r="I3251" s="3" t="s">
        <v>3718</v>
      </c>
      <c r="J3251" s="3" t="s">
        <v>3701</v>
      </c>
      <c r="K3251" s="1" t="n">
        <v>0</v>
      </c>
      <c r="L3251" s="1" t="n">
        <v>0</v>
      </c>
      <c r="M3251" s="1" t="n">
        <v>32470</v>
      </c>
    </row>
    <row r="3252" customFormat="false" ht="14.9" hidden="false" customHeight="false" outlineLevel="0" collapsed="false">
      <c r="A3252" s="1" t="n">
        <v>3248</v>
      </c>
      <c r="B3252" s="1" t="n">
        <v>44</v>
      </c>
      <c r="C3252" s="1" t="n">
        <v>0</v>
      </c>
      <c r="D3252" s="1" t="n">
        <v>0</v>
      </c>
      <c r="E3252" s="1" t="n">
        <v>1</v>
      </c>
      <c r="F3252" s="1" t="n">
        <v>3245</v>
      </c>
      <c r="H3252" s="1" t="s">
        <v>3719</v>
      </c>
      <c r="I3252" s="3" t="e">
        <f aca="false">--#NAME? #NAME? (#NAME? #NAME?),#NAME?</f>
        <v>#VALUE!</v>
      </c>
      <c r="J3252" s="3" t="s">
        <v>3701</v>
      </c>
      <c r="K3252" s="1" t="n">
        <v>0</v>
      </c>
      <c r="L3252" s="1" t="n">
        <v>0</v>
      </c>
      <c r="M3252" s="1" t="n">
        <v>32480</v>
      </c>
    </row>
    <row r="3253" customFormat="false" ht="135.8" hidden="false" customHeight="false" outlineLevel="0" collapsed="false">
      <c r="A3253" s="1" t="n">
        <v>3249</v>
      </c>
      <c r="B3253" s="1" t="n">
        <v>44</v>
      </c>
      <c r="C3253" s="1" t="n">
        <v>0</v>
      </c>
      <c r="D3253" s="1" t="n">
        <v>0</v>
      </c>
      <c r="E3253" s="1" t="n">
        <v>1</v>
      </c>
      <c r="F3253" s="1" t="n">
        <v>3245</v>
      </c>
      <c r="H3253" s="1" t="s">
        <v>3720</v>
      </c>
      <c r="I3253" s="3" t="s">
        <v>3721</v>
      </c>
      <c r="J3253" s="3" t="s">
        <v>3701</v>
      </c>
      <c r="K3253" s="1" t="n">
        <v>0</v>
      </c>
      <c r="L3253" s="1" t="n">
        <v>0</v>
      </c>
      <c r="M3253" s="1" t="n">
        <v>32490</v>
      </c>
    </row>
    <row r="3254" customFormat="false" ht="14.9" hidden="false" customHeight="false" outlineLevel="0" collapsed="false">
      <c r="A3254" s="1" t="n">
        <v>3250</v>
      </c>
      <c r="B3254" s="1" t="n">
        <v>44</v>
      </c>
      <c r="C3254" s="1" t="n">
        <v>0</v>
      </c>
      <c r="D3254" s="1" t="n">
        <v>0</v>
      </c>
      <c r="E3254" s="1" t="n">
        <v>1</v>
      </c>
      <c r="F3254" s="1" t="n">
        <v>3245</v>
      </c>
      <c r="H3254" s="1" t="s">
        <v>3722</v>
      </c>
      <c r="I3254" s="3" t="e">
        <f aca="false">--#NAME? #NAME? (#NAME? #NAME?),#NAME?</f>
        <v>#VALUE!</v>
      </c>
      <c r="J3254" s="3" t="s">
        <v>3701</v>
      </c>
      <c r="K3254" s="1" t="n">
        <v>0</v>
      </c>
      <c r="L3254" s="1" t="n">
        <v>0</v>
      </c>
      <c r="M3254" s="1" t="n">
        <v>32500</v>
      </c>
    </row>
    <row r="3255" customFormat="false" ht="14.9" hidden="false" customHeight="false" outlineLevel="0" collapsed="false">
      <c r="A3255" s="1" t="n">
        <v>3251</v>
      </c>
      <c r="B3255" s="1" t="n">
        <v>44</v>
      </c>
      <c r="C3255" s="1" t="n">
        <v>0</v>
      </c>
      <c r="D3255" s="1" t="n">
        <v>0</v>
      </c>
      <c r="E3255" s="1" t="n">
        <v>1</v>
      </c>
      <c r="F3255" s="1" t="n">
        <v>3245</v>
      </c>
      <c r="H3255" s="1" t="s">
        <v>3723</v>
      </c>
      <c r="I3255" s="3" t="e">
        <f aca="false">--#NAME? #NAME? #NAME? #NAME? (#NAME? #NAME?)</f>
        <v>#VALUE!</v>
      </c>
      <c r="J3255" s="3" t="s">
        <v>3701</v>
      </c>
      <c r="K3255" s="1" t="n">
        <v>0</v>
      </c>
      <c r="L3255" s="1" t="n">
        <v>0</v>
      </c>
      <c r="M3255" s="1" t="n">
        <v>32510</v>
      </c>
    </row>
    <row r="3256" customFormat="false" ht="14.9" hidden="false" customHeight="false" outlineLevel="0" collapsed="false">
      <c r="A3256" s="1" t="n">
        <v>3252</v>
      </c>
      <c r="B3256" s="1" t="n">
        <v>44</v>
      </c>
      <c r="C3256" s="1" t="n">
        <v>0</v>
      </c>
      <c r="D3256" s="1" t="n">
        <v>0</v>
      </c>
      <c r="E3256" s="1" t="n">
        <v>1</v>
      </c>
      <c r="F3256" s="1" t="n">
        <v>3245</v>
      </c>
      <c r="H3256" s="1" t="s">
        <v>3724</v>
      </c>
      <c r="I3256" s="3" t="e">
        <f aca="false">--#NAME? (#NAME?,#NAME? #NAME?)</f>
        <v>#VALUE!</v>
      </c>
      <c r="J3256" s="3" t="s">
        <v>3701</v>
      </c>
      <c r="K3256" s="1" t="n">
        <v>0</v>
      </c>
      <c r="L3256" s="1" t="n">
        <v>0</v>
      </c>
      <c r="M3256" s="1" t="n">
        <v>32520</v>
      </c>
    </row>
    <row r="3257" customFormat="false" ht="14.9" hidden="false" customHeight="false" outlineLevel="0" collapsed="false">
      <c r="A3257" s="1" t="n">
        <v>3253</v>
      </c>
      <c r="B3257" s="1" t="n">
        <v>44</v>
      </c>
      <c r="C3257" s="1" t="n">
        <v>0</v>
      </c>
      <c r="D3257" s="1" t="n">
        <v>0</v>
      </c>
      <c r="E3257" s="1" t="n">
        <v>1</v>
      </c>
      <c r="F3257" s="1" t="n">
        <v>3245</v>
      </c>
      <c r="H3257" s="1" t="s">
        <v>3725</v>
      </c>
      <c r="I3257" s="3" t="e">
        <f aca="false">--#NAME?</f>
        <v>#NAME?</v>
      </c>
      <c r="J3257" s="3" t="s">
        <v>3701</v>
      </c>
      <c r="K3257" s="1" t="n">
        <v>0</v>
      </c>
      <c r="L3257" s="1" t="n">
        <v>0</v>
      </c>
      <c r="M3257" s="1" t="n">
        <v>32530</v>
      </c>
    </row>
    <row r="3258" customFormat="false" ht="485.05" hidden="false" customHeight="false" outlineLevel="0" collapsed="false">
      <c r="A3258" s="1" t="n">
        <v>3254</v>
      </c>
      <c r="B3258" s="1" t="n">
        <v>44</v>
      </c>
      <c r="C3258" s="1" t="n">
        <v>0</v>
      </c>
      <c r="D3258" s="1" t="n">
        <v>1</v>
      </c>
      <c r="E3258" s="1" t="n">
        <v>0</v>
      </c>
      <c r="G3258" s="1" t="n">
        <v>44.04</v>
      </c>
      <c r="I3258" s="3" t="s">
        <v>3726</v>
      </c>
      <c r="L3258" s="1" t="n">
        <v>0</v>
      </c>
      <c r="M3258" s="1" t="n">
        <v>32540</v>
      </c>
    </row>
    <row r="3259" customFormat="false" ht="14.9" hidden="false" customHeight="false" outlineLevel="0" collapsed="false">
      <c r="A3259" s="1" t="n">
        <v>3255</v>
      </c>
      <c r="B3259" s="1" t="n">
        <v>44</v>
      </c>
      <c r="C3259" s="1" t="n">
        <v>0</v>
      </c>
      <c r="D3259" s="1" t="n">
        <v>0</v>
      </c>
      <c r="E3259" s="1" t="n">
        <v>1</v>
      </c>
      <c r="F3259" s="1" t="n">
        <v>3254</v>
      </c>
      <c r="H3259" s="1" t="s">
        <v>3727</v>
      </c>
      <c r="I3259" s="3" t="e">
        <f aca="false">-#NAME?</f>
        <v>#NAME?</v>
      </c>
      <c r="J3259" s="3" t="s">
        <v>256</v>
      </c>
      <c r="K3259" s="1" t="n">
        <v>0</v>
      </c>
      <c r="L3259" s="1" t="n">
        <v>0</v>
      </c>
      <c r="M3259" s="1" t="n">
        <v>32550</v>
      </c>
    </row>
    <row r="3260" customFormat="false" ht="14.9" hidden="false" customHeight="false" outlineLevel="0" collapsed="false">
      <c r="A3260" s="1" t="n">
        <v>3256</v>
      </c>
      <c r="B3260" s="1" t="n">
        <v>44</v>
      </c>
      <c r="C3260" s="1" t="n">
        <v>0</v>
      </c>
      <c r="D3260" s="1" t="n">
        <v>0</v>
      </c>
      <c r="E3260" s="1" t="n">
        <v>1</v>
      </c>
      <c r="F3260" s="1" t="n">
        <v>3254</v>
      </c>
      <c r="H3260" s="1" t="s">
        <v>3728</v>
      </c>
      <c r="I3260" s="3" t="e">
        <f aca="false">-#NAME?-#NAME?</f>
        <v>#NAME?</v>
      </c>
      <c r="J3260" s="3" t="s">
        <v>256</v>
      </c>
      <c r="K3260" s="1" t="n">
        <v>0</v>
      </c>
      <c r="L3260" s="1" t="n">
        <v>0</v>
      </c>
      <c r="M3260" s="1" t="n">
        <v>32560</v>
      </c>
    </row>
    <row r="3261" customFormat="false" ht="28.35" hidden="false" customHeight="false" outlineLevel="0" collapsed="false">
      <c r="A3261" s="1" t="n">
        <v>3257</v>
      </c>
      <c r="B3261" s="1" t="n">
        <v>44</v>
      </c>
      <c r="C3261" s="1" t="n">
        <v>0</v>
      </c>
      <c r="D3261" s="1" t="n">
        <v>1</v>
      </c>
      <c r="E3261" s="1" t="n">
        <v>1</v>
      </c>
      <c r="G3261" s="1" t="n">
        <v>44.05</v>
      </c>
      <c r="H3261" s="1" t="s">
        <v>3729</v>
      </c>
      <c r="I3261" s="3" t="s">
        <v>3730</v>
      </c>
      <c r="J3261" s="3" t="s">
        <v>3731</v>
      </c>
      <c r="K3261" s="1" t="n">
        <v>5</v>
      </c>
      <c r="L3261" s="1" t="n">
        <v>0</v>
      </c>
      <c r="M3261" s="1" t="n">
        <v>0</v>
      </c>
      <c r="N3261" s="1" t="n">
        <v>32570</v>
      </c>
    </row>
    <row r="3262" customFormat="false" ht="82.05" hidden="false" customHeight="false" outlineLevel="0" collapsed="false">
      <c r="A3262" s="1" t="n">
        <v>3258</v>
      </c>
      <c r="B3262" s="1" t="n">
        <v>44</v>
      </c>
      <c r="C3262" s="1" t="n">
        <v>0</v>
      </c>
      <c r="D3262" s="1" t="n">
        <v>1</v>
      </c>
      <c r="E3262" s="1" t="n">
        <v>0</v>
      </c>
      <c r="G3262" s="1" t="n">
        <v>44.06</v>
      </c>
      <c r="I3262" s="3" t="s">
        <v>3732</v>
      </c>
      <c r="L3262" s="1" t="n">
        <v>0</v>
      </c>
      <c r="M3262" s="1" t="n">
        <v>32580</v>
      </c>
    </row>
    <row r="3263" customFormat="false" ht="41.75" hidden="false" customHeight="false" outlineLevel="0" collapsed="false">
      <c r="A3263" s="1" t="n">
        <v>3259</v>
      </c>
      <c r="B3263" s="1" t="n">
        <v>44</v>
      </c>
      <c r="C3263" s="1" t="n">
        <v>0</v>
      </c>
      <c r="D3263" s="1" t="n">
        <v>0</v>
      </c>
      <c r="E3263" s="1" t="n">
        <v>0</v>
      </c>
      <c r="F3263" s="1" t="n">
        <v>3258</v>
      </c>
      <c r="I3263" s="3" t="s">
        <v>3733</v>
      </c>
      <c r="L3263" s="1" t="n">
        <v>0</v>
      </c>
      <c r="M3263" s="1" t="n">
        <v>32590</v>
      </c>
    </row>
    <row r="3264" customFormat="false" ht="14.9" hidden="false" customHeight="false" outlineLevel="0" collapsed="false">
      <c r="A3264" s="1" t="n">
        <v>3260</v>
      </c>
      <c r="B3264" s="1" t="n">
        <v>44</v>
      </c>
      <c r="C3264" s="1" t="n">
        <v>0</v>
      </c>
      <c r="D3264" s="1" t="n">
        <v>0</v>
      </c>
      <c r="E3264" s="1" t="n">
        <v>1</v>
      </c>
      <c r="F3264" s="1" t="n">
        <v>3259</v>
      </c>
      <c r="H3264" s="1" t="s">
        <v>3734</v>
      </c>
      <c r="I3264" s="3" t="e">
        <f aca="false">--#NAME?</f>
        <v>#NAME?</v>
      </c>
      <c r="J3264" s="3" t="s">
        <v>3701</v>
      </c>
      <c r="K3264" s="1" t="n">
        <v>0</v>
      </c>
      <c r="L3264" s="1" t="n">
        <v>0</v>
      </c>
      <c r="M3264" s="1" t="n">
        <v>32600</v>
      </c>
    </row>
    <row r="3265" customFormat="false" ht="14.9" hidden="false" customHeight="false" outlineLevel="0" collapsed="false">
      <c r="A3265" s="1" t="n">
        <v>3261</v>
      </c>
      <c r="B3265" s="1" t="n">
        <v>44</v>
      </c>
      <c r="C3265" s="1" t="n">
        <v>0</v>
      </c>
      <c r="D3265" s="1" t="n">
        <v>0</v>
      </c>
      <c r="E3265" s="1" t="n">
        <v>1</v>
      </c>
      <c r="F3265" s="1" t="n">
        <v>3259</v>
      </c>
      <c r="H3265" s="1" t="s">
        <v>3735</v>
      </c>
      <c r="I3265" s="3" t="e">
        <f aca="false">--#NAME?-#NAME?</f>
        <v>#NAME?</v>
      </c>
      <c r="J3265" s="3" t="s">
        <v>3701</v>
      </c>
      <c r="K3265" s="1" t="n">
        <v>0</v>
      </c>
      <c r="L3265" s="1" t="n">
        <v>0</v>
      </c>
      <c r="M3265" s="1" t="n">
        <v>32610</v>
      </c>
    </row>
    <row r="3266" customFormat="false" ht="14.9" hidden="false" customHeight="false" outlineLevel="0" collapsed="false">
      <c r="A3266" s="1" t="n">
        <v>3262</v>
      </c>
      <c r="B3266" s="1" t="n">
        <v>44</v>
      </c>
      <c r="C3266" s="1" t="n">
        <v>0</v>
      </c>
      <c r="D3266" s="1" t="n">
        <v>0</v>
      </c>
      <c r="E3266" s="1" t="n">
        <v>0</v>
      </c>
      <c r="F3266" s="1" t="n">
        <v>3258</v>
      </c>
      <c r="I3266" s="3" t="s">
        <v>199</v>
      </c>
      <c r="L3266" s="1" t="n">
        <v>0</v>
      </c>
      <c r="M3266" s="1" t="n">
        <v>32620</v>
      </c>
    </row>
    <row r="3267" customFormat="false" ht="14.9" hidden="false" customHeight="false" outlineLevel="0" collapsed="false">
      <c r="A3267" s="1" t="n">
        <v>3263</v>
      </c>
      <c r="B3267" s="1" t="n">
        <v>44</v>
      </c>
      <c r="C3267" s="1" t="n">
        <v>0</v>
      </c>
      <c r="D3267" s="1" t="n">
        <v>0</v>
      </c>
      <c r="E3267" s="1" t="n">
        <v>1</v>
      </c>
      <c r="F3267" s="1" t="n">
        <v>3262</v>
      </c>
      <c r="H3267" s="1" t="s">
        <v>3736</v>
      </c>
      <c r="I3267" s="3" t="e">
        <f aca="false">--#NAME?</f>
        <v>#NAME?</v>
      </c>
      <c r="J3267" s="3" t="s">
        <v>3701</v>
      </c>
      <c r="K3267" s="1" t="n">
        <v>0</v>
      </c>
      <c r="L3267" s="1" t="n">
        <v>0</v>
      </c>
      <c r="M3267" s="1" t="n">
        <v>32630</v>
      </c>
    </row>
    <row r="3268" customFormat="false" ht="14.9" hidden="false" customHeight="false" outlineLevel="0" collapsed="false">
      <c r="A3268" s="1" t="n">
        <v>3264</v>
      </c>
      <c r="B3268" s="1" t="n">
        <v>44</v>
      </c>
      <c r="C3268" s="1" t="n">
        <v>0</v>
      </c>
      <c r="D3268" s="1" t="n">
        <v>0</v>
      </c>
      <c r="E3268" s="1" t="n">
        <v>1</v>
      </c>
      <c r="F3268" s="1" t="n">
        <v>3262</v>
      </c>
      <c r="H3268" s="1" t="s">
        <v>3737</v>
      </c>
      <c r="I3268" s="3" t="e">
        <f aca="false">--#NAME?-#NAME?</f>
        <v>#NAME?</v>
      </c>
      <c r="J3268" s="3" t="s">
        <v>3701</v>
      </c>
      <c r="K3268" s="1" t="n">
        <v>0</v>
      </c>
      <c r="L3268" s="1" t="n">
        <v>0</v>
      </c>
      <c r="M3268" s="1" t="n">
        <v>32640</v>
      </c>
    </row>
    <row r="3269" customFormat="false" ht="216.4" hidden="false" customHeight="false" outlineLevel="0" collapsed="false">
      <c r="A3269" s="1" t="n">
        <v>3265</v>
      </c>
      <c r="B3269" s="1" t="n">
        <v>44</v>
      </c>
      <c r="C3269" s="1" t="n">
        <v>0</v>
      </c>
      <c r="D3269" s="1" t="n">
        <v>1</v>
      </c>
      <c r="E3269" s="1" t="n">
        <v>0</v>
      </c>
      <c r="G3269" s="1" t="n">
        <v>44.07</v>
      </c>
      <c r="I3269" s="3" t="s">
        <v>3738</v>
      </c>
      <c r="L3269" s="1" t="n">
        <v>0</v>
      </c>
      <c r="M3269" s="1" t="n">
        <v>32650</v>
      </c>
    </row>
    <row r="3270" customFormat="false" ht="41.75" hidden="false" customHeight="false" outlineLevel="0" collapsed="false">
      <c r="A3270" s="1" t="n">
        <v>3266</v>
      </c>
      <c r="B3270" s="1" t="n">
        <v>44</v>
      </c>
      <c r="C3270" s="1" t="n">
        <v>0</v>
      </c>
      <c r="D3270" s="1" t="n">
        <v>0</v>
      </c>
      <c r="E3270" s="1" t="n">
        <v>0</v>
      </c>
      <c r="F3270" s="1" t="n">
        <v>3265</v>
      </c>
      <c r="I3270" s="3" t="s">
        <v>3739</v>
      </c>
      <c r="L3270" s="1" t="n">
        <v>0</v>
      </c>
      <c r="M3270" s="1" t="n">
        <v>32660</v>
      </c>
    </row>
    <row r="3271" customFormat="false" ht="14.9" hidden="false" customHeight="false" outlineLevel="0" collapsed="false">
      <c r="A3271" s="1" t="n">
        <v>3267</v>
      </c>
      <c r="B3271" s="1" t="n">
        <v>44</v>
      </c>
      <c r="C3271" s="1" t="n">
        <v>0</v>
      </c>
      <c r="D3271" s="1" t="n">
        <v>0</v>
      </c>
      <c r="E3271" s="1" t="n">
        <v>1</v>
      </c>
      <c r="F3271" s="1" t="n">
        <v>3266</v>
      </c>
      <c r="H3271" s="1" t="s">
        <v>3740</v>
      </c>
      <c r="I3271" s="3" t="e">
        <f aca="false">--#NAME? #NAME? (#NAME? #NAME?)</f>
        <v>#VALUE!</v>
      </c>
      <c r="J3271" s="3" t="s">
        <v>3701</v>
      </c>
      <c r="K3271" s="1" t="n">
        <v>0</v>
      </c>
      <c r="L3271" s="1" t="n">
        <v>0</v>
      </c>
      <c r="M3271" s="1" t="n">
        <v>32670</v>
      </c>
    </row>
    <row r="3272" customFormat="false" ht="14.9" hidden="false" customHeight="false" outlineLevel="0" collapsed="false">
      <c r="A3272" s="1" t="n">
        <v>3268</v>
      </c>
      <c r="B3272" s="1" t="n">
        <v>44</v>
      </c>
      <c r="C3272" s="1" t="n">
        <v>0</v>
      </c>
      <c r="D3272" s="1" t="n">
        <v>0</v>
      </c>
      <c r="E3272" s="1" t="n">
        <v>1</v>
      </c>
      <c r="F3272" s="1" t="n">
        <v>3266</v>
      </c>
      <c r="H3272" s="1" t="s">
        <v>3741</v>
      </c>
      <c r="I3272" s="3" t="e">
        <f aca="false">--#NAME? #NAME? (#NAME? #NAME?) #NAME? #NAME? (#NAME? #NAME?)</f>
        <v>#VALUE!</v>
      </c>
      <c r="J3272" s="3" t="s">
        <v>3701</v>
      </c>
      <c r="K3272" s="1" t="n">
        <v>0</v>
      </c>
      <c r="L3272" s="1" t="n">
        <v>0</v>
      </c>
      <c r="M3272" s="1" t="n">
        <v>32680</v>
      </c>
    </row>
    <row r="3273" customFormat="false" ht="14.9" hidden="false" customHeight="false" outlineLevel="0" collapsed="false">
      <c r="A3273" s="1" t="n">
        <v>3269</v>
      </c>
      <c r="B3273" s="1" t="n">
        <v>44</v>
      </c>
      <c r="C3273" s="1" t="n">
        <v>0</v>
      </c>
      <c r="D3273" s="1" t="n">
        <v>0</v>
      </c>
      <c r="E3273" s="1" t="n">
        <v>1</v>
      </c>
      <c r="F3273" s="1" t="n">
        <v>3266</v>
      </c>
      <c r="H3273" s="1" t="s">
        <v>3742</v>
      </c>
      <c r="I3273" s="3" t="e">
        <f aca="false">--#NAME?</f>
        <v>#NAME?</v>
      </c>
      <c r="J3273" s="3" t="s">
        <v>3701</v>
      </c>
      <c r="K3273" s="1" t="n">
        <v>0</v>
      </c>
      <c r="L3273" s="1" t="n">
        <v>0</v>
      </c>
      <c r="M3273" s="1" t="n">
        <v>32690</v>
      </c>
    </row>
    <row r="3274" customFormat="false" ht="41.75" hidden="false" customHeight="false" outlineLevel="0" collapsed="false">
      <c r="A3274" s="1" t="n">
        <v>3270</v>
      </c>
      <c r="B3274" s="1" t="n">
        <v>44</v>
      </c>
      <c r="C3274" s="1" t="n">
        <v>0</v>
      </c>
      <c r="D3274" s="1" t="n">
        <v>0</v>
      </c>
      <c r="E3274" s="1" t="n">
        <v>0</v>
      </c>
      <c r="F3274" s="1" t="n">
        <v>3265</v>
      </c>
      <c r="I3274" s="3" t="s">
        <v>3743</v>
      </c>
      <c r="L3274" s="1" t="n">
        <v>0</v>
      </c>
      <c r="M3274" s="1" t="n">
        <v>32700</v>
      </c>
    </row>
    <row r="3275" customFormat="false" ht="14.9" hidden="false" customHeight="false" outlineLevel="0" collapsed="false">
      <c r="A3275" s="1" t="n">
        <v>3271</v>
      </c>
      <c r="B3275" s="1" t="n">
        <v>44</v>
      </c>
      <c r="C3275" s="1" t="n">
        <v>0</v>
      </c>
      <c r="D3275" s="1" t="n">
        <v>0</v>
      </c>
      <c r="E3275" s="1" t="n">
        <v>1</v>
      </c>
      <c r="F3275" s="1" t="n">
        <v>3270</v>
      </c>
      <c r="H3275" s="1" t="s">
        <v>3744</v>
      </c>
      <c r="I3275" s="3" t="e">
        <f aca="false">--#NAME? (#NAME? #NAME?)</f>
        <v>#VALUE!</v>
      </c>
      <c r="J3275" s="3" t="s">
        <v>3701</v>
      </c>
      <c r="K3275" s="1" t="n">
        <v>0</v>
      </c>
      <c r="L3275" s="1" t="n">
        <v>0</v>
      </c>
      <c r="M3275" s="1" t="n">
        <v>32710</v>
      </c>
    </row>
    <row r="3276" customFormat="false" ht="14.9" hidden="false" customHeight="false" outlineLevel="0" collapsed="false">
      <c r="A3276" s="1" t="n">
        <v>3272</v>
      </c>
      <c r="B3276" s="1" t="n">
        <v>44</v>
      </c>
      <c r="C3276" s="1" t="n">
        <v>0</v>
      </c>
      <c r="D3276" s="1" t="n">
        <v>0</v>
      </c>
      <c r="E3276" s="1" t="n">
        <v>1</v>
      </c>
      <c r="F3276" s="1" t="n">
        <v>3270</v>
      </c>
      <c r="H3276" s="1" t="s">
        <v>3745</v>
      </c>
      <c r="I3276" s="3" t="e">
        <f aca="false">--#NAME?,#NAME? #NAME? #NAME?</f>
        <v>#VALUE!</v>
      </c>
      <c r="J3276" s="3" t="s">
        <v>3701</v>
      </c>
      <c r="K3276" s="1" t="n">
        <v>0</v>
      </c>
      <c r="L3276" s="1" t="n">
        <v>0</v>
      </c>
      <c r="M3276" s="1" t="n">
        <v>32720</v>
      </c>
    </row>
    <row r="3277" customFormat="false" ht="14.9" hidden="false" customHeight="false" outlineLevel="0" collapsed="false">
      <c r="A3277" s="1" t="n">
        <v>3273</v>
      </c>
      <c r="B3277" s="1" t="n">
        <v>44</v>
      </c>
      <c r="C3277" s="1" t="n">
        <v>0</v>
      </c>
      <c r="D3277" s="1" t="n">
        <v>0</v>
      </c>
      <c r="E3277" s="1" t="n">
        <v>1</v>
      </c>
      <c r="F3277" s="1" t="n">
        <v>3270</v>
      </c>
      <c r="H3277" s="1" t="s">
        <v>3746</v>
      </c>
      <c r="I3277" s="3" t="e">
        <f aca="false">--#NAME? #NAME? #NAME?,#NAME? #NAME? #NAME? #NAME? #NAME? #NAME?</f>
        <v>#VALUE!</v>
      </c>
      <c r="J3277" s="3" t="s">
        <v>3701</v>
      </c>
      <c r="K3277" s="1" t="n">
        <v>0</v>
      </c>
      <c r="L3277" s="1" t="n">
        <v>0</v>
      </c>
      <c r="M3277" s="1" t="n">
        <v>32730</v>
      </c>
    </row>
    <row r="3278" customFormat="false" ht="14.9" hidden="false" customHeight="false" outlineLevel="0" collapsed="false">
      <c r="A3278" s="1" t="n">
        <v>3274</v>
      </c>
      <c r="B3278" s="1" t="n">
        <v>44</v>
      </c>
      <c r="C3278" s="1" t="n">
        <v>0</v>
      </c>
      <c r="D3278" s="1" t="n">
        <v>0</v>
      </c>
      <c r="E3278" s="1" t="n">
        <v>1</v>
      </c>
      <c r="F3278" s="1" t="n">
        <v>3270</v>
      </c>
      <c r="H3278" s="1" t="s">
        <v>3747</v>
      </c>
      <c r="I3278" s="3" t="e">
        <f aca="false">--#NAME? #NAME?,#NAME? #NAME?,#NAME? #NAME?,#NAME? #NAME? #NAME? #NAME?</f>
        <v>#VALUE!</v>
      </c>
      <c r="J3278" s="3" t="s">
        <v>3701</v>
      </c>
      <c r="K3278" s="1" t="n">
        <v>0</v>
      </c>
      <c r="L3278" s="1" t="n">
        <v>0</v>
      </c>
      <c r="M3278" s="1" t="n">
        <v>32740</v>
      </c>
    </row>
    <row r="3279" customFormat="false" ht="14.9" hidden="false" customHeight="false" outlineLevel="0" collapsed="false">
      <c r="A3279" s="1" t="n">
        <v>3275</v>
      </c>
      <c r="B3279" s="1" t="n">
        <v>44</v>
      </c>
      <c r="C3279" s="1" t="n">
        <v>0</v>
      </c>
      <c r="D3279" s="1" t="n">
        <v>0</v>
      </c>
      <c r="E3279" s="1" t="n">
        <v>1</v>
      </c>
      <c r="F3279" s="1" t="n">
        <v>3270</v>
      </c>
      <c r="H3279" s="1" t="s">
        <v>3748</v>
      </c>
      <c r="I3279" s="3" t="e">
        <f aca="false">--#NAME?</f>
        <v>#NAME?</v>
      </c>
      <c r="J3279" s="3" t="s">
        <v>3701</v>
      </c>
      <c r="K3279" s="1" t="n">
        <v>0</v>
      </c>
      <c r="L3279" s="1" t="n">
        <v>0</v>
      </c>
      <c r="M3279" s="1" t="n">
        <v>32750</v>
      </c>
    </row>
    <row r="3280" customFormat="false" ht="14.9" hidden="false" customHeight="false" outlineLevel="0" collapsed="false">
      <c r="A3280" s="1" t="n">
        <v>3276</v>
      </c>
      <c r="B3280" s="1" t="n">
        <v>44</v>
      </c>
      <c r="C3280" s="1" t="n">
        <v>0</v>
      </c>
      <c r="D3280" s="1" t="n">
        <v>0</v>
      </c>
      <c r="E3280" s="1" t="n">
        <v>1</v>
      </c>
      <c r="F3280" s="1" t="n">
        <v>3270</v>
      </c>
      <c r="H3280" s="1" t="s">
        <v>3749</v>
      </c>
      <c r="I3280" s="3" t="e">
        <f aca="false">--#NAME?</f>
        <v>#NAME?</v>
      </c>
      <c r="J3280" s="3" t="s">
        <v>3701</v>
      </c>
      <c r="K3280" s="1" t="n">
        <v>0</v>
      </c>
      <c r="L3280" s="1" t="n">
        <v>0</v>
      </c>
      <c r="M3280" s="1" t="n">
        <v>32760</v>
      </c>
    </row>
    <row r="3281" customFormat="false" ht="14.9" hidden="false" customHeight="false" outlineLevel="0" collapsed="false">
      <c r="A3281" s="1" t="n">
        <v>3277</v>
      </c>
      <c r="B3281" s="1" t="n">
        <v>44</v>
      </c>
      <c r="C3281" s="1" t="n">
        <v>0</v>
      </c>
      <c r="D3281" s="1" t="n">
        <v>0</v>
      </c>
      <c r="E3281" s="1" t="n">
        <v>1</v>
      </c>
      <c r="F3281" s="1" t="n">
        <v>3270</v>
      </c>
      <c r="H3281" s="1" t="s">
        <v>3750</v>
      </c>
      <c r="I3281" s="3" t="e">
        <f aca="false">--#NAME?</f>
        <v>#NAME?</v>
      </c>
      <c r="J3281" s="3" t="s">
        <v>3701</v>
      </c>
      <c r="K3281" s="1" t="n">
        <v>0</v>
      </c>
      <c r="L3281" s="1" t="n">
        <v>0</v>
      </c>
      <c r="M3281" s="1" t="n">
        <v>32770</v>
      </c>
    </row>
    <row r="3282" customFormat="false" ht="14.9" hidden="false" customHeight="false" outlineLevel="0" collapsed="false">
      <c r="A3282" s="1" t="n">
        <v>3278</v>
      </c>
      <c r="B3282" s="1" t="n">
        <v>44</v>
      </c>
      <c r="C3282" s="1" t="n">
        <v>0</v>
      </c>
      <c r="D3282" s="1" t="n">
        <v>0</v>
      </c>
      <c r="E3282" s="1" t="n">
        <v>0</v>
      </c>
      <c r="F3282" s="1" t="n">
        <v>3265</v>
      </c>
      <c r="I3282" s="3" t="s">
        <v>199</v>
      </c>
      <c r="L3282" s="1" t="n">
        <v>0</v>
      </c>
      <c r="M3282" s="1" t="n">
        <v>32780</v>
      </c>
    </row>
    <row r="3283" customFormat="false" ht="14.9" hidden="false" customHeight="false" outlineLevel="0" collapsed="false">
      <c r="A3283" s="1" t="n">
        <v>3279</v>
      </c>
      <c r="B3283" s="1" t="n">
        <v>44</v>
      </c>
      <c r="C3283" s="1" t="n">
        <v>0</v>
      </c>
      <c r="D3283" s="1" t="n">
        <v>0</v>
      </c>
      <c r="E3283" s="1" t="n">
        <v>1</v>
      </c>
      <c r="F3283" s="1" t="n">
        <v>3278</v>
      </c>
      <c r="H3283" s="1" t="s">
        <v>3751</v>
      </c>
      <c r="I3283" s="3" t="e">
        <f aca="false">--#NAME? #NAME? (#NAME? #NAME?)</f>
        <v>#VALUE!</v>
      </c>
      <c r="J3283" s="3" t="s">
        <v>3701</v>
      </c>
      <c r="K3283" s="1" t="n">
        <v>0</v>
      </c>
      <c r="L3283" s="1" t="n">
        <v>0</v>
      </c>
      <c r="M3283" s="1" t="n">
        <v>32790</v>
      </c>
    </row>
    <row r="3284" customFormat="false" ht="14.9" hidden="false" customHeight="false" outlineLevel="0" collapsed="false">
      <c r="A3284" s="1" t="n">
        <v>3280</v>
      </c>
      <c r="B3284" s="1" t="n">
        <v>44</v>
      </c>
      <c r="C3284" s="1" t="n">
        <v>0</v>
      </c>
      <c r="D3284" s="1" t="n">
        <v>0</v>
      </c>
      <c r="E3284" s="1" t="n">
        <v>1</v>
      </c>
      <c r="F3284" s="1" t="n">
        <v>3278</v>
      </c>
      <c r="H3284" s="1" t="s">
        <v>3752</v>
      </c>
      <c r="I3284" s="3" t="e">
        <f aca="false">--#NAME? #NAME? (#NAME? #NAME?)</f>
        <v>#VALUE!</v>
      </c>
      <c r="J3284" s="3" t="s">
        <v>3701</v>
      </c>
      <c r="K3284" s="1" t="n">
        <v>0</v>
      </c>
      <c r="L3284" s="1" t="n">
        <v>0</v>
      </c>
      <c r="M3284" s="1" t="n">
        <v>32800</v>
      </c>
    </row>
    <row r="3285" customFormat="false" ht="14.9" hidden="false" customHeight="false" outlineLevel="0" collapsed="false">
      <c r="A3285" s="1" t="n">
        <v>3281</v>
      </c>
      <c r="B3285" s="1" t="n">
        <v>44</v>
      </c>
      <c r="C3285" s="1" t="n">
        <v>0</v>
      </c>
      <c r="D3285" s="1" t="n">
        <v>0</v>
      </c>
      <c r="E3285" s="1" t="n">
        <v>1</v>
      </c>
      <c r="F3285" s="1" t="n">
        <v>3278</v>
      </c>
      <c r="H3285" s="1" t="s">
        <v>3753</v>
      </c>
      <c r="I3285" s="3" t="e">
        <f aca="false">--#NAME? #NAME? (#NAME? #NAME?)</f>
        <v>#VALUE!</v>
      </c>
      <c r="J3285" s="3" t="s">
        <v>3701</v>
      </c>
      <c r="K3285" s="1" t="n">
        <v>0</v>
      </c>
      <c r="L3285" s="1" t="n">
        <v>0</v>
      </c>
      <c r="M3285" s="1" t="n">
        <v>32810</v>
      </c>
    </row>
    <row r="3286" customFormat="false" ht="14.9" hidden="false" customHeight="false" outlineLevel="0" collapsed="false">
      <c r="A3286" s="1" t="n">
        <v>3282</v>
      </c>
      <c r="B3286" s="1" t="n">
        <v>44</v>
      </c>
      <c r="C3286" s="1" t="n">
        <v>0</v>
      </c>
      <c r="D3286" s="1" t="n">
        <v>0</v>
      </c>
      <c r="E3286" s="1" t="n">
        <v>1</v>
      </c>
      <c r="F3286" s="1" t="n">
        <v>3278</v>
      </c>
      <c r="H3286" s="1" t="s">
        <v>3754</v>
      </c>
      <c r="I3286" s="3" t="e">
        <f aca="false">--#NAME? #NAME? (#NAME? #NAME?)</f>
        <v>#VALUE!</v>
      </c>
      <c r="J3286" s="3" t="s">
        <v>3701</v>
      </c>
      <c r="K3286" s="1" t="n">
        <v>0</v>
      </c>
      <c r="L3286" s="1" t="n">
        <v>0</v>
      </c>
      <c r="M3286" s="1" t="n">
        <v>32820</v>
      </c>
    </row>
    <row r="3287" customFormat="false" ht="14.9" hidden="false" customHeight="false" outlineLevel="0" collapsed="false">
      <c r="A3287" s="1" t="n">
        <v>3283</v>
      </c>
      <c r="B3287" s="1" t="n">
        <v>44</v>
      </c>
      <c r="C3287" s="1" t="n">
        <v>0</v>
      </c>
      <c r="D3287" s="1" t="n">
        <v>0</v>
      </c>
      <c r="E3287" s="1" t="n">
        <v>1</v>
      </c>
      <c r="F3287" s="1" t="n">
        <v>3278</v>
      </c>
      <c r="H3287" s="1" t="s">
        <v>3755</v>
      </c>
      <c r="I3287" s="3" t="e">
        <f aca="false">--#NAME? #NAME? (#NAME? #NAME?)</f>
        <v>#VALUE!</v>
      </c>
      <c r="J3287" s="3" t="s">
        <v>3701</v>
      </c>
      <c r="K3287" s="1" t="n">
        <v>0</v>
      </c>
      <c r="L3287" s="1" t="n">
        <v>0</v>
      </c>
      <c r="M3287" s="1" t="n">
        <v>32830</v>
      </c>
    </row>
    <row r="3288" customFormat="false" ht="14.9" hidden="false" customHeight="false" outlineLevel="0" collapsed="false">
      <c r="A3288" s="1" t="n">
        <v>3284</v>
      </c>
      <c r="B3288" s="1" t="n">
        <v>44</v>
      </c>
      <c r="C3288" s="1" t="n">
        <v>0</v>
      </c>
      <c r="D3288" s="1" t="n">
        <v>0</v>
      </c>
      <c r="E3288" s="1" t="n">
        <v>1</v>
      </c>
      <c r="F3288" s="1" t="n">
        <v>3278</v>
      </c>
      <c r="H3288" s="1" t="s">
        <v>3756</v>
      </c>
      <c r="I3288" s="3" t="e">
        <f aca="false">--#NAME? #NAME? (#NAME? #NAME?)</f>
        <v>#VALUE!</v>
      </c>
      <c r="J3288" s="3" t="s">
        <v>3701</v>
      </c>
      <c r="K3288" s="1" t="n">
        <v>0</v>
      </c>
      <c r="L3288" s="1" t="n">
        <v>0</v>
      </c>
      <c r="M3288" s="1" t="n">
        <v>32840</v>
      </c>
    </row>
    <row r="3289" customFormat="false" ht="14.9" hidden="false" customHeight="false" outlineLevel="0" collapsed="false">
      <c r="A3289" s="1" t="n">
        <v>3285</v>
      </c>
      <c r="B3289" s="1" t="n">
        <v>44</v>
      </c>
      <c r="C3289" s="1" t="n">
        <v>0</v>
      </c>
      <c r="D3289" s="1" t="n">
        <v>0</v>
      </c>
      <c r="E3289" s="1" t="n">
        <v>1</v>
      </c>
      <c r="F3289" s="1" t="n">
        <v>3278</v>
      </c>
      <c r="H3289" s="1" t="s">
        <v>3757</v>
      </c>
      <c r="I3289" s="3" t="e">
        <f aca="false">--#NAME? #NAME? #NAME? #NAME? (#NAME? #NAME?)</f>
        <v>#VALUE!</v>
      </c>
      <c r="J3289" s="3" t="s">
        <v>3701</v>
      </c>
      <c r="K3289" s="1" t="n">
        <v>0</v>
      </c>
      <c r="L3289" s="1" t="n">
        <v>0</v>
      </c>
      <c r="M3289" s="1" t="n">
        <v>32850</v>
      </c>
    </row>
    <row r="3290" customFormat="false" ht="14.9" hidden="false" customHeight="false" outlineLevel="0" collapsed="false">
      <c r="A3290" s="1" t="n">
        <v>3286</v>
      </c>
      <c r="B3290" s="1" t="n">
        <v>44</v>
      </c>
      <c r="C3290" s="1" t="n">
        <v>0</v>
      </c>
      <c r="D3290" s="1" t="n">
        <v>0</v>
      </c>
      <c r="E3290" s="1" t="n">
        <v>1</v>
      </c>
      <c r="F3290" s="1" t="n">
        <v>3278</v>
      </c>
      <c r="H3290" s="1" t="s">
        <v>3758</v>
      </c>
      <c r="I3290" s="3" t="e">
        <f aca="false">--#NAME?</f>
        <v>#NAME?</v>
      </c>
      <c r="J3290" s="3" t="s">
        <v>3701</v>
      </c>
      <c r="K3290" s="1" t="n">
        <v>0</v>
      </c>
      <c r="L3290" s="1" t="n">
        <v>0</v>
      </c>
      <c r="M3290" s="1" t="n">
        <v>32860</v>
      </c>
    </row>
    <row r="3291" customFormat="false" ht="417.9" hidden="false" customHeight="false" outlineLevel="0" collapsed="false">
      <c r="A3291" s="1" t="n">
        <v>3287</v>
      </c>
      <c r="B3291" s="1" t="n">
        <v>44</v>
      </c>
      <c r="C3291" s="1" t="n">
        <v>0</v>
      </c>
      <c r="D3291" s="1" t="n">
        <v>1</v>
      </c>
      <c r="E3291" s="1" t="n">
        <v>0</v>
      </c>
      <c r="G3291" s="1" t="n">
        <v>44.08</v>
      </c>
      <c r="I3291" s="3" t="s">
        <v>3759</v>
      </c>
      <c r="L3291" s="1" t="n">
        <v>0</v>
      </c>
      <c r="M3291" s="1" t="n">
        <v>32870</v>
      </c>
    </row>
    <row r="3292" customFormat="false" ht="14.9" hidden="false" customHeight="false" outlineLevel="0" collapsed="false">
      <c r="A3292" s="1" t="n">
        <v>3288</v>
      </c>
      <c r="B3292" s="1" t="n">
        <v>44</v>
      </c>
      <c r="C3292" s="1" t="n">
        <v>0</v>
      </c>
      <c r="D3292" s="1" t="n">
        <v>0</v>
      </c>
      <c r="E3292" s="1" t="n">
        <v>1</v>
      </c>
      <c r="F3292" s="1" t="n">
        <v>3287</v>
      </c>
      <c r="H3292" s="1" t="s">
        <v>3760</v>
      </c>
      <c r="I3292" s="3" t="e">
        <f aca="false">-#NAME?</f>
        <v>#NAME?</v>
      </c>
      <c r="J3292" s="3" t="s">
        <v>256</v>
      </c>
      <c r="K3292" s="1" t="n">
        <v>0</v>
      </c>
      <c r="L3292" s="1" t="n">
        <v>0</v>
      </c>
      <c r="M3292" s="1" t="n">
        <v>32880</v>
      </c>
    </row>
    <row r="3293" customFormat="false" ht="41.75" hidden="false" customHeight="false" outlineLevel="0" collapsed="false">
      <c r="A3293" s="1" t="n">
        <v>3289</v>
      </c>
      <c r="B3293" s="1" t="n">
        <v>44</v>
      </c>
      <c r="C3293" s="1" t="n">
        <v>0</v>
      </c>
      <c r="D3293" s="1" t="n">
        <v>0</v>
      </c>
      <c r="E3293" s="1" t="n">
        <v>0</v>
      </c>
      <c r="F3293" s="1" t="n">
        <v>3287</v>
      </c>
      <c r="I3293" s="3" t="s">
        <v>3743</v>
      </c>
      <c r="L3293" s="1" t="n">
        <v>0</v>
      </c>
      <c r="M3293" s="1" t="n">
        <v>32890</v>
      </c>
    </row>
    <row r="3294" customFormat="false" ht="14.9" hidden="false" customHeight="false" outlineLevel="0" collapsed="false">
      <c r="A3294" s="1" t="n">
        <v>3290</v>
      </c>
      <c r="B3294" s="1" t="n">
        <v>44</v>
      </c>
      <c r="C3294" s="1" t="n">
        <v>0</v>
      </c>
      <c r="D3294" s="1" t="n">
        <v>0</v>
      </c>
      <c r="E3294" s="1" t="n">
        <v>1</v>
      </c>
      <c r="F3294" s="1" t="n">
        <v>3289</v>
      </c>
      <c r="H3294" s="1" t="s">
        <v>3761</v>
      </c>
      <c r="I3294" s="3" t="e">
        <f aca="false">--#NAME? #NAME? #NAME?,#NAME? #NAME? #NAME? #NAME? #NAME? #NAME?</f>
        <v>#VALUE!</v>
      </c>
      <c r="J3294" s="3" t="s">
        <v>256</v>
      </c>
      <c r="K3294" s="1" t="n">
        <v>0</v>
      </c>
      <c r="L3294" s="1" t="n">
        <v>0</v>
      </c>
      <c r="M3294" s="1" t="n">
        <v>32900</v>
      </c>
    </row>
    <row r="3295" customFormat="false" ht="14.9" hidden="false" customHeight="false" outlineLevel="0" collapsed="false">
      <c r="A3295" s="1" t="n">
        <v>3291</v>
      </c>
      <c r="B3295" s="1" t="n">
        <v>44</v>
      </c>
      <c r="C3295" s="1" t="n">
        <v>0</v>
      </c>
      <c r="D3295" s="1" t="n">
        <v>0</v>
      </c>
      <c r="E3295" s="1" t="n">
        <v>1</v>
      </c>
      <c r="F3295" s="1" t="n">
        <v>3289</v>
      </c>
      <c r="H3295" s="1" t="s">
        <v>3762</v>
      </c>
      <c r="I3295" s="3" t="e">
        <f aca="false">--#NAME?</f>
        <v>#NAME?</v>
      </c>
      <c r="J3295" s="3" t="s">
        <v>256</v>
      </c>
      <c r="K3295" s="1" t="n">
        <v>0</v>
      </c>
      <c r="L3295" s="1" t="n">
        <v>0</v>
      </c>
      <c r="M3295" s="1" t="n">
        <v>32910</v>
      </c>
    </row>
    <row r="3296" customFormat="false" ht="14.9" hidden="false" customHeight="false" outlineLevel="0" collapsed="false">
      <c r="A3296" s="1" t="n">
        <v>3292</v>
      </c>
      <c r="B3296" s="1" t="n">
        <v>44</v>
      </c>
      <c r="C3296" s="1" t="n">
        <v>0</v>
      </c>
      <c r="D3296" s="1" t="n">
        <v>0</v>
      </c>
      <c r="E3296" s="1" t="n">
        <v>1</v>
      </c>
      <c r="F3296" s="1" t="n">
        <v>3289</v>
      </c>
      <c r="H3296" s="1" t="s">
        <v>3763</v>
      </c>
      <c r="I3296" s="3" t="e">
        <f aca="false">-#NAME?</f>
        <v>#NAME?</v>
      </c>
      <c r="J3296" s="3" t="s">
        <v>256</v>
      </c>
      <c r="K3296" s="1" t="n">
        <v>0</v>
      </c>
      <c r="L3296" s="1" t="n">
        <v>0</v>
      </c>
      <c r="M3296" s="1" t="n">
        <v>32920</v>
      </c>
    </row>
    <row r="3297" customFormat="false" ht="458.2" hidden="false" customHeight="false" outlineLevel="0" collapsed="false">
      <c r="A3297" s="1" t="n">
        <v>3293</v>
      </c>
      <c r="B3297" s="1" t="n">
        <v>44</v>
      </c>
      <c r="C3297" s="1" t="n">
        <v>0</v>
      </c>
      <c r="D3297" s="1" t="n">
        <v>1</v>
      </c>
      <c r="E3297" s="1" t="n">
        <v>0</v>
      </c>
      <c r="G3297" s="1" t="n">
        <v>44.09</v>
      </c>
      <c r="I3297" s="3" t="s">
        <v>3764</v>
      </c>
      <c r="L3297" s="1" t="n">
        <v>0</v>
      </c>
      <c r="M3297" s="1" t="n">
        <v>32930</v>
      </c>
    </row>
    <row r="3298" customFormat="false" ht="14.9" hidden="false" customHeight="false" outlineLevel="0" collapsed="false">
      <c r="A3298" s="1" t="n">
        <v>3294</v>
      </c>
      <c r="B3298" s="1" t="n">
        <v>44</v>
      </c>
      <c r="C3298" s="1" t="n">
        <v>0</v>
      </c>
      <c r="D3298" s="1" t="n">
        <v>0</v>
      </c>
      <c r="E3298" s="1" t="n">
        <v>1</v>
      </c>
      <c r="F3298" s="1" t="n">
        <v>3293</v>
      </c>
      <c r="H3298" s="1" t="s">
        <v>3765</v>
      </c>
      <c r="I3298" s="3" t="e">
        <f aca="false">-#NAME?</f>
        <v>#NAME?</v>
      </c>
      <c r="J3298" s="3" t="s">
        <v>256</v>
      </c>
      <c r="K3298" s="1" t="n">
        <v>0</v>
      </c>
      <c r="L3298" s="1" t="n">
        <v>0</v>
      </c>
      <c r="M3298" s="1" t="n">
        <v>32940</v>
      </c>
    </row>
    <row r="3299" customFormat="false" ht="14.9" hidden="false" customHeight="false" outlineLevel="0" collapsed="false">
      <c r="A3299" s="1" t="n">
        <v>3295</v>
      </c>
      <c r="B3299" s="1" t="n">
        <v>44</v>
      </c>
      <c r="C3299" s="1" t="n">
        <v>0</v>
      </c>
      <c r="D3299" s="1" t="n">
        <v>0</v>
      </c>
      <c r="E3299" s="1" t="n">
        <v>0</v>
      </c>
      <c r="F3299" s="1" t="n">
        <v>3293</v>
      </c>
      <c r="I3299" s="3" t="e">
        <f aca="false">-#NAME?-#NAME?</f>
        <v>#NAME?</v>
      </c>
      <c r="L3299" s="1" t="n">
        <v>0</v>
      </c>
      <c r="M3299" s="1" t="n">
        <v>32950</v>
      </c>
    </row>
    <row r="3300" customFormat="false" ht="14.9" hidden="false" customHeight="false" outlineLevel="0" collapsed="false">
      <c r="A3300" s="1" t="n">
        <v>3296</v>
      </c>
      <c r="B3300" s="1" t="n">
        <v>44</v>
      </c>
      <c r="C3300" s="1" t="n">
        <v>0</v>
      </c>
      <c r="D3300" s="1" t="n">
        <v>0</v>
      </c>
      <c r="E3300" s="1" t="n">
        <v>1</v>
      </c>
      <c r="F3300" s="1" t="n">
        <v>3295</v>
      </c>
      <c r="H3300" s="1" t="s">
        <v>3766</v>
      </c>
      <c r="I3300" s="3" t="e">
        <f aca="false">--#NAME? #NAME?</f>
        <v>#VALUE!</v>
      </c>
      <c r="J3300" s="3" t="s">
        <v>256</v>
      </c>
      <c r="K3300" s="1" t="n">
        <v>0</v>
      </c>
      <c r="L3300" s="1" t="n">
        <v>0</v>
      </c>
      <c r="M3300" s="1" t="n">
        <v>32960</v>
      </c>
    </row>
    <row r="3301" customFormat="false" ht="14.9" hidden="false" customHeight="false" outlineLevel="0" collapsed="false">
      <c r="A3301" s="1" t="n">
        <v>3297</v>
      </c>
      <c r="B3301" s="1" t="n">
        <v>44</v>
      </c>
      <c r="C3301" s="1" t="n">
        <v>0</v>
      </c>
      <c r="D3301" s="1" t="n">
        <v>0</v>
      </c>
      <c r="E3301" s="1" t="n">
        <v>1</v>
      </c>
      <c r="F3301" s="1" t="n">
        <v>3295</v>
      </c>
      <c r="H3301" s="1" t="s">
        <v>3767</v>
      </c>
      <c r="I3301" s="3" t="e">
        <f aca="false">--#NAME? #NAME? #NAME?</f>
        <v>#VALUE!</v>
      </c>
      <c r="J3301" s="3" t="s">
        <v>256</v>
      </c>
      <c r="K3301" s="1" t="n">
        <v>0</v>
      </c>
      <c r="L3301" s="1" t="n">
        <v>0</v>
      </c>
      <c r="M3301" s="1" t="n">
        <v>32970</v>
      </c>
    </row>
    <row r="3302" customFormat="false" ht="14.9" hidden="false" customHeight="false" outlineLevel="0" collapsed="false">
      <c r="A3302" s="1" t="n">
        <v>3298</v>
      </c>
      <c r="B3302" s="1" t="n">
        <v>44</v>
      </c>
      <c r="C3302" s="1" t="n">
        <v>0</v>
      </c>
      <c r="D3302" s="1" t="n">
        <v>0</v>
      </c>
      <c r="E3302" s="1" t="n">
        <v>1</v>
      </c>
      <c r="F3302" s="1" t="n">
        <v>3295</v>
      </c>
      <c r="H3302" s="1" t="s">
        <v>3768</v>
      </c>
      <c r="I3302" s="3" t="e">
        <f aca="false">--#NAME?</f>
        <v>#NAME?</v>
      </c>
      <c r="J3302" s="3" t="s">
        <v>256</v>
      </c>
      <c r="K3302" s="1" t="n">
        <v>0</v>
      </c>
      <c r="L3302" s="1" t="n">
        <v>0</v>
      </c>
      <c r="M3302" s="1" t="n">
        <v>32980</v>
      </c>
    </row>
    <row r="3303" customFormat="false" ht="350.7" hidden="false" customHeight="false" outlineLevel="0" collapsed="false">
      <c r="A3303" s="1" t="n">
        <v>3299</v>
      </c>
      <c r="B3303" s="1" t="n">
        <v>44</v>
      </c>
      <c r="C3303" s="1" t="n">
        <v>0</v>
      </c>
      <c r="D3303" s="1" t="n">
        <v>1</v>
      </c>
      <c r="E3303" s="1" t="n">
        <v>0</v>
      </c>
      <c r="G3303" s="1" t="n">
        <v>44.1</v>
      </c>
      <c r="I3303" s="3" t="s">
        <v>3769</v>
      </c>
      <c r="L3303" s="1" t="n">
        <v>0</v>
      </c>
      <c r="M3303" s="1" t="n">
        <v>32990</v>
      </c>
    </row>
    <row r="3304" customFormat="false" ht="14.9" hidden="false" customHeight="false" outlineLevel="0" collapsed="false">
      <c r="A3304" s="1" t="n">
        <v>3300</v>
      </c>
      <c r="B3304" s="1" t="n">
        <v>44</v>
      </c>
      <c r="C3304" s="1" t="n">
        <v>0</v>
      </c>
      <c r="D3304" s="1" t="n">
        <v>0</v>
      </c>
      <c r="E3304" s="1" t="n">
        <v>0</v>
      </c>
      <c r="F3304" s="1" t="n">
        <v>3299</v>
      </c>
      <c r="I3304" s="3" t="s">
        <v>3770</v>
      </c>
      <c r="L3304" s="1" t="n">
        <v>0</v>
      </c>
      <c r="M3304" s="1" t="n">
        <v>33000</v>
      </c>
    </row>
    <row r="3305" customFormat="false" ht="14.9" hidden="false" customHeight="false" outlineLevel="0" collapsed="false">
      <c r="A3305" s="1" t="n">
        <v>3301</v>
      </c>
      <c r="B3305" s="1" t="n">
        <v>44</v>
      </c>
      <c r="C3305" s="1" t="n">
        <v>0</v>
      </c>
      <c r="D3305" s="1" t="n">
        <v>0</v>
      </c>
      <c r="E3305" s="1" t="n">
        <v>1</v>
      </c>
      <c r="F3305" s="1" t="n">
        <v>3300</v>
      </c>
      <c r="H3305" s="1" t="s">
        <v>3771</v>
      </c>
      <c r="I3305" s="3" t="e">
        <f aca="false">--#NAME? #NAME?</f>
        <v>#VALUE!</v>
      </c>
      <c r="J3305" s="3" t="s">
        <v>256</v>
      </c>
      <c r="K3305" s="1" t="n">
        <v>0</v>
      </c>
      <c r="L3305" s="1" t="n">
        <v>0</v>
      </c>
      <c r="M3305" s="1" t="n">
        <v>33010</v>
      </c>
    </row>
    <row r="3306" customFormat="false" ht="14.9" hidden="false" customHeight="false" outlineLevel="0" collapsed="false">
      <c r="A3306" s="1" t="n">
        <v>3302</v>
      </c>
      <c r="B3306" s="1" t="n">
        <v>44</v>
      </c>
      <c r="C3306" s="1" t="n">
        <v>0</v>
      </c>
      <c r="D3306" s="1" t="n">
        <v>0</v>
      </c>
      <c r="E3306" s="1" t="n">
        <v>1</v>
      </c>
      <c r="F3306" s="1" t="n">
        <v>3300</v>
      </c>
      <c r="H3306" s="1" t="s">
        <v>3772</v>
      </c>
      <c r="I3306" s="3" t="e">
        <f aca="false">--#NAME? #NAME? #NAME? (#NAME?)</f>
        <v>#VALUE!</v>
      </c>
      <c r="J3306" s="3" t="s">
        <v>256</v>
      </c>
      <c r="K3306" s="1" t="n">
        <v>0</v>
      </c>
      <c r="L3306" s="1" t="n">
        <v>0</v>
      </c>
      <c r="M3306" s="1" t="n">
        <v>33020</v>
      </c>
    </row>
    <row r="3307" customFormat="false" ht="14.9" hidden="false" customHeight="false" outlineLevel="0" collapsed="false">
      <c r="A3307" s="1" t="n">
        <v>3303</v>
      </c>
      <c r="B3307" s="1" t="n">
        <v>44</v>
      </c>
      <c r="C3307" s="1" t="n">
        <v>0</v>
      </c>
      <c r="D3307" s="1" t="n">
        <v>0</v>
      </c>
      <c r="E3307" s="1" t="n">
        <v>1</v>
      </c>
      <c r="F3307" s="1" t="n">
        <v>3300</v>
      </c>
      <c r="H3307" s="1" t="s">
        <v>3773</v>
      </c>
      <c r="I3307" s="3" t="e">
        <f aca="false">--#NAME?</f>
        <v>#NAME?</v>
      </c>
      <c r="J3307" s="3" t="s">
        <v>256</v>
      </c>
      <c r="K3307" s="1" t="n">
        <v>0</v>
      </c>
      <c r="L3307" s="1" t="n">
        <v>0</v>
      </c>
      <c r="M3307" s="1" t="n">
        <v>33030</v>
      </c>
    </row>
    <row r="3308" customFormat="false" ht="14.9" hidden="false" customHeight="false" outlineLevel="0" collapsed="false">
      <c r="A3308" s="1" t="n">
        <v>3304</v>
      </c>
      <c r="B3308" s="1" t="n">
        <v>44</v>
      </c>
      <c r="C3308" s="1" t="n">
        <v>0</v>
      </c>
      <c r="D3308" s="1" t="n">
        <v>0</v>
      </c>
      <c r="E3308" s="1" t="n">
        <v>1</v>
      </c>
      <c r="F3308" s="1" t="n">
        <v>3299</v>
      </c>
      <c r="H3308" s="1" t="s">
        <v>3774</v>
      </c>
      <c r="I3308" s="3" t="e">
        <f aca="false">-#NAME?</f>
        <v>#NAME?</v>
      </c>
      <c r="J3308" s="3" t="s">
        <v>256</v>
      </c>
      <c r="K3308" s="1" t="n">
        <v>0</v>
      </c>
      <c r="L3308" s="1" t="n">
        <v>0</v>
      </c>
      <c r="M3308" s="1" t="n">
        <v>33040</v>
      </c>
    </row>
    <row r="3309" customFormat="false" ht="189.55" hidden="false" customHeight="false" outlineLevel="0" collapsed="false">
      <c r="A3309" s="1" t="n">
        <v>3305</v>
      </c>
      <c r="B3309" s="1" t="n">
        <v>44</v>
      </c>
      <c r="C3309" s="1" t="n">
        <v>0</v>
      </c>
      <c r="D3309" s="1" t="n">
        <v>1</v>
      </c>
      <c r="E3309" s="1" t="n">
        <v>0</v>
      </c>
      <c r="G3309" s="1" t="n">
        <v>44.11</v>
      </c>
      <c r="I3309" s="3" t="s">
        <v>3775</v>
      </c>
      <c r="L3309" s="1" t="n">
        <v>0</v>
      </c>
      <c r="M3309" s="1" t="n">
        <v>33050</v>
      </c>
    </row>
    <row r="3310" customFormat="false" ht="55.2" hidden="false" customHeight="false" outlineLevel="0" collapsed="false">
      <c r="A3310" s="1" t="n">
        <v>3306</v>
      </c>
      <c r="B3310" s="1" t="n">
        <v>44</v>
      </c>
      <c r="C3310" s="1" t="n">
        <v>0</v>
      </c>
      <c r="D3310" s="1" t="n">
        <v>0</v>
      </c>
      <c r="E3310" s="1" t="n">
        <v>0</v>
      </c>
      <c r="F3310" s="1" t="n">
        <v>3305</v>
      </c>
      <c r="I3310" s="3" t="s">
        <v>3776</v>
      </c>
      <c r="L3310" s="1" t="n">
        <v>0</v>
      </c>
      <c r="M3310" s="1" t="n">
        <v>33060</v>
      </c>
    </row>
    <row r="3311" customFormat="false" ht="68.65" hidden="false" customHeight="false" outlineLevel="0" collapsed="false">
      <c r="A3311" s="1" t="n">
        <v>3307</v>
      </c>
      <c r="B3311" s="1" t="n">
        <v>44</v>
      </c>
      <c r="C3311" s="1" t="n">
        <v>0</v>
      </c>
      <c r="D3311" s="1" t="n">
        <v>0</v>
      </c>
      <c r="E3311" s="1" t="n">
        <v>1</v>
      </c>
      <c r="F3311" s="1" t="n">
        <v>3306</v>
      </c>
      <c r="H3311" s="1" t="s">
        <v>3777</v>
      </c>
      <c r="I3311" s="3" t="s">
        <v>3778</v>
      </c>
      <c r="J3311" s="3" t="s">
        <v>256</v>
      </c>
      <c r="K3311" s="1" t="n">
        <v>0</v>
      </c>
      <c r="L3311" s="1" t="n">
        <v>0</v>
      </c>
      <c r="M3311" s="1" t="n">
        <v>33070</v>
      </c>
    </row>
    <row r="3312" customFormat="false" ht="95.5" hidden="false" customHeight="false" outlineLevel="0" collapsed="false">
      <c r="A3312" s="1" t="n">
        <v>3308</v>
      </c>
      <c r="B3312" s="1" t="n">
        <v>44</v>
      </c>
      <c r="C3312" s="1" t="n">
        <v>0</v>
      </c>
      <c r="D3312" s="1" t="n">
        <v>0</v>
      </c>
      <c r="E3312" s="1" t="n">
        <v>1</v>
      </c>
      <c r="F3312" s="1" t="n">
        <v>3306</v>
      </c>
      <c r="H3312" s="1" t="s">
        <v>3779</v>
      </c>
      <c r="I3312" s="3" t="s">
        <v>3780</v>
      </c>
      <c r="J3312" s="3" t="s">
        <v>256</v>
      </c>
      <c r="K3312" s="1" t="n">
        <v>0</v>
      </c>
      <c r="L3312" s="1" t="n">
        <v>0</v>
      </c>
      <c r="M3312" s="1" t="n">
        <v>33080</v>
      </c>
    </row>
    <row r="3313" customFormat="false" ht="55.2" hidden="false" customHeight="false" outlineLevel="0" collapsed="false">
      <c r="A3313" s="1" t="n">
        <v>3309</v>
      </c>
      <c r="B3313" s="1" t="n">
        <v>44</v>
      </c>
      <c r="C3313" s="1" t="n">
        <v>0</v>
      </c>
      <c r="D3313" s="1" t="n">
        <v>0</v>
      </c>
      <c r="E3313" s="1" t="n">
        <v>1</v>
      </c>
      <c r="F3313" s="1" t="n">
        <v>3306</v>
      </c>
      <c r="H3313" s="1" t="s">
        <v>3781</v>
      </c>
      <c r="I3313" s="3" t="s">
        <v>3782</v>
      </c>
      <c r="J3313" s="3" t="s">
        <v>256</v>
      </c>
      <c r="K3313" s="1" t="n">
        <v>0</v>
      </c>
      <c r="L3313" s="1" t="n">
        <v>0</v>
      </c>
      <c r="M3313" s="1" t="n">
        <v>33090</v>
      </c>
    </row>
    <row r="3314" customFormat="false" ht="14.9" hidden="false" customHeight="false" outlineLevel="0" collapsed="false">
      <c r="A3314" s="1" t="n">
        <v>3310</v>
      </c>
      <c r="B3314" s="1" t="n">
        <v>44</v>
      </c>
      <c r="C3314" s="1" t="n">
        <v>0</v>
      </c>
      <c r="D3314" s="1" t="n">
        <v>0</v>
      </c>
      <c r="E3314" s="1" t="n">
        <v>0</v>
      </c>
      <c r="F3314" s="1" t="n">
        <v>3305</v>
      </c>
      <c r="I3314" s="3" t="e">
        <f aca="false">-#NAME?</f>
        <v>#NAME?</v>
      </c>
      <c r="L3314" s="1" t="n">
        <v>0</v>
      </c>
      <c r="M3314" s="1" t="n">
        <v>33100</v>
      </c>
    </row>
    <row r="3315" customFormat="false" ht="68.65" hidden="false" customHeight="false" outlineLevel="0" collapsed="false">
      <c r="A3315" s="1" t="n">
        <v>3311</v>
      </c>
      <c r="B3315" s="1" t="n">
        <v>44</v>
      </c>
      <c r="C3315" s="1" t="n">
        <v>0</v>
      </c>
      <c r="D3315" s="1" t="n">
        <v>0</v>
      </c>
      <c r="E3315" s="1" t="n">
        <v>1</v>
      </c>
      <c r="F3315" s="1" t="n">
        <v>3310</v>
      </c>
      <c r="H3315" s="1" t="s">
        <v>3783</v>
      </c>
      <c r="I3315" s="3" t="s">
        <v>3784</v>
      </c>
      <c r="J3315" s="3" t="s">
        <v>256</v>
      </c>
      <c r="K3315" s="1" t="n">
        <v>0</v>
      </c>
      <c r="L3315" s="1" t="n">
        <v>0</v>
      </c>
      <c r="M3315" s="1" t="n">
        <v>33110</v>
      </c>
    </row>
    <row r="3316" customFormat="false" ht="122.35" hidden="false" customHeight="false" outlineLevel="0" collapsed="false">
      <c r="A3316" s="1" t="n">
        <v>3312</v>
      </c>
      <c r="B3316" s="1" t="n">
        <v>44</v>
      </c>
      <c r="C3316" s="1" t="n">
        <v>0</v>
      </c>
      <c r="D3316" s="1" t="n">
        <v>0</v>
      </c>
      <c r="E3316" s="1" t="n">
        <v>1</v>
      </c>
      <c r="F3316" s="1" t="n">
        <v>3310</v>
      </c>
      <c r="H3316" s="1" t="s">
        <v>3785</v>
      </c>
      <c r="I3316" s="3" t="s">
        <v>3786</v>
      </c>
      <c r="J3316" s="3" t="s">
        <v>256</v>
      </c>
      <c r="K3316" s="1" t="n">
        <v>0</v>
      </c>
      <c r="L3316" s="1" t="n">
        <v>0</v>
      </c>
      <c r="M3316" s="1" t="n">
        <v>33120</v>
      </c>
    </row>
    <row r="3317" customFormat="false" ht="82.05" hidden="false" customHeight="false" outlineLevel="0" collapsed="false">
      <c r="A3317" s="1" t="n">
        <v>3313</v>
      </c>
      <c r="B3317" s="1" t="n">
        <v>44</v>
      </c>
      <c r="C3317" s="1" t="n">
        <v>0</v>
      </c>
      <c r="D3317" s="1" t="n">
        <v>0</v>
      </c>
      <c r="E3317" s="1" t="n">
        <v>1</v>
      </c>
      <c r="F3317" s="1" t="n">
        <v>3310</v>
      </c>
      <c r="H3317" s="1" t="s">
        <v>3787</v>
      </c>
      <c r="I3317" s="3" t="s">
        <v>3788</v>
      </c>
      <c r="J3317" s="3" t="s">
        <v>256</v>
      </c>
      <c r="K3317" s="1" t="n">
        <v>0</v>
      </c>
      <c r="L3317" s="1" t="n">
        <v>0</v>
      </c>
      <c r="M3317" s="1" t="n">
        <v>33130</v>
      </c>
    </row>
    <row r="3318" customFormat="false" ht="95.5" hidden="false" customHeight="false" outlineLevel="0" collapsed="false">
      <c r="A3318" s="1" t="n">
        <v>3314</v>
      </c>
      <c r="B3318" s="1" t="n">
        <v>44</v>
      </c>
      <c r="C3318" s="1" t="n">
        <v>0</v>
      </c>
      <c r="D3318" s="1" t="n">
        <v>1</v>
      </c>
      <c r="E3318" s="1" t="n">
        <v>0</v>
      </c>
      <c r="G3318" s="1" t="n">
        <v>44.12</v>
      </c>
      <c r="I3318" s="3" t="s">
        <v>3789</v>
      </c>
      <c r="L3318" s="1" t="n">
        <v>0</v>
      </c>
      <c r="M3318" s="1" t="n">
        <v>33140</v>
      </c>
    </row>
    <row r="3319" customFormat="false" ht="14.9" hidden="false" customHeight="false" outlineLevel="0" collapsed="false">
      <c r="A3319" s="1" t="n">
        <v>3315</v>
      </c>
      <c r="B3319" s="1" t="n">
        <v>44</v>
      </c>
      <c r="C3319" s="1" t="n">
        <v>0</v>
      </c>
      <c r="D3319" s="1" t="n">
        <v>0</v>
      </c>
      <c r="E3319" s="1" t="n">
        <v>1</v>
      </c>
      <c r="F3319" s="1" t="n">
        <v>3314</v>
      </c>
      <c r="H3319" s="1" t="s">
        <v>3790</v>
      </c>
      <c r="I3319" s="3" t="e">
        <f aca="false">-#NAME? #NAME?</f>
        <v>#VALUE!</v>
      </c>
      <c r="J3319" s="3" t="s">
        <v>3701</v>
      </c>
      <c r="K3319" s="1" t="n">
        <v>0</v>
      </c>
      <c r="L3319" s="1" t="n">
        <v>0</v>
      </c>
      <c r="M3319" s="1" t="n">
        <v>33150</v>
      </c>
    </row>
    <row r="3320" customFormat="false" ht="189.55" hidden="false" customHeight="false" outlineLevel="0" collapsed="false">
      <c r="A3320" s="1" t="n">
        <v>3316</v>
      </c>
      <c r="B3320" s="1" t="n">
        <v>44</v>
      </c>
      <c r="C3320" s="1" t="n">
        <v>0</v>
      </c>
      <c r="D3320" s="1" t="n">
        <v>0</v>
      </c>
      <c r="E3320" s="1" t="n">
        <v>0</v>
      </c>
      <c r="F3320" s="1" t="n">
        <v>3314</v>
      </c>
      <c r="I3320" s="3" t="s">
        <v>3791</v>
      </c>
      <c r="L3320" s="1" t="n">
        <v>0</v>
      </c>
      <c r="M3320" s="1" t="n">
        <v>33160</v>
      </c>
    </row>
    <row r="3321" customFormat="false" ht="14.9" hidden="false" customHeight="false" outlineLevel="0" collapsed="false">
      <c r="A3321" s="1" t="n">
        <v>3317</v>
      </c>
      <c r="B3321" s="1" t="n">
        <v>44</v>
      </c>
      <c r="C3321" s="1" t="n">
        <v>0</v>
      </c>
      <c r="D3321" s="1" t="n">
        <v>0</v>
      </c>
      <c r="E3321" s="1" t="n">
        <v>1</v>
      </c>
      <c r="F3321" s="1" t="n">
        <v>3316</v>
      </c>
      <c r="H3321" s="1" t="s">
        <v>3792</v>
      </c>
      <c r="I3321" s="3" t="e">
        <f aca="false">--#NAME? #NAME? #NAME? #NAME? #NAME? #NAME? #NAME? #NAME? #NAME?</f>
        <v>#VALUE!</v>
      </c>
      <c r="J3321" s="3" t="s">
        <v>3701</v>
      </c>
      <c r="K3321" s="1" t="n">
        <v>0</v>
      </c>
      <c r="L3321" s="1" t="n">
        <v>0</v>
      </c>
      <c r="M3321" s="1" t="n">
        <v>33170</v>
      </c>
    </row>
    <row r="3322" customFormat="false" ht="14.9" hidden="false" customHeight="false" outlineLevel="0" collapsed="false">
      <c r="A3322" s="1" t="n">
        <v>3318</v>
      </c>
      <c r="B3322" s="1" t="n">
        <v>44</v>
      </c>
      <c r="C3322" s="1" t="n">
        <v>0</v>
      </c>
      <c r="D3322" s="1" t="n">
        <v>0</v>
      </c>
      <c r="E3322" s="1" t="n">
        <v>1</v>
      </c>
      <c r="F3322" s="1" t="n">
        <v>3316</v>
      </c>
      <c r="H3322" s="1" t="s">
        <v>3793</v>
      </c>
      <c r="I3322" s="3" t="e">
        <f aca="false">--#NAME?,#NAME? #NAME? #NAME? #NAME? #NAME? #NAME? #NAME? #NAME?-#NAME? #NAME? #NAME? #NAME? #NAME? #NAME? (#NAME? #NAME?),#NAME? (#NAME? #NAME?),(#NAME?,#NAME? #NAME?),#NAME? (#NAME? #NAME?),#NAME? (#NAME? #NAME?),(#NAME?,#NAME? #NAME?),#NAME? (#NAME? #NAME?),(#NAME?,#NAME? #NAME?),#NAME? (#NAME? #NAME?) #NAME? #NAME? (#NAME? #NAME?),#NAME? (#NAME? #NAME?),#NAME? (#NAME? #NAME?) #NAME? (#NAME? #NAME?) #NAME? (#NAME?,#NAME? #NAME?),#NAME? #NAME? (#NAME?,#NAME? #NAME?),(#NAME?,#NAME? #NAME?),#NAME? (#NAME? #NAME?) #NAME? #NAME? (#NAME? #NAME?)</f>
        <v>#VALUE!</v>
      </c>
      <c r="J3322" s="3" t="s">
        <v>3701</v>
      </c>
      <c r="K3322" s="1" t="n">
        <v>0</v>
      </c>
      <c r="L3322" s="1" t="n">
        <v>0</v>
      </c>
      <c r="M3322" s="1" t="n">
        <v>33180</v>
      </c>
    </row>
    <row r="3323" customFormat="false" ht="176.1" hidden="false" customHeight="false" outlineLevel="0" collapsed="false">
      <c r="A3323" s="1" t="n">
        <v>3319</v>
      </c>
      <c r="B3323" s="1" t="n">
        <v>44</v>
      </c>
      <c r="C3323" s="1" t="n">
        <v>0</v>
      </c>
      <c r="D3323" s="1" t="n">
        <v>0</v>
      </c>
      <c r="E3323" s="1" t="n">
        <v>1</v>
      </c>
      <c r="F3323" s="1" t="n">
        <v>3316</v>
      </c>
      <c r="H3323" s="1" t="s">
        <v>3794</v>
      </c>
      <c r="I3323" s="3" t="s">
        <v>3795</v>
      </c>
      <c r="J3323" s="3" t="s">
        <v>3701</v>
      </c>
      <c r="K3323" s="1" t="n">
        <v>0</v>
      </c>
      <c r="L3323" s="1" t="n">
        <v>0</v>
      </c>
      <c r="M3323" s="1" t="n">
        <v>33190</v>
      </c>
    </row>
    <row r="3324" customFormat="false" ht="14.9" hidden="false" customHeight="false" outlineLevel="0" collapsed="false">
      <c r="A3324" s="1" t="n">
        <v>3320</v>
      </c>
      <c r="B3324" s="1" t="n">
        <v>44</v>
      </c>
      <c r="C3324" s="1" t="n">
        <v>0</v>
      </c>
      <c r="D3324" s="1" t="n">
        <v>0</v>
      </c>
      <c r="E3324" s="1" t="n">
        <v>1</v>
      </c>
      <c r="F3324" s="1" t="n">
        <v>3316</v>
      </c>
      <c r="H3324" s="1" t="s">
        <v>3796</v>
      </c>
      <c r="I3324" s="3" t="e">
        <f aca="false">--#NAME?,#NAME? #NAME? #NAME? #NAME? #NAME? #NAME? #NAME?</f>
        <v>#VALUE!</v>
      </c>
      <c r="J3324" s="3" t="s">
        <v>3701</v>
      </c>
      <c r="K3324" s="1" t="n">
        <v>0</v>
      </c>
      <c r="L3324" s="1" t="n">
        <v>0</v>
      </c>
      <c r="M3324" s="1" t="n">
        <v>33200</v>
      </c>
    </row>
    <row r="3325" customFormat="false" ht="14.9" hidden="false" customHeight="false" outlineLevel="0" collapsed="false">
      <c r="A3325" s="1" t="n">
        <v>3321</v>
      </c>
      <c r="B3325" s="1" t="n">
        <v>44</v>
      </c>
      <c r="C3325" s="1" t="n">
        <v>0</v>
      </c>
      <c r="D3325" s="1" t="n">
        <v>0</v>
      </c>
      <c r="E3325" s="1" t="n">
        <v>0</v>
      </c>
      <c r="F3325" s="1" t="n">
        <v>3314</v>
      </c>
      <c r="I3325" s="3" t="s">
        <v>199</v>
      </c>
      <c r="L3325" s="1" t="n">
        <v>0</v>
      </c>
      <c r="M3325" s="1" t="n">
        <v>33210</v>
      </c>
    </row>
    <row r="3326" customFormat="false" ht="14.9" hidden="false" customHeight="false" outlineLevel="0" collapsed="false">
      <c r="A3326" s="1" t="n">
        <v>3322</v>
      </c>
      <c r="B3326" s="1" t="n">
        <v>44</v>
      </c>
      <c r="C3326" s="1" t="n">
        <v>0</v>
      </c>
      <c r="D3326" s="1" t="n">
        <v>0</v>
      </c>
      <c r="E3326" s="1" t="n">
        <v>1</v>
      </c>
      <c r="F3326" s="1" t="n">
        <v>3321</v>
      </c>
      <c r="H3326" s="1" t="s">
        <v>3797</v>
      </c>
      <c r="I3326" s="3" t="e">
        <f aca="false">--#NAME?,#NAME? #NAME? #NAME?</f>
        <v>#VALUE!</v>
      </c>
      <c r="J3326" s="3" t="s">
        <v>256</v>
      </c>
      <c r="K3326" s="1" t="n">
        <v>0</v>
      </c>
      <c r="L3326" s="1" t="n">
        <v>0</v>
      </c>
      <c r="M3326" s="1" t="n">
        <v>33220</v>
      </c>
    </row>
    <row r="3327" customFormat="false" ht="14.9" hidden="false" customHeight="false" outlineLevel="0" collapsed="false">
      <c r="A3327" s="1" t="n">
        <v>3323</v>
      </c>
      <c r="B3327" s="1" t="n">
        <v>44</v>
      </c>
      <c r="C3327" s="1" t="n">
        <v>0</v>
      </c>
      <c r="D3327" s="1" t="n">
        <v>0</v>
      </c>
      <c r="E3327" s="1" t="n">
        <v>1</v>
      </c>
      <c r="F3327" s="1" t="n">
        <v>3321</v>
      </c>
      <c r="H3327" s="1" t="s">
        <v>3798</v>
      </c>
      <c r="I3327" s="3" t="e">
        <f aca="false">--#NAME?</f>
        <v>#NAME?</v>
      </c>
      <c r="J3327" s="3" t="s">
        <v>256</v>
      </c>
      <c r="K3327" s="1" t="n">
        <v>0</v>
      </c>
      <c r="L3327" s="1" t="n">
        <v>0</v>
      </c>
      <c r="M3327" s="1" t="n">
        <v>33230</v>
      </c>
    </row>
    <row r="3328" customFormat="false" ht="95.5" hidden="false" customHeight="false" outlineLevel="0" collapsed="false">
      <c r="A3328" s="1" t="n">
        <v>3324</v>
      </c>
      <c r="B3328" s="1" t="n">
        <v>44</v>
      </c>
      <c r="C3328" s="1" t="n">
        <v>0</v>
      </c>
      <c r="D3328" s="1" t="n">
        <v>1</v>
      </c>
      <c r="E3328" s="1" t="n">
        <v>1</v>
      </c>
      <c r="G3328" s="1" t="n">
        <v>44.13</v>
      </c>
      <c r="H3328" s="1" t="s">
        <v>3799</v>
      </c>
      <c r="I3328" s="3" t="s">
        <v>3800</v>
      </c>
      <c r="J3328" s="3" t="s">
        <v>256</v>
      </c>
      <c r="K3328" s="1" t="n">
        <v>0</v>
      </c>
      <c r="L3328" s="1" t="n">
        <v>0</v>
      </c>
      <c r="M3328" s="1" t="n">
        <v>33240</v>
      </c>
    </row>
    <row r="3329" customFormat="false" ht="108.95" hidden="false" customHeight="false" outlineLevel="0" collapsed="false">
      <c r="A3329" s="1" t="n">
        <v>3325</v>
      </c>
      <c r="B3329" s="1" t="n">
        <v>44</v>
      </c>
      <c r="C3329" s="1" t="n">
        <v>0</v>
      </c>
      <c r="D3329" s="1" t="n">
        <v>1</v>
      </c>
      <c r="E3329" s="1" t="n">
        <v>1</v>
      </c>
      <c r="G3329" s="1" t="n">
        <v>44.14</v>
      </c>
      <c r="H3329" s="1" t="s">
        <v>3801</v>
      </c>
      <c r="I3329" s="3" t="s">
        <v>3802</v>
      </c>
      <c r="J3329" s="3" t="s">
        <v>256</v>
      </c>
      <c r="K3329" s="1" t="n">
        <v>0</v>
      </c>
      <c r="L3329" s="1" t="n">
        <v>0</v>
      </c>
      <c r="M3329" s="1" t="n">
        <v>33250</v>
      </c>
    </row>
    <row r="3330" customFormat="false" ht="297" hidden="false" customHeight="false" outlineLevel="0" collapsed="false">
      <c r="A3330" s="1" t="n">
        <v>3326</v>
      </c>
      <c r="B3330" s="1" t="n">
        <v>44</v>
      </c>
      <c r="C3330" s="1" t="n">
        <v>0</v>
      </c>
      <c r="D3330" s="1" t="n">
        <v>1</v>
      </c>
      <c r="E3330" s="1" t="n">
        <v>0</v>
      </c>
      <c r="G3330" s="1" t="n">
        <v>44.15</v>
      </c>
      <c r="I3330" s="3" t="s">
        <v>3803</v>
      </c>
      <c r="L3330" s="1" t="n">
        <v>0</v>
      </c>
      <c r="M3330" s="1" t="n">
        <v>33260</v>
      </c>
    </row>
    <row r="3331" customFormat="false" ht="122.35" hidden="false" customHeight="false" outlineLevel="0" collapsed="false">
      <c r="A3331" s="1" t="n">
        <v>3327</v>
      </c>
      <c r="B3331" s="1" t="n">
        <v>44</v>
      </c>
      <c r="C3331" s="1" t="n">
        <v>0</v>
      </c>
      <c r="D3331" s="1" t="n">
        <v>0</v>
      </c>
      <c r="E3331" s="1" t="n">
        <v>1</v>
      </c>
      <c r="F3331" s="1" t="n">
        <v>3326</v>
      </c>
      <c r="H3331" s="1" t="s">
        <v>3804</v>
      </c>
      <c r="I3331" s="3" t="s">
        <v>3805</v>
      </c>
      <c r="J3331" s="3" t="s">
        <v>194</v>
      </c>
      <c r="K3331" s="1" t="n">
        <v>0</v>
      </c>
      <c r="L3331" s="1" t="n">
        <v>0</v>
      </c>
      <c r="M3331" s="1" t="n">
        <v>33270</v>
      </c>
    </row>
    <row r="3332" customFormat="false" ht="108.95" hidden="false" customHeight="false" outlineLevel="0" collapsed="false">
      <c r="A3332" s="1" t="n">
        <v>3328</v>
      </c>
      <c r="B3332" s="1" t="n">
        <v>44</v>
      </c>
      <c r="C3332" s="1" t="n">
        <v>0</v>
      </c>
      <c r="D3332" s="1" t="n">
        <v>0</v>
      </c>
      <c r="E3332" s="1" t="n">
        <v>1</v>
      </c>
      <c r="F3332" s="1" t="n">
        <v>3326</v>
      </c>
      <c r="H3332" s="1" t="s">
        <v>3806</v>
      </c>
      <c r="I3332" s="3" t="s">
        <v>3807</v>
      </c>
      <c r="J3332" s="3" t="s">
        <v>194</v>
      </c>
      <c r="K3332" s="1" t="n">
        <v>0</v>
      </c>
      <c r="L3332" s="1" t="n">
        <v>0</v>
      </c>
      <c r="M3332" s="1" t="n">
        <v>33280</v>
      </c>
    </row>
    <row r="3333" customFormat="false" ht="149.25" hidden="false" customHeight="false" outlineLevel="0" collapsed="false">
      <c r="A3333" s="1" t="n">
        <v>3329</v>
      </c>
      <c r="B3333" s="1" t="n">
        <v>44</v>
      </c>
      <c r="C3333" s="1" t="n">
        <v>0</v>
      </c>
      <c r="D3333" s="1" t="n">
        <v>1</v>
      </c>
      <c r="E3333" s="1" t="n">
        <v>1</v>
      </c>
      <c r="G3333" s="1" t="n">
        <v>44.16</v>
      </c>
      <c r="H3333" s="1" t="s">
        <v>3808</v>
      </c>
      <c r="I3333" s="3" t="s">
        <v>3809</v>
      </c>
      <c r="L3333" s="1" t="n">
        <v>0</v>
      </c>
      <c r="M3333" s="1" t="n">
        <v>33290</v>
      </c>
    </row>
    <row r="3334" customFormat="false" ht="189.55" hidden="false" customHeight="false" outlineLevel="0" collapsed="false">
      <c r="A3334" s="1" t="n">
        <v>3330</v>
      </c>
      <c r="B3334" s="1" t="n">
        <v>44</v>
      </c>
      <c r="C3334" s="1" t="n">
        <v>0</v>
      </c>
      <c r="D3334" s="1" t="n">
        <v>1</v>
      </c>
      <c r="E3334" s="1" t="n">
        <v>1</v>
      </c>
      <c r="G3334" s="1" t="n">
        <v>44.17</v>
      </c>
      <c r="H3334" s="1" t="s">
        <v>3810</v>
      </c>
      <c r="I3334" s="3" t="s">
        <v>3811</v>
      </c>
      <c r="J3334" s="3" t="s">
        <v>256</v>
      </c>
      <c r="K3334" s="1" t="n">
        <v>0</v>
      </c>
      <c r="L3334" s="1" t="n">
        <v>0</v>
      </c>
      <c r="M3334" s="1" t="n">
        <v>33300</v>
      </c>
    </row>
    <row r="3335" customFormat="false" ht="202.95" hidden="false" customHeight="false" outlineLevel="0" collapsed="false">
      <c r="A3335" s="1" t="n">
        <v>3331</v>
      </c>
      <c r="B3335" s="1" t="n">
        <v>44</v>
      </c>
      <c r="C3335" s="1" t="n">
        <v>0</v>
      </c>
      <c r="D3335" s="1" t="n">
        <v>1</v>
      </c>
      <c r="E3335" s="1" t="n">
        <v>0</v>
      </c>
      <c r="G3335" s="1" t="n">
        <v>44.18</v>
      </c>
      <c r="I3335" s="3" t="s">
        <v>3812</v>
      </c>
      <c r="L3335" s="1" t="n">
        <v>0</v>
      </c>
      <c r="M3335" s="1" t="n">
        <v>33310</v>
      </c>
    </row>
    <row r="3336" customFormat="false" ht="14.9" hidden="false" customHeight="false" outlineLevel="0" collapsed="false">
      <c r="A3336" s="1" t="n">
        <v>3332</v>
      </c>
      <c r="B3336" s="1" t="n">
        <v>44</v>
      </c>
      <c r="C3336" s="1" t="n">
        <v>0</v>
      </c>
      <c r="D3336" s="1" t="n">
        <v>0</v>
      </c>
      <c r="E3336" s="1" t="n">
        <v>1</v>
      </c>
      <c r="F3336" s="1" t="n">
        <v>3331</v>
      </c>
      <c r="H3336" s="1" t="s">
        <v>3813</v>
      </c>
      <c r="I3336" s="3" t="e">
        <f aca="false">-#NAME?,#NAME?-#NAME? #NAME? #NAME? #NAME?</f>
        <v>#VALUE!</v>
      </c>
      <c r="J3336" s="3" t="s">
        <v>256</v>
      </c>
      <c r="K3336" s="1" t="n">
        <v>0</v>
      </c>
      <c r="L3336" s="1" t="n">
        <v>0</v>
      </c>
      <c r="M3336" s="1" t="n">
        <v>33320</v>
      </c>
    </row>
    <row r="3337" customFormat="false" ht="14.9" hidden="false" customHeight="false" outlineLevel="0" collapsed="false">
      <c r="A3337" s="1" t="n">
        <v>3333</v>
      </c>
      <c r="B3337" s="1" t="n">
        <v>44</v>
      </c>
      <c r="C3337" s="1" t="n">
        <v>0</v>
      </c>
      <c r="D3337" s="1" t="n">
        <v>0</v>
      </c>
      <c r="E3337" s="1" t="n">
        <v>1</v>
      </c>
      <c r="F3337" s="1" t="n">
        <v>3331</v>
      </c>
      <c r="H3337" s="1" t="s">
        <v>3814</v>
      </c>
      <c r="I3337" s="3" t="e">
        <f aca="false">-#NAME? #NAME? #NAME? #NAME? #NAME? #NAME?</f>
        <v>#VALUE!</v>
      </c>
      <c r="J3337" s="3" t="s">
        <v>256</v>
      </c>
      <c r="K3337" s="1" t="n">
        <v>0</v>
      </c>
      <c r="L3337" s="1" t="n">
        <v>0</v>
      </c>
      <c r="M3337" s="1" t="n">
        <v>33330</v>
      </c>
    </row>
    <row r="3338" customFormat="false" ht="14.9" hidden="false" customHeight="false" outlineLevel="0" collapsed="false">
      <c r="A3338" s="1" t="n">
        <v>3334</v>
      </c>
      <c r="B3338" s="1" t="n">
        <v>44</v>
      </c>
      <c r="C3338" s="1" t="n">
        <v>0</v>
      </c>
      <c r="D3338" s="1" t="n">
        <v>0</v>
      </c>
      <c r="E3338" s="1" t="n">
        <v>1</v>
      </c>
      <c r="F3338" s="1" t="n">
        <v>3331</v>
      </c>
      <c r="H3338" s="1" t="s">
        <v>3815</v>
      </c>
      <c r="I3338" s="3" t="e">
        <f aca="false">-#NAME? #NAME? #NAME? #NAME? #NAME?</f>
        <v>#VALUE!</v>
      </c>
      <c r="J3338" s="3" t="s">
        <v>256</v>
      </c>
      <c r="K3338" s="1" t="n">
        <v>0</v>
      </c>
      <c r="L3338" s="1" t="n">
        <v>0</v>
      </c>
      <c r="M3338" s="1" t="n">
        <v>33340</v>
      </c>
    </row>
    <row r="3339" customFormat="false" ht="14.9" hidden="false" customHeight="false" outlineLevel="0" collapsed="false">
      <c r="A3339" s="1" t="n">
        <v>3335</v>
      </c>
      <c r="B3339" s="1" t="n">
        <v>44</v>
      </c>
      <c r="C3339" s="1" t="n">
        <v>0</v>
      </c>
      <c r="D3339" s="1" t="n">
        <v>0</v>
      </c>
      <c r="E3339" s="1" t="n">
        <v>1</v>
      </c>
      <c r="F3339" s="1" t="n">
        <v>3331</v>
      </c>
      <c r="H3339" s="1" t="s">
        <v>3816</v>
      </c>
      <c r="I3339" s="3" t="e">
        <f aca="false">-#NAME? #NAME? #NAME?</f>
        <v>#VALUE!</v>
      </c>
      <c r="J3339" s="3" t="s">
        <v>256</v>
      </c>
      <c r="K3339" s="1" t="n">
        <v>0</v>
      </c>
      <c r="L3339" s="1" t="n">
        <v>0</v>
      </c>
      <c r="M3339" s="1" t="n">
        <v>33350</v>
      </c>
    </row>
    <row r="3340" customFormat="false" ht="14.9" hidden="false" customHeight="false" outlineLevel="0" collapsed="false">
      <c r="A3340" s="1" t="n">
        <v>3336</v>
      </c>
      <c r="B3340" s="1" t="n">
        <v>44</v>
      </c>
      <c r="C3340" s="1" t="n">
        <v>0</v>
      </c>
      <c r="D3340" s="1" t="n">
        <v>0</v>
      </c>
      <c r="E3340" s="1" t="n">
        <v>1</v>
      </c>
      <c r="F3340" s="1" t="n">
        <v>3331</v>
      </c>
      <c r="H3340" s="1" t="s">
        <v>3817</v>
      </c>
      <c r="I3340" s="3" t="e">
        <f aca="false">-#NAME? #NAME? #NAME?</f>
        <v>#VALUE!</v>
      </c>
      <c r="J3340" s="3" t="s">
        <v>256</v>
      </c>
      <c r="K3340" s="1" t="n">
        <v>0</v>
      </c>
      <c r="L3340" s="1" t="n">
        <v>0</v>
      </c>
      <c r="M3340" s="1" t="n">
        <v>33360</v>
      </c>
    </row>
    <row r="3341" customFormat="false" ht="55.2" hidden="false" customHeight="false" outlineLevel="0" collapsed="false">
      <c r="A3341" s="1" t="n">
        <v>3337</v>
      </c>
      <c r="B3341" s="1" t="n">
        <v>44</v>
      </c>
      <c r="C3341" s="1" t="n">
        <v>0</v>
      </c>
      <c r="D3341" s="1" t="n">
        <v>0</v>
      </c>
      <c r="E3341" s="1" t="n">
        <v>0</v>
      </c>
      <c r="F3341" s="1" t="n">
        <v>3331</v>
      </c>
      <c r="I3341" s="3" t="s">
        <v>3818</v>
      </c>
      <c r="L3341" s="1" t="n">
        <v>0</v>
      </c>
      <c r="M3341" s="1" t="n">
        <v>33370</v>
      </c>
    </row>
    <row r="3342" customFormat="false" ht="14.9" hidden="false" customHeight="false" outlineLevel="0" collapsed="false">
      <c r="A3342" s="1" t="n">
        <v>3338</v>
      </c>
      <c r="B3342" s="1" t="n">
        <v>44</v>
      </c>
      <c r="C3342" s="1" t="n">
        <v>0</v>
      </c>
      <c r="D3342" s="1" t="n">
        <v>0</v>
      </c>
      <c r="E3342" s="1" t="n">
        <v>1</v>
      </c>
      <c r="F3342" s="1" t="n">
        <v>3337</v>
      </c>
      <c r="H3342" s="1" t="s">
        <v>3819</v>
      </c>
      <c r="I3342" s="3" t="e">
        <f aca="false">--#NAME? #NAME? #NAME? #NAME? #NAME? #NAME? #NAME? #NAME? (#NAME?,#NAME? #NAME?) #NAME? #NAME?</f>
        <v>#VALUE!</v>
      </c>
      <c r="J3342" s="3" t="s">
        <v>256</v>
      </c>
      <c r="K3342" s="1" t="n">
        <v>0</v>
      </c>
      <c r="L3342" s="1" t="n">
        <v>0</v>
      </c>
      <c r="M3342" s="1" t="n">
        <v>33380</v>
      </c>
    </row>
    <row r="3343" customFormat="false" ht="14.9" hidden="false" customHeight="false" outlineLevel="0" collapsed="false">
      <c r="A3343" s="1" t="n">
        <v>3339</v>
      </c>
      <c r="B3343" s="1" t="n">
        <v>44</v>
      </c>
      <c r="C3343" s="1" t="n">
        <v>0</v>
      </c>
      <c r="D3343" s="1" t="n">
        <v>0</v>
      </c>
      <c r="E3343" s="1" t="n">
        <v>1</v>
      </c>
      <c r="F3343" s="1" t="n">
        <v>3337</v>
      </c>
      <c r="H3343" s="1" t="s">
        <v>3820</v>
      </c>
      <c r="I3343" s="3" t="e">
        <f aca="false">--#NAME?,#NAME? #NAME? #NAME?</f>
        <v>#VALUE!</v>
      </c>
      <c r="J3343" s="3" t="s">
        <v>256</v>
      </c>
      <c r="K3343" s="1" t="n">
        <v>0</v>
      </c>
      <c r="L3343" s="1" t="n">
        <v>0</v>
      </c>
      <c r="M3343" s="1" t="n">
        <v>33390</v>
      </c>
    </row>
    <row r="3344" customFormat="false" ht="14.9" hidden="false" customHeight="false" outlineLevel="0" collapsed="false">
      <c r="A3344" s="1" t="n">
        <v>3340</v>
      </c>
      <c r="B3344" s="1" t="n">
        <v>44</v>
      </c>
      <c r="C3344" s="1" t="n">
        <v>0</v>
      </c>
      <c r="D3344" s="1" t="n">
        <v>0</v>
      </c>
      <c r="E3344" s="1" t="n">
        <v>1</v>
      </c>
      <c r="F3344" s="1" t="n">
        <v>3337</v>
      </c>
      <c r="H3344" s="1" t="s">
        <v>3821</v>
      </c>
      <c r="I3344" s="3" t="e">
        <f aca="false">--#NAME?,#NAME?</f>
        <v>#VALUE!</v>
      </c>
      <c r="J3344" s="3" t="s">
        <v>256</v>
      </c>
      <c r="K3344" s="1" t="n">
        <v>0</v>
      </c>
      <c r="L3344" s="1" t="n">
        <v>0</v>
      </c>
      <c r="M3344" s="1" t="n">
        <v>33400</v>
      </c>
    </row>
    <row r="3345" customFormat="false" ht="14.9" hidden="false" customHeight="false" outlineLevel="0" collapsed="false">
      <c r="A3345" s="1" t="n">
        <v>3341</v>
      </c>
      <c r="B3345" s="1" t="n">
        <v>44</v>
      </c>
      <c r="C3345" s="1" t="n">
        <v>0</v>
      </c>
      <c r="D3345" s="1" t="n">
        <v>0</v>
      </c>
      <c r="E3345" s="1" t="n">
        <v>1</v>
      </c>
      <c r="F3345" s="1" t="n">
        <v>3337</v>
      </c>
      <c r="H3345" s="1" t="s">
        <v>3822</v>
      </c>
      <c r="I3345" s="3" t="e">
        <f aca="false">--#NAME?</f>
        <v>#NAME?</v>
      </c>
      <c r="J3345" s="3" t="s">
        <v>256</v>
      </c>
      <c r="K3345" s="1" t="n">
        <v>0</v>
      </c>
      <c r="L3345" s="1" t="n">
        <v>0</v>
      </c>
      <c r="M3345" s="1" t="n">
        <v>33410</v>
      </c>
    </row>
    <row r="3346" customFormat="false" ht="14.9" hidden="false" customHeight="false" outlineLevel="0" collapsed="false">
      <c r="A3346" s="1" t="n">
        <v>3342</v>
      </c>
      <c r="B3346" s="1" t="n">
        <v>44</v>
      </c>
      <c r="C3346" s="1" t="n">
        <v>0</v>
      </c>
      <c r="D3346" s="1" t="n">
        <v>0</v>
      </c>
      <c r="E3346" s="1" t="n">
        <v>0</v>
      </c>
      <c r="F3346" s="1" t="n">
        <v>3331</v>
      </c>
      <c r="I3346" s="3" t="s">
        <v>199</v>
      </c>
      <c r="L3346" s="1" t="n">
        <v>0</v>
      </c>
      <c r="M3346" s="1" t="n">
        <v>33420</v>
      </c>
    </row>
    <row r="3347" customFormat="false" ht="14.9" hidden="false" customHeight="false" outlineLevel="0" collapsed="false">
      <c r="A3347" s="1" t="n">
        <v>3343</v>
      </c>
      <c r="B3347" s="1" t="n">
        <v>44</v>
      </c>
      <c r="C3347" s="1" t="n">
        <v>0</v>
      </c>
      <c r="D3347" s="1" t="n">
        <v>0</v>
      </c>
      <c r="E3347" s="1" t="n">
        <v>1</v>
      </c>
      <c r="F3347" s="1" t="n">
        <v>3342</v>
      </c>
      <c r="H3347" s="1" t="s">
        <v>3823</v>
      </c>
      <c r="I3347" s="3" t="e">
        <f aca="false">--#NAME? #NAME?</f>
        <v>#VALUE!</v>
      </c>
      <c r="J3347" s="3" t="s">
        <v>256</v>
      </c>
      <c r="K3347" s="1" t="n">
        <v>0</v>
      </c>
      <c r="L3347" s="1" t="n">
        <v>0</v>
      </c>
      <c r="M3347" s="1" t="n">
        <v>33430</v>
      </c>
    </row>
    <row r="3348" customFormat="false" ht="14.9" hidden="false" customHeight="false" outlineLevel="0" collapsed="false">
      <c r="A3348" s="1" t="n">
        <v>3344</v>
      </c>
      <c r="B3348" s="1" t="n">
        <v>44</v>
      </c>
      <c r="C3348" s="1" t="n">
        <v>0</v>
      </c>
      <c r="D3348" s="1" t="n">
        <v>0</v>
      </c>
      <c r="E3348" s="1" t="n">
        <v>1</v>
      </c>
      <c r="F3348" s="1" t="n">
        <v>3342</v>
      </c>
      <c r="H3348" s="1" t="s">
        <v>3824</v>
      </c>
      <c r="I3348" s="3" t="e">
        <f aca="false">--#NAME?</f>
        <v>#NAME?</v>
      </c>
      <c r="J3348" s="3" t="s">
        <v>256</v>
      </c>
      <c r="K3348" s="1" t="n">
        <v>0</v>
      </c>
      <c r="L3348" s="1" t="n">
        <v>0</v>
      </c>
      <c r="M3348" s="1" t="n">
        <v>33440</v>
      </c>
    </row>
    <row r="3349" customFormat="false" ht="68.65" hidden="false" customHeight="false" outlineLevel="0" collapsed="false">
      <c r="A3349" s="1" t="n">
        <v>3345</v>
      </c>
      <c r="B3349" s="1" t="n">
        <v>44</v>
      </c>
      <c r="C3349" s="1" t="n">
        <v>0</v>
      </c>
      <c r="D3349" s="1" t="n">
        <v>1</v>
      </c>
      <c r="E3349" s="1" t="n">
        <v>0</v>
      </c>
      <c r="G3349" s="1" t="n">
        <v>44.19</v>
      </c>
      <c r="I3349" s="3" t="s">
        <v>3825</v>
      </c>
      <c r="L3349" s="1" t="n">
        <v>0</v>
      </c>
      <c r="M3349" s="1" t="n">
        <v>33450</v>
      </c>
    </row>
    <row r="3350" customFormat="false" ht="28.35" hidden="false" customHeight="false" outlineLevel="0" collapsed="false">
      <c r="A3350" s="1" t="n">
        <v>3346</v>
      </c>
      <c r="B3350" s="1" t="n">
        <v>44</v>
      </c>
      <c r="C3350" s="1" t="n">
        <v>0</v>
      </c>
      <c r="D3350" s="1" t="n">
        <v>0</v>
      </c>
      <c r="E3350" s="1" t="n">
        <v>0</v>
      </c>
      <c r="F3350" s="1" t="n">
        <v>3345</v>
      </c>
      <c r="I3350" s="3" t="s">
        <v>3826</v>
      </c>
      <c r="L3350" s="1" t="n">
        <v>0</v>
      </c>
      <c r="M3350" s="1" t="n">
        <v>33460</v>
      </c>
    </row>
    <row r="3351" customFormat="false" ht="14.9" hidden="false" customHeight="false" outlineLevel="0" collapsed="false">
      <c r="A3351" s="1" t="n">
        <v>3347</v>
      </c>
      <c r="B3351" s="1" t="n">
        <v>44</v>
      </c>
      <c r="C3351" s="1" t="n">
        <v>0</v>
      </c>
      <c r="D3351" s="1" t="n">
        <v>0</v>
      </c>
      <c r="E3351" s="1" t="n">
        <v>1</v>
      </c>
      <c r="F3351" s="1" t="n">
        <v>3346</v>
      </c>
      <c r="H3351" s="1" t="s">
        <v>3827</v>
      </c>
      <c r="I3351" s="3" t="e">
        <f aca="false">--#NAME? #NAME?,#NAME? #NAME? #NAME? #NAME? #NAME?</f>
        <v>#VALUE!</v>
      </c>
      <c r="J3351" s="3" t="s">
        <v>256</v>
      </c>
      <c r="K3351" s="1" t="n">
        <v>0</v>
      </c>
      <c r="L3351" s="1" t="n">
        <v>0</v>
      </c>
      <c r="M3351" s="1" t="n">
        <v>33470</v>
      </c>
    </row>
    <row r="3352" customFormat="false" ht="14.9" hidden="false" customHeight="false" outlineLevel="0" collapsed="false">
      <c r="A3352" s="1" t="n">
        <v>3348</v>
      </c>
      <c r="B3352" s="1" t="n">
        <v>44</v>
      </c>
      <c r="C3352" s="1" t="n">
        <v>0</v>
      </c>
      <c r="D3352" s="1" t="n">
        <v>0</v>
      </c>
      <c r="E3352" s="1" t="n">
        <v>1</v>
      </c>
      <c r="F3352" s="1" t="n">
        <v>3346</v>
      </c>
      <c r="H3352" s="1" t="s">
        <v>3828</v>
      </c>
      <c r="I3352" s="3" t="e">
        <f aca="false">--#NAME?</f>
        <v>#NAME?</v>
      </c>
      <c r="J3352" s="3" t="s">
        <v>256</v>
      </c>
      <c r="K3352" s="1" t="n">
        <v>0</v>
      </c>
      <c r="L3352" s="1" t="n">
        <v>0</v>
      </c>
      <c r="M3352" s="1" t="n">
        <v>33480</v>
      </c>
    </row>
    <row r="3353" customFormat="false" ht="14.9" hidden="false" customHeight="false" outlineLevel="0" collapsed="false">
      <c r="A3353" s="1" t="n">
        <v>3349</v>
      </c>
      <c r="B3353" s="1" t="n">
        <v>44</v>
      </c>
      <c r="C3353" s="1" t="n">
        <v>0</v>
      </c>
      <c r="D3353" s="1" t="n">
        <v>0</v>
      </c>
      <c r="E3353" s="1" t="n">
        <v>1</v>
      </c>
      <c r="F3353" s="1" t="n">
        <v>3346</v>
      </c>
      <c r="H3353" s="1" t="s">
        <v>3829</v>
      </c>
      <c r="I3353" s="3" t="e">
        <f aca="false">--#NAME?</f>
        <v>#NAME?</v>
      </c>
      <c r="J3353" s="3" t="s">
        <v>256</v>
      </c>
      <c r="K3353" s="1" t="n">
        <v>0</v>
      </c>
      <c r="L3353" s="1" t="n">
        <v>0</v>
      </c>
      <c r="M3353" s="1" t="n">
        <v>33490</v>
      </c>
    </row>
    <row r="3354" customFormat="false" ht="14.9" hidden="false" customHeight="false" outlineLevel="0" collapsed="false">
      <c r="A3354" s="1" t="n">
        <v>3350</v>
      </c>
      <c r="B3354" s="1" t="n">
        <v>44</v>
      </c>
      <c r="C3354" s="1" t="n">
        <v>0</v>
      </c>
      <c r="D3354" s="1" t="n">
        <v>0</v>
      </c>
      <c r="E3354" s="1" t="n">
        <v>1</v>
      </c>
      <c r="F3354" s="1" t="n">
        <v>3345</v>
      </c>
      <c r="H3354" s="1" t="s">
        <v>3830</v>
      </c>
      <c r="I3354" s="3" t="e">
        <f aca="false">-#NAME?</f>
        <v>#NAME?</v>
      </c>
      <c r="J3354" s="3" t="s">
        <v>256</v>
      </c>
      <c r="K3354" s="1" t="n">
        <v>0</v>
      </c>
      <c r="L3354" s="1" t="n">
        <v>0</v>
      </c>
      <c r="M3354" s="1" t="n">
        <v>33500</v>
      </c>
    </row>
    <row r="3355" customFormat="false" ht="350.7" hidden="false" customHeight="false" outlineLevel="0" collapsed="false">
      <c r="A3355" s="1" t="n">
        <v>3351</v>
      </c>
      <c r="B3355" s="1" t="n">
        <v>44</v>
      </c>
      <c r="C3355" s="1" t="n">
        <v>0</v>
      </c>
      <c r="D3355" s="1" t="n">
        <v>1</v>
      </c>
      <c r="E3355" s="1" t="n">
        <v>0</v>
      </c>
      <c r="G3355" s="1" t="n">
        <v>44.2</v>
      </c>
      <c r="I3355" s="3" t="s">
        <v>3831</v>
      </c>
      <c r="L3355" s="1" t="n">
        <v>0</v>
      </c>
      <c r="M3355" s="1" t="n">
        <v>33510</v>
      </c>
    </row>
    <row r="3356" customFormat="false" ht="14.9" hidden="false" customHeight="false" outlineLevel="0" collapsed="false">
      <c r="A3356" s="1" t="n">
        <v>3352</v>
      </c>
      <c r="B3356" s="1" t="n">
        <v>44</v>
      </c>
      <c r="C3356" s="1" t="n">
        <v>0</v>
      </c>
      <c r="D3356" s="1" t="n">
        <v>0</v>
      </c>
      <c r="E3356" s="1" t="n">
        <v>1</v>
      </c>
      <c r="F3356" s="1" t="n">
        <v>3351</v>
      </c>
      <c r="H3356" s="1" t="s">
        <v>3832</v>
      </c>
      <c r="I3356" s="3" t="e">
        <f aca="false">-#NAME? #NAME? #NAME? #NAME?,#NAME? #NAME?</f>
        <v>#VALUE!</v>
      </c>
      <c r="J3356" s="3" t="s">
        <v>256</v>
      </c>
      <c r="K3356" s="1" t="n">
        <v>0</v>
      </c>
      <c r="L3356" s="1" t="n">
        <v>0</v>
      </c>
      <c r="M3356" s="1" t="n">
        <v>33520</v>
      </c>
    </row>
    <row r="3357" customFormat="false" ht="14.9" hidden="false" customHeight="false" outlineLevel="0" collapsed="false">
      <c r="A3357" s="1" t="n">
        <v>3353</v>
      </c>
      <c r="B3357" s="1" t="n">
        <v>44</v>
      </c>
      <c r="C3357" s="1" t="n">
        <v>0</v>
      </c>
      <c r="D3357" s="1" t="n">
        <v>0</v>
      </c>
      <c r="E3357" s="1" t="n">
        <v>1</v>
      </c>
      <c r="F3357" s="1" t="n">
        <v>3351</v>
      </c>
      <c r="H3357" s="1" t="s">
        <v>3833</v>
      </c>
      <c r="I3357" s="3" t="e">
        <f aca="false">-#NAME?</f>
        <v>#NAME?</v>
      </c>
      <c r="J3357" s="3" t="s">
        <v>256</v>
      </c>
      <c r="K3357" s="1" t="n">
        <v>0</v>
      </c>
      <c r="L3357" s="1" t="n">
        <v>0</v>
      </c>
      <c r="M3357" s="1" t="n">
        <v>33530</v>
      </c>
    </row>
    <row r="3358" customFormat="false" ht="41.75" hidden="false" customHeight="false" outlineLevel="0" collapsed="false">
      <c r="A3358" s="1" t="n">
        <v>3354</v>
      </c>
      <c r="B3358" s="1" t="n">
        <v>44</v>
      </c>
      <c r="C3358" s="1" t="n">
        <v>0</v>
      </c>
      <c r="D3358" s="1" t="n">
        <v>1</v>
      </c>
      <c r="E3358" s="1" t="n">
        <v>0</v>
      </c>
      <c r="G3358" s="1" t="n">
        <v>44.21</v>
      </c>
      <c r="I3358" s="3" t="s">
        <v>3834</v>
      </c>
      <c r="L3358" s="1" t="n">
        <v>0</v>
      </c>
      <c r="M3358" s="1" t="n">
        <v>33540</v>
      </c>
    </row>
    <row r="3359" customFormat="false" ht="14.9" hidden="false" customHeight="false" outlineLevel="0" collapsed="false">
      <c r="A3359" s="1" t="n">
        <v>3355</v>
      </c>
      <c r="B3359" s="1" t="n">
        <v>44</v>
      </c>
      <c r="C3359" s="1" t="n">
        <v>0</v>
      </c>
      <c r="D3359" s="1" t="n">
        <v>0</v>
      </c>
      <c r="E3359" s="1" t="n">
        <v>1</v>
      </c>
      <c r="F3359" s="1" t="n">
        <v>3354</v>
      </c>
      <c r="H3359" s="1" t="s">
        <v>3835</v>
      </c>
      <c r="I3359" s="3" t="e">
        <f aca="false">-#NAME? #NAME?</f>
        <v>#VALUE!</v>
      </c>
      <c r="J3359" s="3" t="s">
        <v>256</v>
      </c>
      <c r="K3359" s="1" t="n">
        <v>0</v>
      </c>
      <c r="L3359" s="1" t="n">
        <v>0</v>
      </c>
      <c r="M3359" s="1" t="n">
        <v>33550</v>
      </c>
    </row>
    <row r="3360" customFormat="false" ht="14.9" hidden="false" customHeight="false" outlineLevel="0" collapsed="false">
      <c r="A3360" s="1" t="n">
        <v>3356</v>
      </c>
      <c r="B3360" s="1" t="n">
        <v>44</v>
      </c>
      <c r="C3360" s="1" t="n">
        <v>0</v>
      </c>
      <c r="D3360" s="1" t="n">
        <v>0</v>
      </c>
      <c r="E3360" s="1" t="n">
        <v>0</v>
      </c>
      <c r="F3360" s="1" t="n">
        <v>3354</v>
      </c>
      <c r="I3360" s="3" t="s">
        <v>199</v>
      </c>
      <c r="L3360" s="1" t="n">
        <v>0</v>
      </c>
      <c r="M3360" s="1" t="n">
        <v>33560</v>
      </c>
    </row>
    <row r="3361" customFormat="false" ht="28.35" hidden="false" customHeight="false" outlineLevel="0" collapsed="false">
      <c r="A3361" s="1" t="n">
        <v>3357</v>
      </c>
      <c r="B3361" s="1" t="n">
        <v>44</v>
      </c>
      <c r="C3361" s="1" t="n">
        <v>0</v>
      </c>
      <c r="D3361" s="1" t="n">
        <v>0</v>
      </c>
      <c r="E3361" s="1" t="n">
        <v>0</v>
      </c>
      <c r="F3361" s="1" t="n">
        <v>3356</v>
      </c>
      <c r="I3361" s="3" t="s">
        <v>3836</v>
      </c>
      <c r="L3361" s="1" t="n">
        <v>0</v>
      </c>
      <c r="M3361" s="1" t="n">
        <v>33570</v>
      </c>
    </row>
    <row r="3362" customFormat="false" ht="14.9" hidden="false" customHeight="false" outlineLevel="0" collapsed="false">
      <c r="A3362" s="1" t="n">
        <v>3358</v>
      </c>
      <c r="B3362" s="1" t="n">
        <v>44</v>
      </c>
      <c r="C3362" s="1" t="n">
        <v>0</v>
      </c>
      <c r="D3362" s="1" t="n">
        <v>0</v>
      </c>
      <c r="E3362" s="1" t="n">
        <v>1</v>
      </c>
      <c r="F3362" s="1" t="n">
        <v>3357</v>
      </c>
      <c r="H3362" s="1" t="s">
        <v>3837</v>
      </c>
      <c r="I3362" s="3" t="e">
        <f aca="false">---#NAME? #NAME? #NAME?</f>
        <v>#VALUE!</v>
      </c>
      <c r="J3362" s="3" t="s">
        <v>256</v>
      </c>
      <c r="K3362" s="1" t="n">
        <v>0</v>
      </c>
      <c r="L3362" s="1" t="n">
        <v>0</v>
      </c>
      <c r="M3362" s="1" t="n">
        <v>33580</v>
      </c>
    </row>
    <row r="3363" customFormat="false" ht="14.9" hidden="false" customHeight="false" outlineLevel="0" collapsed="false">
      <c r="A3363" s="1" t="n">
        <v>3359</v>
      </c>
      <c r="B3363" s="1" t="n">
        <v>44</v>
      </c>
      <c r="C3363" s="1" t="n">
        <v>0</v>
      </c>
      <c r="D3363" s="1" t="n">
        <v>0</v>
      </c>
      <c r="E3363" s="1" t="n">
        <v>1</v>
      </c>
      <c r="F3363" s="1" t="n">
        <v>3357</v>
      </c>
      <c r="H3363" s="1" t="s">
        <v>3838</v>
      </c>
      <c r="I3363" s="3" t="e">
        <f aca="false">---#NAME?</f>
        <v>#NAME?</v>
      </c>
      <c r="J3363" s="3" t="s">
        <v>256</v>
      </c>
      <c r="K3363" s="1" t="n">
        <v>0</v>
      </c>
      <c r="L3363" s="1" t="n">
        <v>0</v>
      </c>
      <c r="M3363" s="1" t="n">
        <v>33590</v>
      </c>
    </row>
    <row r="3364" customFormat="false" ht="14.9" hidden="false" customHeight="false" outlineLevel="0" collapsed="false">
      <c r="A3364" s="1" t="n">
        <v>3360</v>
      </c>
      <c r="B3364" s="1" t="n">
        <v>44</v>
      </c>
      <c r="C3364" s="1" t="n">
        <v>0</v>
      </c>
      <c r="D3364" s="1" t="n">
        <v>0</v>
      </c>
      <c r="E3364" s="1" t="n">
        <v>0</v>
      </c>
      <c r="F3364" s="1" t="n">
        <v>3356</v>
      </c>
      <c r="I3364" s="3" t="s">
        <v>706</v>
      </c>
      <c r="L3364" s="1" t="n">
        <v>0</v>
      </c>
      <c r="M3364" s="1" t="n">
        <v>33600</v>
      </c>
    </row>
    <row r="3365" customFormat="false" ht="14.9" hidden="false" customHeight="false" outlineLevel="0" collapsed="false">
      <c r="A3365" s="1" t="n">
        <v>3361</v>
      </c>
      <c r="B3365" s="1" t="n">
        <v>44</v>
      </c>
      <c r="C3365" s="1" t="n">
        <v>0</v>
      </c>
      <c r="D3365" s="1" t="n">
        <v>0</v>
      </c>
      <c r="E3365" s="1" t="n">
        <v>1</v>
      </c>
      <c r="F3365" s="1" t="n">
        <v>3360</v>
      </c>
      <c r="H3365" s="1" t="s">
        <v>3839</v>
      </c>
      <c r="I3365" s="3" t="e">
        <f aca="false">---#NAME? #NAME? #NAME?</f>
        <v>#VALUE!</v>
      </c>
      <c r="J3365" s="3" t="s">
        <v>256</v>
      </c>
      <c r="K3365" s="1" t="n">
        <v>0</v>
      </c>
      <c r="L3365" s="1" t="n">
        <v>0</v>
      </c>
      <c r="M3365" s="1" t="n">
        <v>33610</v>
      </c>
    </row>
    <row r="3366" customFormat="false" ht="14.9" hidden="false" customHeight="false" outlineLevel="0" collapsed="false">
      <c r="A3366" s="1" t="n">
        <v>3362</v>
      </c>
      <c r="B3366" s="1" t="n">
        <v>44</v>
      </c>
      <c r="C3366" s="1" t="n">
        <v>0</v>
      </c>
      <c r="D3366" s="1" t="n">
        <v>0</v>
      </c>
      <c r="E3366" s="1" t="n">
        <v>1</v>
      </c>
      <c r="F3366" s="1" t="n">
        <v>3360</v>
      </c>
      <c r="H3366" s="1" t="s">
        <v>3840</v>
      </c>
      <c r="I3366" s="3" t="e">
        <f aca="false">---#NAME?</f>
        <v>#NAME?</v>
      </c>
      <c r="J3366" s="3" t="s">
        <v>256</v>
      </c>
      <c r="K3366" s="1" t="n">
        <v>0</v>
      </c>
      <c r="L3366" s="1" t="n">
        <v>0</v>
      </c>
      <c r="M3366" s="1" t="n">
        <v>33620</v>
      </c>
    </row>
    <row r="3367" customFormat="false" ht="149.25" hidden="false" customHeight="false" outlineLevel="0" collapsed="false">
      <c r="A3367" s="1" t="n">
        <v>3363</v>
      </c>
      <c r="B3367" s="1" t="n">
        <v>45</v>
      </c>
      <c r="C3367" s="1" t="n">
        <v>0</v>
      </c>
      <c r="D3367" s="1" t="n">
        <v>1</v>
      </c>
      <c r="E3367" s="1" t="n">
        <v>0</v>
      </c>
      <c r="G3367" s="1" t="n">
        <v>45.01</v>
      </c>
      <c r="I3367" s="3" t="s">
        <v>3841</v>
      </c>
      <c r="L3367" s="1" t="n">
        <v>0</v>
      </c>
      <c r="M3367" s="1" t="n">
        <v>33630</v>
      </c>
    </row>
    <row r="3368" customFormat="false" ht="14.9" hidden="false" customHeight="false" outlineLevel="0" collapsed="false">
      <c r="A3368" s="1" t="n">
        <v>3364</v>
      </c>
      <c r="B3368" s="1" t="n">
        <v>45</v>
      </c>
      <c r="C3368" s="1" t="n">
        <v>0</v>
      </c>
      <c r="D3368" s="1" t="n">
        <v>0</v>
      </c>
      <c r="E3368" s="1" t="n">
        <v>1</v>
      </c>
      <c r="F3368" s="1" t="n">
        <v>3363</v>
      </c>
      <c r="H3368" s="1" t="s">
        <v>3842</v>
      </c>
      <c r="I3368" s="3" t="e">
        <f aca="false">-#NAME? #NAME?,#NAME? #NAME? #NAME? #NAME?</f>
        <v>#VALUE!</v>
      </c>
      <c r="J3368" s="3" t="s">
        <v>256</v>
      </c>
      <c r="K3368" s="1" t="n">
        <v>10</v>
      </c>
      <c r="L3368" s="1" t="n">
        <v>0</v>
      </c>
      <c r="M3368" s="1" t="n">
        <v>33640</v>
      </c>
    </row>
    <row r="3369" customFormat="false" ht="14.9" hidden="false" customHeight="false" outlineLevel="0" collapsed="false">
      <c r="A3369" s="1" t="n">
        <v>3365</v>
      </c>
      <c r="B3369" s="1" t="n">
        <v>45</v>
      </c>
      <c r="C3369" s="1" t="n">
        <v>0</v>
      </c>
      <c r="D3369" s="1" t="n">
        <v>0</v>
      </c>
      <c r="E3369" s="1" t="n">
        <v>1</v>
      </c>
      <c r="F3369" s="1" t="n">
        <v>3363</v>
      </c>
      <c r="H3369" s="1" t="s">
        <v>3843</v>
      </c>
      <c r="I3369" s="3" t="e">
        <f aca="false">-#NAME?</f>
        <v>#NAME?</v>
      </c>
      <c r="J3369" s="3" t="s">
        <v>256</v>
      </c>
      <c r="K3369" s="1" t="n">
        <v>10</v>
      </c>
      <c r="L3369" s="1" t="n">
        <v>0</v>
      </c>
      <c r="M3369" s="1" t="n">
        <v>33650</v>
      </c>
    </row>
    <row r="3370" customFormat="false" ht="283.55" hidden="false" customHeight="false" outlineLevel="0" collapsed="false">
      <c r="A3370" s="1" t="n">
        <v>3366</v>
      </c>
      <c r="B3370" s="1" t="n">
        <v>45</v>
      </c>
      <c r="C3370" s="1" t="n">
        <v>0</v>
      </c>
      <c r="D3370" s="1" t="n">
        <v>1</v>
      </c>
      <c r="E3370" s="1" t="n">
        <v>1</v>
      </c>
      <c r="G3370" s="1" t="n">
        <v>45.02</v>
      </c>
      <c r="H3370" s="1" t="s">
        <v>3844</v>
      </c>
      <c r="I3370" s="3" t="s">
        <v>3845</v>
      </c>
      <c r="J3370" s="3" t="s">
        <v>256</v>
      </c>
      <c r="K3370" s="1" t="n">
        <v>10</v>
      </c>
      <c r="L3370" s="1" t="n">
        <v>0</v>
      </c>
      <c r="M3370" s="1" t="n">
        <v>33660</v>
      </c>
    </row>
    <row r="3371" customFormat="false" ht="41.75" hidden="false" customHeight="false" outlineLevel="0" collapsed="false">
      <c r="A3371" s="1" t="n">
        <v>3367</v>
      </c>
      <c r="B3371" s="1" t="n">
        <v>45</v>
      </c>
      <c r="C3371" s="1" t="n">
        <v>0</v>
      </c>
      <c r="D3371" s="1" t="n">
        <v>1</v>
      </c>
      <c r="E3371" s="1" t="n">
        <v>0</v>
      </c>
      <c r="G3371" s="1" t="n">
        <v>45.03</v>
      </c>
      <c r="I3371" s="3" t="s">
        <v>3846</v>
      </c>
      <c r="L3371" s="1" t="n">
        <v>0</v>
      </c>
      <c r="M3371" s="1" t="n">
        <v>33670</v>
      </c>
    </row>
    <row r="3372" customFormat="false" ht="14.9" hidden="false" customHeight="false" outlineLevel="0" collapsed="false">
      <c r="A3372" s="1" t="n">
        <v>3368</v>
      </c>
      <c r="B3372" s="1" t="n">
        <v>45</v>
      </c>
      <c r="C3372" s="1" t="n">
        <v>0</v>
      </c>
      <c r="D3372" s="1" t="n">
        <v>0</v>
      </c>
      <c r="E3372" s="1" t="n">
        <v>1</v>
      </c>
      <c r="F3372" s="1" t="n">
        <v>3367</v>
      </c>
      <c r="H3372" s="1" t="s">
        <v>3847</v>
      </c>
      <c r="I3372" s="3" t="e">
        <f aca="false">-#NAME? #NAME? #NAME?</f>
        <v>#VALUE!</v>
      </c>
      <c r="J3372" s="3" t="s">
        <v>256</v>
      </c>
      <c r="K3372" s="1" t="n">
        <v>10</v>
      </c>
      <c r="L3372" s="1" t="n">
        <v>0</v>
      </c>
      <c r="M3372" s="1" t="n">
        <v>33680</v>
      </c>
    </row>
    <row r="3373" customFormat="false" ht="14.9" hidden="false" customHeight="false" outlineLevel="0" collapsed="false">
      <c r="A3373" s="1" t="n">
        <v>3369</v>
      </c>
      <c r="B3373" s="1" t="n">
        <v>45</v>
      </c>
      <c r="C3373" s="1" t="n">
        <v>0</v>
      </c>
      <c r="D3373" s="1" t="n">
        <v>0</v>
      </c>
      <c r="E3373" s="1" t="n">
        <v>1</v>
      </c>
      <c r="F3373" s="1" t="n">
        <v>3367</v>
      </c>
      <c r="H3373" s="1" t="s">
        <v>3848</v>
      </c>
      <c r="I3373" s="3" t="e">
        <f aca="false">-#NAME?</f>
        <v>#NAME?</v>
      </c>
      <c r="J3373" s="3" t="s">
        <v>256</v>
      </c>
      <c r="K3373" s="1" t="n">
        <v>10</v>
      </c>
      <c r="L3373" s="1" t="n">
        <v>0</v>
      </c>
      <c r="M3373" s="1" t="n">
        <v>33690</v>
      </c>
    </row>
    <row r="3374" customFormat="false" ht="135.8" hidden="false" customHeight="false" outlineLevel="0" collapsed="false">
      <c r="A3374" s="1" t="n">
        <v>3370</v>
      </c>
      <c r="B3374" s="1" t="n">
        <v>45</v>
      </c>
      <c r="C3374" s="1" t="n">
        <v>0</v>
      </c>
      <c r="D3374" s="1" t="n">
        <v>1</v>
      </c>
      <c r="E3374" s="1" t="n">
        <v>0</v>
      </c>
      <c r="G3374" s="1" t="n">
        <v>45.04</v>
      </c>
      <c r="I3374" s="3" t="s">
        <v>3849</v>
      </c>
      <c r="L3374" s="1" t="n">
        <v>0</v>
      </c>
      <c r="M3374" s="1" t="n">
        <v>33700</v>
      </c>
    </row>
    <row r="3375" customFormat="false" ht="149.25" hidden="false" customHeight="false" outlineLevel="0" collapsed="false">
      <c r="A3375" s="1" t="n">
        <v>3371</v>
      </c>
      <c r="B3375" s="1" t="n">
        <v>45</v>
      </c>
      <c r="C3375" s="1" t="n">
        <v>0</v>
      </c>
      <c r="D3375" s="1" t="n">
        <v>0</v>
      </c>
      <c r="E3375" s="1" t="n">
        <v>1</v>
      </c>
      <c r="F3375" s="1" t="n">
        <v>3370</v>
      </c>
      <c r="H3375" s="1" t="s">
        <v>3850</v>
      </c>
      <c r="I3375" s="3" t="s">
        <v>3851</v>
      </c>
      <c r="J3375" s="3" t="s">
        <v>256</v>
      </c>
      <c r="K3375" s="1" t="n">
        <v>10</v>
      </c>
      <c r="L3375" s="1" t="n">
        <v>0</v>
      </c>
      <c r="M3375" s="1" t="n">
        <v>33710</v>
      </c>
    </row>
    <row r="3376" customFormat="false" ht="458.2" hidden="false" customHeight="false" outlineLevel="0" collapsed="false">
      <c r="A3376" s="1" t="n">
        <v>3372</v>
      </c>
      <c r="B3376" s="1" t="n">
        <v>46</v>
      </c>
      <c r="C3376" s="1" t="n">
        <v>0</v>
      </c>
      <c r="D3376" s="1" t="n">
        <v>1</v>
      </c>
      <c r="E3376" s="1" t="n">
        <v>0</v>
      </c>
      <c r="G3376" s="1" t="n">
        <v>46.01</v>
      </c>
      <c r="I3376" s="3" t="s">
        <v>3852</v>
      </c>
      <c r="L3376" s="1" t="n">
        <v>0</v>
      </c>
      <c r="M3376" s="1" t="n">
        <v>33720</v>
      </c>
    </row>
    <row r="3377" customFormat="false" ht="95.5" hidden="false" customHeight="false" outlineLevel="0" collapsed="false">
      <c r="A3377" s="1" t="n">
        <v>3373</v>
      </c>
      <c r="B3377" s="1" t="n">
        <v>46</v>
      </c>
      <c r="C3377" s="1" t="n">
        <v>0</v>
      </c>
      <c r="D3377" s="1" t="n">
        <v>0</v>
      </c>
      <c r="E3377" s="1" t="n">
        <v>0</v>
      </c>
      <c r="F3377" s="1" t="n">
        <v>3372</v>
      </c>
      <c r="I3377" s="3" t="s">
        <v>3853</v>
      </c>
      <c r="L3377" s="1" t="n">
        <v>0</v>
      </c>
      <c r="M3377" s="1" t="n">
        <v>33730</v>
      </c>
    </row>
    <row r="3378" customFormat="false" ht="14.9" hidden="false" customHeight="false" outlineLevel="0" collapsed="false">
      <c r="A3378" s="1" t="n">
        <v>3374</v>
      </c>
      <c r="B3378" s="1" t="n">
        <v>46</v>
      </c>
      <c r="C3378" s="1" t="n">
        <v>0</v>
      </c>
      <c r="D3378" s="1" t="n">
        <v>0</v>
      </c>
      <c r="E3378" s="1" t="n">
        <v>1</v>
      </c>
      <c r="F3378" s="1" t="n">
        <v>3373</v>
      </c>
      <c r="H3378" s="1" t="s">
        <v>3854</v>
      </c>
      <c r="I3378" s="3" t="e">
        <f aca="false">--#NAME? #NAME?</f>
        <v>#VALUE!</v>
      </c>
      <c r="J3378" s="3" t="s">
        <v>256</v>
      </c>
      <c r="K3378" s="1" t="n">
        <v>10</v>
      </c>
      <c r="L3378" s="1" t="n">
        <v>0</v>
      </c>
      <c r="M3378" s="1" t="n">
        <v>33740</v>
      </c>
    </row>
    <row r="3379" customFormat="false" ht="14.9" hidden="false" customHeight="false" outlineLevel="0" collapsed="false">
      <c r="A3379" s="1" t="n">
        <v>3375</v>
      </c>
      <c r="B3379" s="1" t="n">
        <v>46</v>
      </c>
      <c r="C3379" s="1" t="n">
        <v>0</v>
      </c>
      <c r="D3379" s="1" t="n">
        <v>0</v>
      </c>
      <c r="E3379" s="1" t="n">
        <v>1</v>
      </c>
      <c r="F3379" s="1" t="n">
        <v>3373</v>
      </c>
      <c r="H3379" s="1" t="s">
        <v>3855</v>
      </c>
      <c r="I3379" s="3" t="e">
        <f aca="false">--#NAME? #NAME?</f>
        <v>#VALUE!</v>
      </c>
      <c r="J3379" s="3" t="s">
        <v>256</v>
      </c>
      <c r="K3379" s="1" t="n">
        <v>10</v>
      </c>
      <c r="L3379" s="1" t="n">
        <v>0</v>
      </c>
      <c r="M3379" s="1" t="n">
        <v>33750</v>
      </c>
    </row>
    <row r="3380" customFormat="false" ht="14.9" hidden="false" customHeight="false" outlineLevel="0" collapsed="false">
      <c r="A3380" s="1" t="n">
        <v>3376</v>
      </c>
      <c r="B3380" s="1" t="n">
        <v>46</v>
      </c>
      <c r="C3380" s="1" t="n">
        <v>0</v>
      </c>
      <c r="D3380" s="1" t="n">
        <v>0</v>
      </c>
      <c r="E3380" s="1" t="n">
        <v>1</v>
      </c>
      <c r="F3380" s="1" t="n">
        <v>3373</v>
      </c>
      <c r="H3380" s="1" t="s">
        <v>3856</v>
      </c>
      <c r="I3380" s="3" t="e">
        <f aca="false">--#NAME?</f>
        <v>#NAME?</v>
      </c>
      <c r="J3380" s="3" t="s">
        <v>256</v>
      </c>
      <c r="K3380" s="1" t="n">
        <v>10</v>
      </c>
      <c r="L3380" s="1" t="n">
        <v>0</v>
      </c>
      <c r="M3380" s="1" t="n">
        <v>33760</v>
      </c>
    </row>
    <row r="3381" customFormat="false" ht="14.9" hidden="false" customHeight="false" outlineLevel="0" collapsed="false">
      <c r="A3381" s="1" t="n">
        <v>3377</v>
      </c>
      <c r="B3381" s="1" t="n">
        <v>46</v>
      </c>
      <c r="C3381" s="1" t="n">
        <v>0</v>
      </c>
      <c r="D3381" s="1" t="n">
        <v>0</v>
      </c>
      <c r="E3381" s="1" t="n">
        <v>0</v>
      </c>
      <c r="F3381" s="1" t="n">
        <v>3372</v>
      </c>
      <c r="I3381" s="3" t="s">
        <v>199</v>
      </c>
      <c r="L3381" s="1" t="n">
        <v>0</v>
      </c>
      <c r="M3381" s="1" t="n">
        <v>33770</v>
      </c>
    </row>
    <row r="3382" customFormat="false" ht="14.9" hidden="false" customHeight="false" outlineLevel="0" collapsed="false">
      <c r="A3382" s="1" t="n">
        <v>3378</v>
      </c>
      <c r="B3382" s="1" t="n">
        <v>46</v>
      </c>
      <c r="C3382" s="1" t="n">
        <v>0</v>
      </c>
      <c r="D3382" s="1" t="n">
        <v>0</v>
      </c>
      <c r="E3382" s="1" t="n">
        <v>1</v>
      </c>
      <c r="F3382" s="1" t="n">
        <v>3377</v>
      </c>
      <c r="H3382" s="1" t="s">
        <v>3857</v>
      </c>
      <c r="I3382" s="3" t="e">
        <f aca="false">--#NAME? #NAME?</f>
        <v>#VALUE!</v>
      </c>
      <c r="J3382" s="3" t="s">
        <v>256</v>
      </c>
      <c r="K3382" s="1" t="n">
        <v>10</v>
      </c>
      <c r="L3382" s="1" t="n">
        <v>0</v>
      </c>
      <c r="M3382" s="1" t="n">
        <v>33780</v>
      </c>
    </row>
    <row r="3383" customFormat="false" ht="14.9" hidden="false" customHeight="false" outlineLevel="0" collapsed="false">
      <c r="A3383" s="1" t="n">
        <v>3379</v>
      </c>
      <c r="B3383" s="1" t="n">
        <v>46</v>
      </c>
      <c r="C3383" s="1" t="n">
        <v>0</v>
      </c>
      <c r="D3383" s="1" t="n">
        <v>0</v>
      </c>
      <c r="E3383" s="1" t="n">
        <v>1</v>
      </c>
      <c r="F3383" s="1" t="n">
        <v>3377</v>
      </c>
      <c r="H3383" s="1" t="s">
        <v>3858</v>
      </c>
      <c r="I3383" s="3" t="e">
        <f aca="false">--#NAME? #NAME?</f>
        <v>#VALUE!</v>
      </c>
      <c r="J3383" s="3" t="s">
        <v>256</v>
      </c>
      <c r="K3383" s="1" t="n">
        <v>10</v>
      </c>
      <c r="L3383" s="1" t="n">
        <v>0</v>
      </c>
      <c r="M3383" s="1" t="n">
        <v>33790</v>
      </c>
    </row>
    <row r="3384" customFormat="false" ht="14.9" hidden="false" customHeight="false" outlineLevel="0" collapsed="false">
      <c r="A3384" s="1" t="n">
        <v>3380</v>
      </c>
      <c r="B3384" s="1" t="n">
        <v>46</v>
      </c>
      <c r="C3384" s="1" t="n">
        <v>0</v>
      </c>
      <c r="D3384" s="1" t="n">
        <v>0</v>
      </c>
      <c r="E3384" s="1" t="n">
        <v>1</v>
      </c>
      <c r="F3384" s="1" t="n">
        <v>3377</v>
      </c>
      <c r="H3384" s="1" t="s">
        <v>3859</v>
      </c>
      <c r="I3384" s="3" t="e">
        <f aca="false">--#NAME? #NAME? #NAME? #NAME?</f>
        <v>#VALUE!</v>
      </c>
      <c r="J3384" s="3" t="s">
        <v>256</v>
      </c>
      <c r="K3384" s="1" t="n">
        <v>10</v>
      </c>
      <c r="L3384" s="1" t="n">
        <v>0</v>
      </c>
      <c r="M3384" s="1" t="n">
        <v>33800</v>
      </c>
    </row>
    <row r="3385" customFormat="false" ht="14.9" hidden="false" customHeight="false" outlineLevel="0" collapsed="false">
      <c r="A3385" s="1" t="n">
        <v>3381</v>
      </c>
      <c r="B3385" s="1" t="n">
        <v>46</v>
      </c>
      <c r="C3385" s="1" t="n">
        <v>0</v>
      </c>
      <c r="D3385" s="1" t="n">
        <v>0</v>
      </c>
      <c r="E3385" s="1" t="n">
        <v>1</v>
      </c>
      <c r="F3385" s="1" t="n">
        <v>3377</v>
      </c>
      <c r="H3385" s="1" t="s">
        <v>3860</v>
      </c>
      <c r="I3385" s="3" t="e">
        <f aca="false">--#NAME?</f>
        <v>#NAME?</v>
      </c>
      <c r="J3385" s="3" t="s">
        <v>256</v>
      </c>
      <c r="K3385" s="1" t="n">
        <v>10</v>
      </c>
      <c r="L3385" s="1" t="n">
        <v>0</v>
      </c>
      <c r="M3385" s="1" t="n">
        <v>33810</v>
      </c>
    </row>
    <row r="3386" customFormat="false" ht="256.7" hidden="false" customHeight="false" outlineLevel="0" collapsed="false">
      <c r="A3386" s="1" t="n">
        <v>3382</v>
      </c>
      <c r="B3386" s="1" t="n">
        <v>46</v>
      </c>
      <c r="C3386" s="1" t="n">
        <v>0</v>
      </c>
      <c r="D3386" s="1" t="n">
        <v>1</v>
      </c>
      <c r="E3386" s="1" t="n">
        <v>0</v>
      </c>
      <c r="G3386" s="1" t="n">
        <v>46.02</v>
      </c>
      <c r="I3386" s="3" t="s">
        <v>3861</v>
      </c>
      <c r="L3386" s="1" t="n">
        <v>0</v>
      </c>
      <c r="M3386" s="1" t="n">
        <v>33820</v>
      </c>
    </row>
    <row r="3387" customFormat="false" ht="41.75" hidden="false" customHeight="false" outlineLevel="0" collapsed="false">
      <c r="A3387" s="1" t="n">
        <v>3383</v>
      </c>
      <c r="B3387" s="1" t="n">
        <v>46</v>
      </c>
      <c r="C3387" s="1" t="n">
        <v>0</v>
      </c>
      <c r="D3387" s="1" t="n">
        <v>0</v>
      </c>
      <c r="E3387" s="1" t="n">
        <v>0</v>
      </c>
      <c r="F3387" s="1" t="n">
        <v>3382</v>
      </c>
      <c r="I3387" s="3" t="s">
        <v>3862</v>
      </c>
      <c r="L3387" s="1" t="n">
        <v>0</v>
      </c>
      <c r="M3387" s="1" t="n">
        <v>33830</v>
      </c>
    </row>
    <row r="3388" customFormat="false" ht="14.9" hidden="false" customHeight="false" outlineLevel="0" collapsed="false">
      <c r="A3388" s="1" t="n">
        <v>3384</v>
      </c>
      <c r="B3388" s="1" t="n">
        <v>46</v>
      </c>
      <c r="C3388" s="1" t="n">
        <v>0</v>
      </c>
      <c r="D3388" s="1" t="n">
        <v>0</v>
      </c>
      <c r="E3388" s="1" t="n">
        <v>1</v>
      </c>
      <c r="F3388" s="1" t="n">
        <v>3383</v>
      </c>
      <c r="H3388" s="1" t="s">
        <v>3863</v>
      </c>
      <c r="I3388" s="3" t="e">
        <f aca="false">--#NAME? #NAME?</f>
        <v>#VALUE!</v>
      </c>
      <c r="J3388" s="3" t="s">
        <v>256</v>
      </c>
      <c r="K3388" s="1" t="n">
        <v>10</v>
      </c>
      <c r="L3388" s="1" t="n">
        <v>0</v>
      </c>
      <c r="M3388" s="1" t="n">
        <v>33840</v>
      </c>
    </row>
    <row r="3389" customFormat="false" ht="14.9" hidden="false" customHeight="false" outlineLevel="0" collapsed="false">
      <c r="A3389" s="1" t="n">
        <v>3385</v>
      </c>
      <c r="B3389" s="1" t="n">
        <v>46</v>
      </c>
      <c r="C3389" s="1" t="n">
        <v>0</v>
      </c>
      <c r="D3389" s="1" t="n">
        <v>0</v>
      </c>
      <c r="E3389" s="1" t="n">
        <v>1</v>
      </c>
      <c r="F3389" s="1" t="n">
        <v>3383</v>
      </c>
      <c r="H3389" s="1" t="s">
        <v>3864</v>
      </c>
      <c r="I3389" s="3" t="e">
        <f aca="false">--#NAME? #NAME?</f>
        <v>#VALUE!</v>
      </c>
      <c r="J3389" s="3" t="s">
        <v>256</v>
      </c>
      <c r="K3389" s="1" t="n">
        <v>10</v>
      </c>
      <c r="L3389" s="1" t="n">
        <v>0</v>
      </c>
      <c r="M3389" s="1" t="n">
        <v>33850</v>
      </c>
    </row>
    <row r="3390" customFormat="false" ht="14.9" hidden="false" customHeight="false" outlineLevel="0" collapsed="false">
      <c r="A3390" s="1" t="n">
        <v>3386</v>
      </c>
      <c r="B3390" s="1" t="n">
        <v>46</v>
      </c>
      <c r="C3390" s="1" t="n">
        <v>0</v>
      </c>
      <c r="D3390" s="1" t="n">
        <v>0</v>
      </c>
      <c r="E3390" s="1" t="n">
        <v>1</v>
      </c>
      <c r="F3390" s="1" t="n">
        <v>3383</v>
      </c>
      <c r="H3390" s="1" t="s">
        <v>3865</v>
      </c>
      <c r="I3390" s="3" t="e">
        <f aca="false">--#NAME?</f>
        <v>#NAME?</v>
      </c>
      <c r="J3390" s="3" t="s">
        <v>256</v>
      </c>
      <c r="K3390" s="1" t="n">
        <v>10</v>
      </c>
      <c r="L3390" s="1" t="n">
        <v>0</v>
      </c>
      <c r="M3390" s="1" t="n">
        <v>33860</v>
      </c>
    </row>
    <row r="3391" customFormat="false" ht="14.9" hidden="false" customHeight="false" outlineLevel="0" collapsed="false">
      <c r="A3391" s="1" t="n">
        <v>3387</v>
      </c>
      <c r="B3391" s="1" t="n">
        <v>46</v>
      </c>
      <c r="C3391" s="1" t="n">
        <v>0</v>
      </c>
      <c r="D3391" s="1" t="n">
        <v>0</v>
      </c>
      <c r="E3391" s="1" t="n">
        <v>1</v>
      </c>
      <c r="F3391" s="1" t="n">
        <v>3382</v>
      </c>
      <c r="H3391" s="1" t="s">
        <v>3866</v>
      </c>
      <c r="I3391" s="3" t="e">
        <f aca="false">-#NAME?</f>
        <v>#NAME?</v>
      </c>
      <c r="J3391" s="3" t="s">
        <v>256</v>
      </c>
      <c r="K3391" s="1" t="n">
        <v>10</v>
      </c>
      <c r="L3391" s="1" t="n">
        <v>0</v>
      </c>
      <c r="M3391" s="1" t="n">
        <v>33870</v>
      </c>
    </row>
    <row r="3392" customFormat="false" ht="41.75" hidden="false" customHeight="false" outlineLevel="0" collapsed="false">
      <c r="A3392" s="1" t="n">
        <v>3388</v>
      </c>
      <c r="B3392" s="1" t="n">
        <v>47</v>
      </c>
      <c r="C3392" s="1" t="n">
        <v>0</v>
      </c>
      <c r="D3392" s="1" t="n">
        <v>1</v>
      </c>
      <c r="E3392" s="1" t="n">
        <v>1</v>
      </c>
      <c r="G3392" s="1" t="n">
        <v>47.01</v>
      </c>
      <c r="H3392" s="1" t="s">
        <v>3867</v>
      </c>
      <c r="I3392" s="3" t="s">
        <v>3868</v>
      </c>
      <c r="J3392" s="3" t="s">
        <v>256</v>
      </c>
      <c r="K3392" s="1" t="n">
        <v>10</v>
      </c>
      <c r="L3392" s="1" t="n">
        <v>0</v>
      </c>
      <c r="M3392" s="1" t="n">
        <v>33880</v>
      </c>
    </row>
    <row r="3393" customFormat="false" ht="68.65" hidden="false" customHeight="false" outlineLevel="0" collapsed="false">
      <c r="A3393" s="1" t="n">
        <v>3389</v>
      </c>
      <c r="B3393" s="1" t="n">
        <v>47</v>
      </c>
      <c r="C3393" s="1" t="n">
        <v>0</v>
      </c>
      <c r="D3393" s="1" t="n">
        <v>1</v>
      </c>
      <c r="E3393" s="1" t="n">
        <v>1</v>
      </c>
      <c r="G3393" s="1" t="n">
        <v>47.02</v>
      </c>
      <c r="H3393" s="1" t="s">
        <v>3869</v>
      </c>
      <c r="I3393" s="3" t="s">
        <v>3870</v>
      </c>
      <c r="J3393" s="3" t="s">
        <v>256</v>
      </c>
      <c r="K3393" s="1" t="n">
        <v>10</v>
      </c>
      <c r="L3393" s="1" t="n">
        <v>0</v>
      </c>
      <c r="M3393" s="1" t="n">
        <v>33890</v>
      </c>
    </row>
    <row r="3394" customFormat="false" ht="122.35" hidden="false" customHeight="false" outlineLevel="0" collapsed="false">
      <c r="A3394" s="1" t="n">
        <v>3390</v>
      </c>
      <c r="B3394" s="1" t="n">
        <v>47</v>
      </c>
      <c r="C3394" s="1" t="n">
        <v>0</v>
      </c>
      <c r="D3394" s="1" t="n">
        <v>1</v>
      </c>
      <c r="E3394" s="1" t="n">
        <v>0</v>
      </c>
      <c r="G3394" s="1" t="n">
        <v>47.03</v>
      </c>
      <c r="I3394" s="3" t="s">
        <v>3871</v>
      </c>
      <c r="L3394" s="1" t="n">
        <v>0</v>
      </c>
      <c r="M3394" s="1" t="n">
        <v>33900</v>
      </c>
    </row>
    <row r="3395" customFormat="false" ht="41.75" hidden="false" customHeight="false" outlineLevel="0" collapsed="false">
      <c r="A3395" s="1" t="n">
        <v>3391</v>
      </c>
      <c r="B3395" s="1" t="n">
        <v>47</v>
      </c>
      <c r="C3395" s="1" t="n">
        <v>0</v>
      </c>
      <c r="D3395" s="1" t="n">
        <v>0</v>
      </c>
      <c r="E3395" s="1" t="n">
        <v>0</v>
      </c>
      <c r="F3395" s="1" t="n">
        <v>3390</v>
      </c>
      <c r="I3395" s="3" t="s">
        <v>3872</v>
      </c>
      <c r="L3395" s="1" t="n">
        <v>0</v>
      </c>
      <c r="M3395" s="1" t="n">
        <v>33910</v>
      </c>
    </row>
    <row r="3396" customFormat="false" ht="14.9" hidden="false" customHeight="false" outlineLevel="0" collapsed="false">
      <c r="A3396" s="1" t="n">
        <v>3392</v>
      </c>
      <c r="B3396" s="1" t="n">
        <v>47</v>
      </c>
      <c r="C3396" s="1" t="n">
        <v>0</v>
      </c>
      <c r="D3396" s="1" t="n">
        <v>0</v>
      </c>
      <c r="E3396" s="1" t="n">
        <v>1</v>
      </c>
      <c r="F3396" s="1" t="n">
        <v>3391</v>
      </c>
      <c r="H3396" s="1" t="s">
        <v>3873</v>
      </c>
      <c r="I3396" s="3" t="e">
        <f aca="false">--#NAME?</f>
        <v>#NAME?</v>
      </c>
      <c r="J3396" s="3" t="s">
        <v>256</v>
      </c>
      <c r="K3396" s="1" t="n">
        <v>10</v>
      </c>
      <c r="L3396" s="1" t="n">
        <v>0</v>
      </c>
      <c r="M3396" s="1" t="n">
        <v>33920</v>
      </c>
    </row>
    <row r="3397" customFormat="false" ht="14.9" hidden="false" customHeight="false" outlineLevel="0" collapsed="false">
      <c r="A3397" s="1" t="n">
        <v>3393</v>
      </c>
      <c r="B3397" s="1" t="n">
        <v>47</v>
      </c>
      <c r="C3397" s="1" t="n">
        <v>0</v>
      </c>
      <c r="D3397" s="1" t="n">
        <v>0</v>
      </c>
      <c r="E3397" s="1" t="n">
        <v>1</v>
      </c>
      <c r="F3397" s="1" t="n">
        <v>3391</v>
      </c>
      <c r="H3397" s="1" t="s">
        <v>3874</v>
      </c>
      <c r="I3397" s="3" t="e">
        <f aca="false">--#NAME?-#NAME?</f>
        <v>#NAME?</v>
      </c>
      <c r="J3397" s="3" t="s">
        <v>256</v>
      </c>
      <c r="K3397" s="1" t="n">
        <v>10</v>
      </c>
      <c r="L3397" s="1" t="n">
        <v>0</v>
      </c>
      <c r="M3397" s="1" t="n">
        <v>33930</v>
      </c>
    </row>
    <row r="3398" customFormat="false" ht="55.2" hidden="false" customHeight="false" outlineLevel="0" collapsed="false">
      <c r="A3398" s="1" t="n">
        <v>3394</v>
      </c>
      <c r="B3398" s="1" t="n">
        <v>47</v>
      </c>
      <c r="C3398" s="1" t="n">
        <v>0</v>
      </c>
      <c r="D3398" s="1" t="n">
        <v>0</v>
      </c>
      <c r="E3398" s="1" t="n">
        <v>0</v>
      </c>
      <c r="F3398" s="1" t="n">
        <v>3390</v>
      </c>
      <c r="I3398" s="3" t="s">
        <v>3875</v>
      </c>
      <c r="L3398" s="1" t="n">
        <v>0</v>
      </c>
      <c r="M3398" s="1" t="n">
        <v>33940</v>
      </c>
    </row>
    <row r="3399" customFormat="false" ht="14.9" hidden="false" customHeight="false" outlineLevel="0" collapsed="false">
      <c r="A3399" s="1" t="n">
        <v>3395</v>
      </c>
      <c r="B3399" s="1" t="n">
        <v>47</v>
      </c>
      <c r="C3399" s="1" t="n">
        <v>0</v>
      </c>
      <c r="D3399" s="1" t="n">
        <v>0</v>
      </c>
      <c r="E3399" s="1" t="n">
        <v>1</v>
      </c>
      <c r="F3399" s="1" t="n">
        <v>3394</v>
      </c>
      <c r="H3399" s="1" t="s">
        <v>3876</v>
      </c>
      <c r="I3399" s="3" t="e">
        <f aca="false">--#NAME?</f>
        <v>#NAME?</v>
      </c>
      <c r="J3399" s="3" t="s">
        <v>256</v>
      </c>
      <c r="K3399" s="1" t="n">
        <v>10</v>
      </c>
      <c r="L3399" s="1" t="n">
        <v>0</v>
      </c>
      <c r="M3399" s="1" t="n">
        <v>33950</v>
      </c>
    </row>
    <row r="3400" customFormat="false" ht="14.9" hidden="false" customHeight="false" outlineLevel="0" collapsed="false">
      <c r="A3400" s="1" t="n">
        <v>3396</v>
      </c>
      <c r="B3400" s="1" t="n">
        <v>47</v>
      </c>
      <c r="C3400" s="1" t="n">
        <v>0</v>
      </c>
      <c r="D3400" s="1" t="n">
        <v>0</v>
      </c>
      <c r="E3400" s="1" t="n">
        <v>1</v>
      </c>
      <c r="F3400" s="1" t="n">
        <v>3394</v>
      </c>
      <c r="H3400" s="1" t="s">
        <v>3877</v>
      </c>
      <c r="I3400" s="3" t="e">
        <f aca="false">--#NAME?-#NAME?</f>
        <v>#NAME?</v>
      </c>
      <c r="J3400" s="3" t="s">
        <v>256</v>
      </c>
      <c r="K3400" s="1" t="n">
        <v>10</v>
      </c>
      <c r="L3400" s="1" t="n">
        <v>0</v>
      </c>
      <c r="M3400" s="1" t="n">
        <v>33960</v>
      </c>
    </row>
    <row r="3401" customFormat="false" ht="108.95" hidden="false" customHeight="false" outlineLevel="0" collapsed="false">
      <c r="A3401" s="1" t="n">
        <v>3397</v>
      </c>
      <c r="B3401" s="1" t="n">
        <v>47</v>
      </c>
      <c r="C3401" s="1" t="n">
        <v>0</v>
      </c>
      <c r="D3401" s="1" t="n">
        <v>1</v>
      </c>
      <c r="E3401" s="1" t="n">
        <v>0</v>
      </c>
      <c r="G3401" s="1" t="n">
        <v>47.04</v>
      </c>
      <c r="I3401" s="3" t="s">
        <v>3878</v>
      </c>
      <c r="L3401" s="1" t="n">
        <v>0</v>
      </c>
      <c r="M3401" s="1" t="n">
        <v>33970</v>
      </c>
    </row>
    <row r="3402" customFormat="false" ht="41.75" hidden="false" customHeight="false" outlineLevel="0" collapsed="false">
      <c r="A3402" s="1" t="n">
        <v>3398</v>
      </c>
      <c r="B3402" s="1" t="n">
        <v>47</v>
      </c>
      <c r="C3402" s="1" t="n">
        <v>0</v>
      </c>
      <c r="D3402" s="1" t="n">
        <v>0</v>
      </c>
      <c r="E3402" s="1" t="n">
        <v>0</v>
      </c>
      <c r="F3402" s="1" t="n">
        <v>3397</v>
      </c>
      <c r="I3402" s="3" t="s">
        <v>3872</v>
      </c>
      <c r="L3402" s="1" t="n">
        <v>0</v>
      </c>
      <c r="M3402" s="1" t="n">
        <v>33980</v>
      </c>
    </row>
    <row r="3403" customFormat="false" ht="14.9" hidden="false" customHeight="false" outlineLevel="0" collapsed="false">
      <c r="A3403" s="1" t="n">
        <v>3399</v>
      </c>
      <c r="B3403" s="1" t="n">
        <v>47</v>
      </c>
      <c r="C3403" s="1" t="n">
        <v>0</v>
      </c>
      <c r="D3403" s="1" t="n">
        <v>0</v>
      </c>
      <c r="E3403" s="1" t="n">
        <v>1</v>
      </c>
      <c r="F3403" s="1" t="n">
        <v>3398</v>
      </c>
      <c r="H3403" s="1" t="s">
        <v>3879</v>
      </c>
      <c r="I3403" s="3" t="e">
        <f aca="false">--#NAME?</f>
        <v>#NAME?</v>
      </c>
      <c r="J3403" s="3" t="s">
        <v>256</v>
      </c>
      <c r="K3403" s="1" t="n">
        <v>10</v>
      </c>
      <c r="L3403" s="1" t="n">
        <v>0</v>
      </c>
      <c r="M3403" s="1" t="n">
        <v>33990</v>
      </c>
    </row>
    <row r="3404" customFormat="false" ht="14.9" hidden="false" customHeight="false" outlineLevel="0" collapsed="false">
      <c r="A3404" s="1" t="n">
        <v>3400</v>
      </c>
      <c r="B3404" s="1" t="n">
        <v>47</v>
      </c>
      <c r="C3404" s="1" t="n">
        <v>0</v>
      </c>
      <c r="D3404" s="1" t="n">
        <v>0</v>
      </c>
      <c r="E3404" s="1" t="n">
        <v>1</v>
      </c>
      <c r="F3404" s="1" t="n">
        <v>3398</v>
      </c>
      <c r="H3404" s="1" t="s">
        <v>3880</v>
      </c>
      <c r="I3404" s="3" t="e">
        <f aca="false">--#NAME?-#NAME?</f>
        <v>#NAME?</v>
      </c>
      <c r="J3404" s="3" t="s">
        <v>256</v>
      </c>
      <c r="K3404" s="1" t="n">
        <v>10</v>
      </c>
      <c r="L3404" s="1" t="n">
        <v>0</v>
      </c>
      <c r="M3404" s="1" t="n">
        <v>34000</v>
      </c>
    </row>
    <row r="3405" customFormat="false" ht="55.2" hidden="false" customHeight="false" outlineLevel="0" collapsed="false">
      <c r="A3405" s="1" t="n">
        <v>3401</v>
      </c>
      <c r="B3405" s="1" t="n">
        <v>47</v>
      </c>
      <c r="C3405" s="1" t="n">
        <v>0</v>
      </c>
      <c r="D3405" s="1" t="n">
        <v>0</v>
      </c>
      <c r="E3405" s="1" t="n">
        <v>0</v>
      </c>
      <c r="F3405" s="1" t="n">
        <v>3397</v>
      </c>
      <c r="I3405" s="3" t="s">
        <v>3875</v>
      </c>
      <c r="L3405" s="1" t="n">
        <v>0</v>
      </c>
      <c r="M3405" s="1" t="n">
        <v>34010</v>
      </c>
    </row>
    <row r="3406" customFormat="false" ht="14.9" hidden="false" customHeight="false" outlineLevel="0" collapsed="false">
      <c r="A3406" s="1" t="n">
        <v>3402</v>
      </c>
      <c r="B3406" s="1" t="n">
        <v>47</v>
      </c>
      <c r="C3406" s="1" t="n">
        <v>0</v>
      </c>
      <c r="D3406" s="1" t="n">
        <v>0</v>
      </c>
      <c r="E3406" s="1" t="n">
        <v>1</v>
      </c>
      <c r="F3406" s="1" t="n">
        <v>3401</v>
      </c>
      <c r="H3406" s="1" t="s">
        <v>3881</v>
      </c>
      <c r="I3406" s="3" t="e">
        <f aca="false">--#NAME?</f>
        <v>#NAME?</v>
      </c>
      <c r="J3406" s="3" t="s">
        <v>256</v>
      </c>
      <c r="K3406" s="1" t="n">
        <v>10</v>
      </c>
      <c r="L3406" s="1" t="n">
        <v>0</v>
      </c>
      <c r="M3406" s="1" t="n">
        <v>34020</v>
      </c>
    </row>
    <row r="3407" customFormat="false" ht="14.9" hidden="false" customHeight="false" outlineLevel="0" collapsed="false">
      <c r="A3407" s="1" t="n">
        <v>3403</v>
      </c>
      <c r="B3407" s="1" t="n">
        <v>47</v>
      </c>
      <c r="C3407" s="1" t="n">
        <v>0</v>
      </c>
      <c r="D3407" s="1" t="n">
        <v>0</v>
      </c>
      <c r="E3407" s="1" t="n">
        <v>1</v>
      </c>
      <c r="F3407" s="1" t="n">
        <v>3401</v>
      </c>
      <c r="H3407" s="1" t="s">
        <v>3882</v>
      </c>
      <c r="I3407" s="3" t="e">
        <f aca="false">--#NAME?-#NAME?</f>
        <v>#NAME?</v>
      </c>
      <c r="J3407" s="3" t="s">
        <v>256</v>
      </c>
      <c r="K3407" s="1" t="n">
        <v>10</v>
      </c>
      <c r="L3407" s="1" t="n">
        <v>0</v>
      </c>
      <c r="M3407" s="1" t="n">
        <v>34030</v>
      </c>
    </row>
    <row r="3408" customFormat="false" ht="162.65" hidden="false" customHeight="false" outlineLevel="0" collapsed="false">
      <c r="A3408" s="1" t="n">
        <v>3404</v>
      </c>
      <c r="B3408" s="1" t="n">
        <v>47</v>
      </c>
      <c r="C3408" s="1" t="n">
        <v>0</v>
      </c>
      <c r="D3408" s="1" t="n">
        <v>1</v>
      </c>
      <c r="E3408" s="1" t="n">
        <v>1</v>
      </c>
      <c r="G3408" s="1" t="n">
        <v>47.05</v>
      </c>
      <c r="H3408" s="1" t="s">
        <v>3883</v>
      </c>
      <c r="I3408" s="3" t="s">
        <v>3884</v>
      </c>
      <c r="J3408" s="3" t="s">
        <v>256</v>
      </c>
      <c r="K3408" s="1" t="n">
        <v>10</v>
      </c>
      <c r="L3408" s="1" t="n">
        <v>0</v>
      </c>
      <c r="M3408" s="1" t="n">
        <v>34040</v>
      </c>
    </row>
    <row r="3409" customFormat="false" ht="202.95" hidden="false" customHeight="false" outlineLevel="0" collapsed="false">
      <c r="A3409" s="1" t="n">
        <v>3405</v>
      </c>
      <c r="B3409" s="1" t="n">
        <v>47</v>
      </c>
      <c r="C3409" s="1" t="n">
        <v>0</v>
      </c>
      <c r="D3409" s="1" t="n">
        <v>1</v>
      </c>
      <c r="E3409" s="1" t="n">
        <v>0</v>
      </c>
      <c r="G3409" s="1" t="n">
        <v>47.06</v>
      </c>
      <c r="I3409" s="3" t="s">
        <v>3885</v>
      </c>
      <c r="L3409" s="1" t="n">
        <v>0</v>
      </c>
      <c r="M3409" s="1" t="n">
        <v>34050</v>
      </c>
    </row>
    <row r="3410" customFormat="false" ht="14.9" hidden="false" customHeight="false" outlineLevel="0" collapsed="false">
      <c r="A3410" s="1" t="n">
        <v>3406</v>
      </c>
      <c r="B3410" s="1" t="n">
        <v>47</v>
      </c>
      <c r="C3410" s="1" t="n">
        <v>0</v>
      </c>
      <c r="D3410" s="1" t="n">
        <v>0</v>
      </c>
      <c r="E3410" s="1" t="n">
        <v>1</v>
      </c>
      <c r="F3410" s="1" t="n">
        <v>3405</v>
      </c>
      <c r="H3410" s="1" t="s">
        <v>3886</v>
      </c>
      <c r="I3410" s="3" t="e">
        <f aca="false">-#NAME? #NAME? #NAME?</f>
        <v>#VALUE!</v>
      </c>
      <c r="J3410" s="3" t="s">
        <v>256</v>
      </c>
      <c r="K3410" s="1" t="n">
        <v>10</v>
      </c>
      <c r="L3410" s="1" t="n">
        <v>0</v>
      </c>
      <c r="M3410" s="1" t="n">
        <v>34060</v>
      </c>
    </row>
    <row r="3411" customFormat="false" ht="149.25" hidden="false" customHeight="false" outlineLevel="0" collapsed="false">
      <c r="A3411" s="1" t="n">
        <v>3407</v>
      </c>
      <c r="B3411" s="1" t="n">
        <v>47</v>
      </c>
      <c r="C3411" s="1" t="n">
        <v>0</v>
      </c>
      <c r="D3411" s="1" t="n">
        <v>0</v>
      </c>
      <c r="E3411" s="1" t="n">
        <v>1</v>
      </c>
      <c r="F3411" s="1" t="n">
        <v>3405</v>
      </c>
      <c r="H3411" s="1" t="s">
        <v>3887</v>
      </c>
      <c r="I3411" s="3" t="s">
        <v>3888</v>
      </c>
      <c r="J3411" s="3" t="s">
        <v>256</v>
      </c>
      <c r="K3411" s="1" t="n">
        <v>10</v>
      </c>
      <c r="L3411" s="1" t="n">
        <v>0</v>
      </c>
      <c r="M3411" s="1" t="n">
        <v>34070</v>
      </c>
    </row>
    <row r="3412" customFormat="false" ht="14.9" hidden="false" customHeight="false" outlineLevel="0" collapsed="false">
      <c r="A3412" s="1" t="n">
        <v>3408</v>
      </c>
      <c r="B3412" s="1" t="n">
        <v>47</v>
      </c>
      <c r="C3412" s="1" t="n">
        <v>0</v>
      </c>
      <c r="D3412" s="1" t="n">
        <v>0</v>
      </c>
      <c r="E3412" s="1" t="n">
        <v>1</v>
      </c>
      <c r="F3412" s="1" t="n">
        <v>3405</v>
      </c>
      <c r="H3412" s="1" t="s">
        <v>3889</v>
      </c>
      <c r="I3412" s="3" t="e">
        <f aca="false">-#NAME?,#NAME? #NAME?</f>
        <v>#VALUE!</v>
      </c>
      <c r="J3412" s="3" t="s">
        <v>256</v>
      </c>
      <c r="K3412" s="1" t="n">
        <v>10</v>
      </c>
      <c r="L3412" s="1" t="n">
        <v>0</v>
      </c>
      <c r="M3412" s="1" t="n">
        <v>34080</v>
      </c>
    </row>
    <row r="3413" customFormat="false" ht="14.9" hidden="false" customHeight="false" outlineLevel="0" collapsed="false">
      <c r="A3413" s="1" t="n">
        <v>3409</v>
      </c>
      <c r="B3413" s="1" t="n">
        <v>47</v>
      </c>
      <c r="C3413" s="1" t="n">
        <v>0</v>
      </c>
      <c r="D3413" s="1" t="n">
        <v>0</v>
      </c>
      <c r="E3413" s="1" t="n">
        <v>0</v>
      </c>
      <c r="F3413" s="1" t="n">
        <v>3405</v>
      </c>
      <c r="I3413" s="3" t="s">
        <v>199</v>
      </c>
      <c r="L3413" s="1" t="n">
        <v>0</v>
      </c>
      <c r="M3413" s="1" t="n">
        <v>34090</v>
      </c>
    </row>
    <row r="3414" customFormat="false" ht="14.9" hidden="false" customHeight="false" outlineLevel="0" collapsed="false">
      <c r="A3414" s="1" t="n">
        <v>3410</v>
      </c>
      <c r="B3414" s="1" t="n">
        <v>47</v>
      </c>
      <c r="C3414" s="1" t="n">
        <v>0</v>
      </c>
      <c r="D3414" s="1" t="n">
        <v>0</v>
      </c>
      <c r="E3414" s="1" t="n">
        <v>1</v>
      </c>
      <c r="F3414" s="1" t="n">
        <v>3409</v>
      </c>
      <c r="H3414" s="1" t="s">
        <v>3890</v>
      </c>
      <c r="I3414" s="3" t="e">
        <f aca="false">--#NAME?</f>
        <v>#NAME?</v>
      </c>
      <c r="J3414" s="3" t="s">
        <v>256</v>
      </c>
      <c r="K3414" s="1" t="n">
        <v>10</v>
      </c>
      <c r="L3414" s="1" t="n">
        <v>0</v>
      </c>
      <c r="M3414" s="1" t="n">
        <v>34100</v>
      </c>
    </row>
    <row r="3415" customFormat="false" ht="14.9" hidden="false" customHeight="false" outlineLevel="0" collapsed="false">
      <c r="A3415" s="1" t="n">
        <v>3411</v>
      </c>
      <c r="B3415" s="1" t="n">
        <v>47</v>
      </c>
      <c r="C3415" s="1" t="n">
        <v>0</v>
      </c>
      <c r="D3415" s="1" t="n">
        <v>0</v>
      </c>
      <c r="E3415" s="1" t="n">
        <v>1</v>
      </c>
      <c r="F3415" s="1" t="n">
        <v>3409</v>
      </c>
      <c r="H3415" s="1" t="s">
        <v>3891</v>
      </c>
      <c r="I3415" s="3" t="e">
        <f aca="false">--#NAME?</f>
        <v>#NAME?</v>
      </c>
      <c r="J3415" s="3" t="s">
        <v>256</v>
      </c>
      <c r="K3415" s="1" t="n">
        <v>10</v>
      </c>
      <c r="L3415" s="1" t="n">
        <v>0</v>
      </c>
      <c r="M3415" s="1" t="n">
        <v>34110</v>
      </c>
    </row>
    <row r="3416" customFormat="false" ht="14.9" hidden="false" customHeight="false" outlineLevel="0" collapsed="false">
      <c r="A3416" s="1" t="n">
        <v>3412</v>
      </c>
      <c r="B3416" s="1" t="n">
        <v>47</v>
      </c>
      <c r="C3416" s="1" t="n">
        <v>0</v>
      </c>
      <c r="D3416" s="1" t="n">
        <v>0</v>
      </c>
      <c r="E3416" s="1" t="n">
        <v>1</v>
      </c>
      <c r="F3416" s="1" t="n">
        <v>3409</v>
      </c>
      <c r="H3416" s="1" t="s">
        <v>3892</v>
      </c>
      <c r="I3416" s="3" t="e">
        <f aca="false">--#NAME? #NAME? #NAME? #NAME? #NAME? #NAME? #NAME? #NAME? #NAME?</f>
        <v>#VALUE!</v>
      </c>
      <c r="J3416" s="3" t="s">
        <v>256</v>
      </c>
      <c r="K3416" s="1" t="n">
        <v>10</v>
      </c>
      <c r="L3416" s="1" t="n">
        <v>0</v>
      </c>
      <c r="M3416" s="1" t="n">
        <v>34120</v>
      </c>
    </row>
    <row r="3417" customFormat="false" ht="95.5" hidden="false" customHeight="false" outlineLevel="0" collapsed="false">
      <c r="A3417" s="1" t="n">
        <v>3413</v>
      </c>
      <c r="B3417" s="1" t="n">
        <v>47</v>
      </c>
      <c r="C3417" s="1" t="n">
        <v>0</v>
      </c>
      <c r="D3417" s="1" t="n">
        <v>1</v>
      </c>
      <c r="E3417" s="1" t="n">
        <v>0</v>
      </c>
      <c r="G3417" s="1" t="n">
        <v>47.07</v>
      </c>
      <c r="I3417" s="3" t="s">
        <v>3893</v>
      </c>
      <c r="L3417" s="1" t="n">
        <v>0</v>
      </c>
      <c r="M3417" s="1" t="n">
        <v>34130</v>
      </c>
    </row>
    <row r="3418" customFormat="false" ht="14.9" hidden="false" customHeight="false" outlineLevel="0" collapsed="false">
      <c r="A3418" s="1" t="n">
        <v>3414</v>
      </c>
      <c r="B3418" s="1" t="n">
        <v>47</v>
      </c>
      <c r="C3418" s="1" t="n">
        <v>0</v>
      </c>
      <c r="D3418" s="1" t="n">
        <v>0</v>
      </c>
      <c r="E3418" s="1" t="n">
        <v>1</v>
      </c>
      <c r="F3418" s="1" t="n">
        <v>3413</v>
      </c>
      <c r="H3418" s="1" t="s">
        <v>3894</v>
      </c>
      <c r="I3418" s="3" t="e">
        <f aca="false">-#NAME? #NAME? #NAME? #NAME? #NAME? #NAME? #NAME? #NAME? #NAME? #NAME?</f>
        <v>#VALUE!</v>
      </c>
      <c r="J3418" s="3" t="s">
        <v>256</v>
      </c>
      <c r="K3418" s="1" t="n">
        <v>10</v>
      </c>
      <c r="L3418" s="1" t="n">
        <v>0</v>
      </c>
      <c r="M3418" s="1" t="n">
        <v>34140</v>
      </c>
    </row>
    <row r="3419" customFormat="false" ht="14.9" hidden="false" customHeight="false" outlineLevel="0" collapsed="false">
      <c r="A3419" s="1" t="n">
        <v>3415</v>
      </c>
      <c r="B3419" s="1" t="n">
        <v>47</v>
      </c>
      <c r="C3419" s="1" t="n">
        <v>0</v>
      </c>
      <c r="D3419" s="1" t="n">
        <v>0</v>
      </c>
      <c r="E3419" s="1" t="n">
        <v>1</v>
      </c>
      <c r="F3419" s="1" t="n">
        <v>3413</v>
      </c>
      <c r="H3419" s="1" t="s">
        <v>3895</v>
      </c>
      <c r="I3419" s="3" t="e">
        <f aca="false">-#NAME? #NAME? #NAME? #NAME? #NAME? #NAME? #NAME? #NAME? #NAME? #NAME?,#NAME? #NAME? #NAME? #NAME? #NAME?</f>
        <v>#VALUE!</v>
      </c>
      <c r="J3419" s="3" t="s">
        <v>256</v>
      </c>
      <c r="K3419" s="1" t="n">
        <v>10</v>
      </c>
      <c r="L3419" s="1" t="n">
        <v>0</v>
      </c>
      <c r="M3419" s="1" t="n">
        <v>34150</v>
      </c>
    </row>
    <row r="3420" customFormat="false" ht="14.9" hidden="false" customHeight="false" outlineLevel="0" collapsed="false">
      <c r="A3420" s="1" t="n">
        <v>3416</v>
      </c>
      <c r="B3420" s="1" t="n">
        <v>47</v>
      </c>
      <c r="C3420" s="1" t="n">
        <v>0</v>
      </c>
      <c r="D3420" s="1" t="n">
        <v>0</v>
      </c>
      <c r="E3420" s="1" t="n">
        <v>1</v>
      </c>
      <c r="F3420" s="1" t="n">
        <v>3413</v>
      </c>
      <c r="H3420" s="1" t="s">
        <v>3896</v>
      </c>
      <c r="I3420" s="3" t="e">
        <f aca="false">-#NAME? #NAME? #NAME? #NAME? #NAME? #NAME? #NAME? #NAME? (#NAME? #NAME?,#NAME?,#NAME? #NAME? #NAME? #NAME? #NAME?)</f>
        <v>#VALUE!</v>
      </c>
      <c r="J3420" s="3" t="s">
        <v>256</v>
      </c>
      <c r="K3420" s="1" t="n">
        <v>10</v>
      </c>
      <c r="L3420" s="1" t="n">
        <v>0</v>
      </c>
      <c r="M3420" s="1" t="n">
        <v>34160</v>
      </c>
    </row>
    <row r="3421" customFormat="false" ht="14.9" hidden="false" customHeight="false" outlineLevel="0" collapsed="false">
      <c r="A3421" s="1" t="n">
        <v>3417</v>
      </c>
      <c r="B3421" s="1" t="n">
        <v>47</v>
      </c>
      <c r="C3421" s="1" t="n">
        <v>0</v>
      </c>
      <c r="D3421" s="1" t="n">
        <v>0</v>
      </c>
      <c r="E3421" s="1" t="n">
        <v>1</v>
      </c>
      <c r="F3421" s="1" t="n">
        <v>3413</v>
      </c>
      <c r="H3421" s="1" t="s">
        <v>3897</v>
      </c>
      <c r="I3421" s="3" t="e">
        <f aca="false">-#NAME?,#NAME? #NAME? #NAME? #NAME? #NAME?</f>
        <v>#VALUE!</v>
      </c>
      <c r="J3421" s="3" t="s">
        <v>256</v>
      </c>
      <c r="K3421" s="1" t="n">
        <v>10</v>
      </c>
      <c r="L3421" s="1" t="n">
        <v>0</v>
      </c>
      <c r="M3421" s="1" t="n">
        <v>34170</v>
      </c>
    </row>
    <row r="3422" customFormat="false" ht="41.75" hidden="false" customHeight="false" outlineLevel="0" collapsed="false">
      <c r="A3422" s="1" t="n">
        <v>3418</v>
      </c>
      <c r="B3422" s="1" t="n">
        <v>48</v>
      </c>
      <c r="C3422" s="1" t="n">
        <v>0</v>
      </c>
      <c r="D3422" s="1" t="n">
        <v>1</v>
      </c>
      <c r="E3422" s="1" t="n">
        <v>0</v>
      </c>
      <c r="G3422" s="1" t="n">
        <v>48.01</v>
      </c>
      <c r="I3422" s="3" t="s">
        <v>3898</v>
      </c>
      <c r="L3422" s="1" t="n">
        <v>0</v>
      </c>
      <c r="M3422" s="1" t="n">
        <v>34180</v>
      </c>
    </row>
    <row r="3423" customFormat="false" ht="55.2" hidden="false" customHeight="false" outlineLevel="0" collapsed="false">
      <c r="A3423" s="1" t="n">
        <v>3419</v>
      </c>
      <c r="B3423" s="1" t="n">
        <v>48</v>
      </c>
      <c r="C3423" s="1" t="n">
        <v>0</v>
      </c>
      <c r="D3423" s="1" t="n">
        <v>0</v>
      </c>
      <c r="E3423" s="1" t="n">
        <v>1</v>
      </c>
      <c r="F3423" s="1" t="n">
        <v>3418</v>
      </c>
      <c r="H3423" s="1" t="s">
        <v>3899</v>
      </c>
      <c r="I3423" s="3" t="s">
        <v>3900</v>
      </c>
      <c r="J3423" s="3" t="s">
        <v>256</v>
      </c>
      <c r="K3423" s="1" t="n">
        <v>5</v>
      </c>
      <c r="L3423" s="1" t="n">
        <v>0</v>
      </c>
      <c r="M3423" s="1" t="n">
        <v>34190</v>
      </c>
    </row>
    <row r="3424" customFormat="false" ht="14.9" hidden="false" customHeight="false" outlineLevel="0" collapsed="false">
      <c r="A3424" s="1" t="n">
        <v>3420</v>
      </c>
      <c r="B3424" s="1" t="n">
        <v>48</v>
      </c>
      <c r="C3424" s="1" t="n">
        <v>0</v>
      </c>
      <c r="D3424" s="1" t="n">
        <v>0</v>
      </c>
      <c r="E3424" s="1" t="n">
        <v>1</v>
      </c>
      <c r="F3424" s="1" t="n">
        <v>3418</v>
      </c>
      <c r="H3424" s="1" t="s">
        <v>3901</v>
      </c>
      <c r="I3424" s="3" t="e">
        <f aca="false">---#NAME?</f>
        <v>#NAME?</v>
      </c>
      <c r="J3424" s="3" t="s">
        <v>256</v>
      </c>
      <c r="K3424" s="1" t="n">
        <v>5</v>
      </c>
      <c r="L3424" s="1" t="n">
        <v>0</v>
      </c>
      <c r="M3424" s="1" t="n">
        <v>34200</v>
      </c>
    </row>
    <row r="3425" customFormat="false" ht="525.35" hidden="false" customHeight="false" outlineLevel="0" collapsed="false">
      <c r="A3425" s="1" t="n">
        <v>3421</v>
      </c>
      <c r="B3425" s="1" t="n">
        <v>48</v>
      </c>
      <c r="C3425" s="1" t="n">
        <v>0</v>
      </c>
      <c r="D3425" s="1" t="n">
        <v>1</v>
      </c>
      <c r="E3425" s="1" t="n">
        <v>0</v>
      </c>
      <c r="G3425" s="1" t="n">
        <v>48.02</v>
      </c>
      <c r="I3425" s="3" t="s">
        <v>3902</v>
      </c>
      <c r="L3425" s="1" t="n">
        <v>0</v>
      </c>
      <c r="M3425" s="1" t="n">
        <v>34210</v>
      </c>
    </row>
    <row r="3426" customFormat="false" ht="14.9" hidden="false" customHeight="false" outlineLevel="0" collapsed="false">
      <c r="A3426" s="1" t="n">
        <v>3422</v>
      </c>
      <c r="B3426" s="1" t="n">
        <v>48</v>
      </c>
      <c r="C3426" s="1" t="n">
        <v>0</v>
      </c>
      <c r="D3426" s="1" t="n">
        <v>0</v>
      </c>
      <c r="E3426" s="1" t="n">
        <v>1</v>
      </c>
      <c r="F3426" s="1" t="n">
        <v>3421</v>
      </c>
      <c r="H3426" s="1" t="s">
        <v>3903</v>
      </c>
      <c r="I3426" s="3" t="e">
        <f aca="false">-#NAME?-#NAME? #NAME? #NAME? #NAME?</f>
        <v>#VALUE!</v>
      </c>
      <c r="J3426" s="3" t="s">
        <v>256</v>
      </c>
      <c r="K3426" s="1" t="n">
        <v>10</v>
      </c>
      <c r="L3426" s="1" t="n">
        <v>0</v>
      </c>
      <c r="M3426" s="1" t="n">
        <v>34220</v>
      </c>
    </row>
    <row r="3427" customFormat="false" ht="14.9" hidden="false" customHeight="false" outlineLevel="0" collapsed="false">
      <c r="A3427" s="1" t="n">
        <v>3423</v>
      </c>
      <c r="B3427" s="1" t="n">
        <v>48</v>
      </c>
      <c r="C3427" s="1" t="n">
        <v>0</v>
      </c>
      <c r="D3427" s="1" t="n">
        <v>0</v>
      </c>
      <c r="E3427" s="1" t="n">
        <v>1</v>
      </c>
      <c r="F3427" s="1" t="n">
        <v>3421</v>
      </c>
      <c r="H3427" s="1" t="s">
        <v>3904</v>
      </c>
      <c r="I3427" s="3" t="e">
        <f aca="false">-#NAME? #NAME? #NAME? #NAME? #NAME? #NAME? #NAME? #NAME? #NAME? #NAME? #NAME? #NAME?-#NAME?,#NAME?-#NAME? #NAME? #NAME?-#NAME? #NAME? #NAME? #NAME?</f>
        <v>#VALUE!</v>
      </c>
      <c r="J3427" s="3" t="s">
        <v>256</v>
      </c>
      <c r="K3427" s="1" t="n">
        <v>10</v>
      </c>
      <c r="L3427" s="1" t="n">
        <v>0</v>
      </c>
      <c r="M3427" s="1" t="n">
        <v>34230</v>
      </c>
    </row>
    <row r="3428" customFormat="false" ht="14.9" hidden="false" customHeight="false" outlineLevel="0" collapsed="false">
      <c r="A3428" s="1" t="n">
        <v>3424</v>
      </c>
      <c r="B3428" s="1" t="n">
        <v>48</v>
      </c>
      <c r="C3428" s="1" t="n">
        <v>0</v>
      </c>
      <c r="D3428" s="1" t="n">
        <v>0</v>
      </c>
      <c r="E3428" s="1" t="n">
        <v>1</v>
      </c>
      <c r="F3428" s="1" t="n">
        <v>3421</v>
      </c>
      <c r="H3428" s="1" t="s">
        <v>3905</v>
      </c>
      <c r="I3428" s="3" t="e">
        <f aca="false">-#NAME? #NAME?</f>
        <v>#VALUE!</v>
      </c>
      <c r="J3428" s="3" t="s">
        <v>256</v>
      </c>
      <c r="K3428" s="1" t="n">
        <v>10</v>
      </c>
      <c r="L3428" s="1" t="n">
        <v>0</v>
      </c>
      <c r="M3428" s="1" t="n">
        <v>34240</v>
      </c>
    </row>
    <row r="3429" customFormat="false" ht="444.75" hidden="false" customHeight="false" outlineLevel="0" collapsed="false">
      <c r="A3429" s="1" t="n">
        <v>3425</v>
      </c>
      <c r="B3429" s="1" t="n">
        <v>48</v>
      </c>
      <c r="C3429" s="1" t="n">
        <v>0</v>
      </c>
      <c r="D3429" s="1" t="n">
        <v>0</v>
      </c>
      <c r="E3429" s="1" t="n">
        <v>0</v>
      </c>
      <c r="F3429" s="1" t="n">
        <v>3421</v>
      </c>
      <c r="I3429" s="3" t="s">
        <v>3906</v>
      </c>
      <c r="L3429" s="1" t="n">
        <v>0</v>
      </c>
      <c r="M3429" s="1" t="n">
        <v>34250</v>
      </c>
    </row>
    <row r="3430" customFormat="false" ht="55.2" hidden="false" customHeight="false" outlineLevel="0" collapsed="false">
      <c r="A3430" s="1" t="n">
        <v>3426</v>
      </c>
      <c r="B3430" s="1" t="n">
        <v>48</v>
      </c>
      <c r="C3430" s="1" t="n">
        <v>0</v>
      </c>
      <c r="D3430" s="1" t="n">
        <v>0</v>
      </c>
      <c r="E3430" s="1" t="n">
        <v>1</v>
      </c>
      <c r="F3430" s="1" t="n">
        <v>3425</v>
      </c>
      <c r="H3430" s="1" t="s">
        <v>3907</v>
      </c>
      <c r="I3430" s="3" t="s">
        <v>3908</v>
      </c>
      <c r="J3430" s="3" t="s">
        <v>256</v>
      </c>
      <c r="K3430" s="1" t="n">
        <v>10</v>
      </c>
      <c r="L3430" s="1" t="n">
        <v>0</v>
      </c>
      <c r="M3430" s="1" t="n">
        <v>34260</v>
      </c>
    </row>
    <row r="3431" customFormat="false" ht="122.35" hidden="false" customHeight="false" outlineLevel="0" collapsed="false">
      <c r="A3431" s="1" t="n">
        <v>3427</v>
      </c>
      <c r="B3431" s="1" t="n">
        <v>48</v>
      </c>
      <c r="C3431" s="1" t="n">
        <v>0</v>
      </c>
      <c r="D3431" s="1" t="n">
        <v>0</v>
      </c>
      <c r="E3431" s="1" t="n">
        <v>1</v>
      </c>
      <c r="F3431" s="1" t="n">
        <v>3425</v>
      </c>
      <c r="H3431" s="1" t="s">
        <v>3909</v>
      </c>
      <c r="I3431" s="3" t="s">
        <v>3910</v>
      </c>
      <c r="J3431" s="3" t="s">
        <v>256</v>
      </c>
      <c r="K3431" s="1" t="n">
        <v>10</v>
      </c>
      <c r="L3431" s="1" t="n">
        <v>0</v>
      </c>
      <c r="M3431" s="1" t="n">
        <v>34270</v>
      </c>
    </row>
    <row r="3432" customFormat="false" ht="297" hidden="false" customHeight="false" outlineLevel="0" collapsed="false">
      <c r="A3432" s="1" t="n">
        <v>3428</v>
      </c>
      <c r="B3432" s="1" t="n">
        <v>48</v>
      </c>
      <c r="C3432" s="1" t="n">
        <v>0</v>
      </c>
      <c r="D3432" s="1" t="n">
        <v>0</v>
      </c>
      <c r="E3432" s="1" t="n">
        <v>1</v>
      </c>
      <c r="F3432" s="1" t="n">
        <v>3425</v>
      </c>
      <c r="H3432" s="1" t="s">
        <v>3911</v>
      </c>
      <c r="I3432" s="3" t="s">
        <v>3912</v>
      </c>
      <c r="J3432" s="3" t="s">
        <v>256</v>
      </c>
      <c r="K3432" s="1" t="n">
        <v>10</v>
      </c>
      <c r="L3432" s="1" t="n">
        <v>0</v>
      </c>
      <c r="M3432" s="1" t="n">
        <v>34280</v>
      </c>
    </row>
    <row r="3433" customFormat="false" ht="108.95" hidden="false" customHeight="false" outlineLevel="0" collapsed="false">
      <c r="A3433" s="1" t="n">
        <v>3429</v>
      </c>
      <c r="B3433" s="1" t="n">
        <v>48</v>
      </c>
      <c r="C3433" s="1" t="n">
        <v>0</v>
      </c>
      <c r="D3433" s="1" t="n">
        <v>0</v>
      </c>
      <c r="E3433" s="1" t="n">
        <v>1</v>
      </c>
      <c r="F3433" s="1" t="n">
        <v>3425</v>
      </c>
      <c r="H3433" s="1" t="s">
        <v>3913</v>
      </c>
      <c r="I3433" s="3" t="s">
        <v>3914</v>
      </c>
      <c r="J3433" s="3" t="s">
        <v>256</v>
      </c>
      <c r="K3433" s="1" t="n">
        <v>10</v>
      </c>
      <c r="L3433" s="1" t="n">
        <v>0</v>
      </c>
      <c r="M3433" s="1" t="n">
        <v>34290</v>
      </c>
    </row>
    <row r="3434" customFormat="false" ht="68.65" hidden="false" customHeight="false" outlineLevel="0" collapsed="false">
      <c r="A3434" s="1" t="n">
        <v>3430</v>
      </c>
      <c r="B3434" s="1" t="n">
        <v>48</v>
      </c>
      <c r="C3434" s="1" t="n">
        <v>0</v>
      </c>
      <c r="D3434" s="1" t="n">
        <v>0</v>
      </c>
      <c r="E3434" s="1" t="n">
        <v>1</v>
      </c>
      <c r="F3434" s="1" t="n">
        <v>3425</v>
      </c>
      <c r="H3434" s="1" t="s">
        <v>3915</v>
      </c>
      <c r="I3434" s="3" t="s">
        <v>3916</v>
      </c>
      <c r="J3434" s="3" t="s">
        <v>256</v>
      </c>
      <c r="K3434" s="1" t="n">
        <v>10</v>
      </c>
      <c r="L3434" s="1" t="n">
        <v>0</v>
      </c>
      <c r="M3434" s="1" t="n">
        <v>34300</v>
      </c>
    </row>
    <row r="3435" customFormat="false" ht="404.45" hidden="false" customHeight="false" outlineLevel="0" collapsed="false">
      <c r="A3435" s="1" t="n">
        <v>3431</v>
      </c>
      <c r="B3435" s="1" t="n">
        <v>48</v>
      </c>
      <c r="C3435" s="1" t="n">
        <v>0</v>
      </c>
      <c r="D3435" s="1" t="n">
        <v>0</v>
      </c>
      <c r="E3435" s="1" t="n">
        <v>0</v>
      </c>
      <c r="F3435" s="1" t="n">
        <v>3421</v>
      </c>
      <c r="I3435" s="3" t="s">
        <v>3917</v>
      </c>
      <c r="L3435" s="1" t="n">
        <v>0</v>
      </c>
      <c r="M3435" s="1" t="n">
        <v>34310</v>
      </c>
    </row>
    <row r="3436" customFormat="false" ht="14.9" hidden="false" customHeight="false" outlineLevel="0" collapsed="false">
      <c r="A3436" s="1" t="n">
        <v>3432</v>
      </c>
      <c r="B3436" s="1" t="n">
        <v>48</v>
      </c>
      <c r="C3436" s="1" t="n">
        <v>0</v>
      </c>
      <c r="D3436" s="1" t="n">
        <v>0</v>
      </c>
      <c r="E3436" s="1" t="n">
        <v>1</v>
      </c>
      <c r="F3436" s="1" t="n">
        <v>3431</v>
      </c>
      <c r="H3436" s="1" t="s">
        <v>3918</v>
      </c>
      <c r="I3436" s="3" t="e">
        <f aca="false">--#NAME? #NAME?</f>
        <v>#VALUE!</v>
      </c>
      <c r="J3436" s="3" t="s">
        <v>256</v>
      </c>
      <c r="K3436" s="1" t="n">
        <v>10</v>
      </c>
      <c r="L3436" s="1" t="n">
        <v>0</v>
      </c>
      <c r="M3436" s="1" t="n">
        <v>34320</v>
      </c>
    </row>
    <row r="3437" customFormat="false" ht="202.95" hidden="false" customHeight="false" outlineLevel="0" collapsed="false">
      <c r="A3437" s="1" t="n">
        <v>3433</v>
      </c>
      <c r="B3437" s="1" t="n">
        <v>48</v>
      </c>
      <c r="C3437" s="1" t="n">
        <v>0</v>
      </c>
      <c r="D3437" s="1" t="n">
        <v>0</v>
      </c>
      <c r="E3437" s="1" t="n">
        <v>1</v>
      </c>
      <c r="F3437" s="1" t="n">
        <v>3431</v>
      </c>
      <c r="H3437" s="1" t="s">
        <v>3919</v>
      </c>
      <c r="I3437" s="3" t="s">
        <v>3920</v>
      </c>
      <c r="J3437" s="3" t="s">
        <v>256</v>
      </c>
      <c r="K3437" s="1" t="n">
        <v>10</v>
      </c>
      <c r="L3437" s="1" t="n">
        <v>0</v>
      </c>
      <c r="M3437" s="1" t="n">
        <v>34330</v>
      </c>
    </row>
    <row r="3438" customFormat="false" ht="498.5" hidden="false" customHeight="false" outlineLevel="0" collapsed="false">
      <c r="A3438" s="1" t="n">
        <v>3434</v>
      </c>
      <c r="B3438" s="1" t="n">
        <v>48</v>
      </c>
      <c r="C3438" s="1" t="n">
        <v>0</v>
      </c>
      <c r="D3438" s="1" t="n">
        <v>1</v>
      </c>
      <c r="E3438" s="1" t="n">
        <v>1</v>
      </c>
      <c r="G3438" s="1" t="n">
        <v>48.03</v>
      </c>
      <c r="H3438" s="1" t="s">
        <v>3921</v>
      </c>
      <c r="I3438" s="3" t="s">
        <v>3922</v>
      </c>
      <c r="J3438" s="3" t="s">
        <v>256</v>
      </c>
      <c r="K3438" s="1" t="n">
        <v>10</v>
      </c>
      <c r="L3438" s="1" t="n">
        <v>0</v>
      </c>
      <c r="M3438" s="1" t="n">
        <v>34340</v>
      </c>
    </row>
    <row r="3439" customFormat="false" ht="176.1" hidden="false" customHeight="false" outlineLevel="0" collapsed="false">
      <c r="A3439" s="1" t="n">
        <v>3435</v>
      </c>
      <c r="B3439" s="1" t="n">
        <v>48</v>
      </c>
      <c r="C3439" s="1" t="n">
        <v>0</v>
      </c>
      <c r="D3439" s="1" t="n">
        <v>1</v>
      </c>
      <c r="E3439" s="1" t="n">
        <v>0</v>
      </c>
      <c r="G3439" s="1" t="n">
        <v>48.04</v>
      </c>
      <c r="I3439" s="3" t="s">
        <v>3923</v>
      </c>
      <c r="L3439" s="1" t="n">
        <v>0</v>
      </c>
      <c r="M3439" s="1" t="n">
        <v>34350</v>
      </c>
    </row>
    <row r="3440" customFormat="false" ht="28.35" hidden="false" customHeight="false" outlineLevel="0" collapsed="false">
      <c r="A3440" s="1" t="n">
        <v>3436</v>
      </c>
      <c r="B3440" s="1" t="n">
        <v>48</v>
      </c>
      <c r="C3440" s="1" t="n">
        <v>0</v>
      </c>
      <c r="D3440" s="1" t="n">
        <v>0</v>
      </c>
      <c r="E3440" s="1" t="n">
        <v>0</v>
      </c>
      <c r="F3440" s="1" t="n">
        <v>3435</v>
      </c>
      <c r="I3440" s="3" t="s">
        <v>3924</v>
      </c>
      <c r="L3440" s="1" t="n">
        <v>0</v>
      </c>
      <c r="M3440" s="1" t="n">
        <v>34360</v>
      </c>
    </row>
    <row r="3441" customFormat="false" ht="14.9" hidden="false" customHeight="false" outlineLevel="0" collapsed="false">
      <c r="A3441" s="1" t="n">
        <v>3437</v>
      </c>
      <c r="B3441" s="1" t="n">
        <v>48</v>
      </c>
      <c r="C3441" s="1" t="n">
        <v>0</v>
      </c>
      <c r="D3441" s="1" t="n">
        <v>0</v>
      </c>
      <c r="E3441" s="1" t="n">
        <v>1</v>
      </c>
      <c r="F3441" s="1" t="n">
        <v>3436</v>
      </c>
      <c r="H3441" s="1" t="s">
        <v>3925</v>
      </c>
      <c r="I3441" s="3" t="e">
        <f aca="false">--#NAME?</f>
        <v>#NAME?</v>
      </c>
      <c r="J3441" s="3" t="s">
        <v>256</v>
      </c>
      <c r="K3441" s="1" t="n">
        <v>10</v>
      </c>
      <c r="L3441" s="1" t="n">
        <v>0</v>
      </c>
      <c r="M3441" s="1" t="n">
        <v>34370</v>
      </c>
    </row>
    <row r="3442" customFormat="false" ht="14.9" hidden="false" customHeight="false" outlineLevel="0" collapsed="false">
      <c r="A3442" s="1" t="n">
        <v>3438</v>
      </c>
      <c r="B3442" s="1" t="n">
        <v>48</v>
      </c>
      <c r="C3442" s="1" t="n">
        <v>0</v>
      </c>
      <c r="D3442" s="1" t="n">
        <v>0</v>
      </c>
      <c r="E3442" s="1" t="n">
        <v>0</v>
      </c>
      <c r="F3442" s="1" t="n">
        <v>3436</v>
      </c>
      <c r="I3442" s="3" t="s">
        <v>706</v>
      </c>
      <c r="J3442" s="3" t="s">
        <v>256</v>
      </c>
      <c r="K3442" s="1" t="n">
        <v>10</v>
      </c>
      <c r="L3442" s="1" t="n">
        <v>0</v>
      </c>
      <c r="M3442" s="1" t="n">
        <v>34380</v>
      </c>
    </row>
    <row r="3443" customFormat="false" ht="14.9" hidden="false" customHeight="false" outlineLevel="0" collapsed="false">
      <c r="A3443" s="1" t="n">
        <v>3439</v>
      </c>
      <c r="B3443" s="1" t="n">
        <v>48</v>
      </c>
      <c r="C3443" s="1" t="n">
        <v>0</v>
      </c>
      <c r="D3443" s="1" t="n">
        <v>0</v>
      </c>
      <c r="E3443" s="1" t="n">
        <v>1</v>
      </c>
      <c r="F3443" s="1" t="n">
        <v>3438</v>
      </c>
      <c r="H3443" s="1" t="s">
        <v>3926</v>
      </c>
      <c r="I3443" s="3" t="e">
        <f aca="false">---#NAME? #NAME? #NAME?</f>
        <v>#VALUE!</v>
      </c>
      <c r="J3443" s="3" t="s">
        <v>256</v>
      </c>
      <c r="K3443" s="1" t="n">
        <v>10</v>
      </c>
      <c r="L3443" s="1" t="n">
        <v>0</v>
      </c>
      <c r="M3443" s="1" t="n">
        <v>34390</v>
      </c>
    </row>
    <row r="3444" customFormat="false" ht="14.9" hidden="false" customHeight="false" outlineLevel="0" collapsed="false">
      <c r="A3444" s="1" t="n">
        <v>3440</v>
      </c>
      <c r="B3444" s="1" t="n">
        <v>48</v>
      </c>
      <c r="C3444" s="1" t="n">
        <v>0</v>
      </c>
      <c r="D3444" s="1" t="n">
        <v>0</v>
      </c>
      <c r="E3444" s="1" t="n">
        <v>1</v>
      </c>
      <c r="F3444" s="1" t="n">
        <v>3438</v>
      </c>
      <c r="H3444" s="1" t="s">
        <v>3927</v>
      </c>
      <c r="I3444" s="3" t="e">
        <f aca="false">---#NAME?</f>
        <v>#NAME?</v>
      </c>
      <c r="J3444" s="3" t="s">
        <v>256</v>
      </c>
      <c r="K3444" s="1" t="n">
        <v>10</v>
      </c>
      <c r="L3444" s="1" t="n">
        <v>0</v>
      </c>
      <c r="M3444" s="1" t="n">
        <v>34400</v>
      </c>
    </row>
    <row r="3445" customFormat="false" ht="41.75" hidden="false" customHeight="false" outlineLevel="0" collapsed="false">
      <c r="A3445" s="1" t="n">
        <v>3441</v>
      </c>
      <c r="B3445" s="1" t="n">
        <v>48</v>
      </c>
      <c r="C3445" s="1" t="n">
        <v>0</v>
      </c>
      <c r="D3445" s="1" t="n">
        <v>0</v>
      </c>
      <c r="E3445" s="1" t="n">
        <v>0</v>
      </c>
      <c r="F3445" s="1" t="n">
        <v>3435</v>
      </c>
      <c r="I3445" s="3" t="s">
        <v>3928</v>
      </c>
      <c r="L3445" s="1" t="n">
        <v>0</v>
      </c>
      <c r="M3445" s="1" t="n">
        <v>34410</v>
      </c>
    </row>
    <row r="3446" customFormat="false" ht="14.9" hidden="false" customHeight="false" outlineLevel="0" collapsed="false">
      <c r="A3446" s="1" t="n">
        <v>3442</v>
      </c>
      <c r="B3446" s="1" t="n">
        <v>48</v>
      </c>
      <c r="C3446" s="1" t="n">
        <v>0</v>
      </c>
      <c r="D3446" s="1" t="n">
        <v>0</v>
      </c>
      <c r="E3446" s="1" t="n">
        <v>1</v>
      </c>
      <c r="F3446" s="1" t="n">
        <v>3441</v>
      </c>
      <c r="H3446" s="1" t="s">
        <v>3929</v>
      </c>
      <c r="I3446" s="3" t="e">
        <f aca="false">--#NAME?</f>
        <v>#NAME?</v>
      </c>
      <c r="J3446" s="3" t="s">
        <v>256</v>
      </c>
      <c r="K3446" s="1" t="n">
        <v>10</v>
      </c>
      <c r="L3446" s="1" t="n">
        <v>0</v>
      </c>
      <c r="M3446" s="1" t="n">
        <v>34420</v>
      </c>
    </row>
    <row r="3447" customFormat="false" ht="14.9" hidden="false" customHeight="false" outlineLevel="0" collapsed="false">
      <c r="A3447" s="1" t="n">
        <v>3443</v>
      </c>
      <c r="B3447" s="1" t="n">
        <v>48</v>
      </c>
      <c r="C3447" s="1" t="n">
        <v>0</v>
      </c>
      <c r="D3447" s="1" t="n">
        <v>0</v>
      </c>
      <c r="E3447" s="1" t="n">
        <v>1</v>
      </c>
      <c r="F3447" s="1" t="n">
        <v>3441</v>
      </c>
      <c r="H3447" s="1" t="s">
        <v>3930</v>
      </c>
      <c r="I3447" s="3" t="e">
        <f aca="false">--#NAME?</f>
        <v>#NAME?</v>
      </c>
      <c r="J3447" s="3" t="s">
        <v>256</v>
      </c>
      <c r="K3447" s="1" t="n">
        <v>10</v>
      </c>
      <c r="L3447" s="1" t="n">
        <v>0</v>
      </c>
      <c r="M3447" s="1" t="n">
        <v>34430</v>
      </c>
    </row>
    <row r="3448" customFormat="false" ht="135.8" hidden="false" customHeight="false" outlineLevel="0" collapsed="false">
      <c r="A3448" s="1" t="n">
        <v>3444</v>
      </c>
      <c r="B3448" s="1" t="n">
        <v>48</v>
      </c>
      <c r="C3448" s="1" t="n">
        <v>0</v>
      </c>
      <c r="D3448" s="1" t="n">
        <v>0</v>
      </c>
      <c r="E3448" s="1" t="n">
        <v>0</v>
      </c>
      <c r="F3448" s="1" t="n">
        <v>3435</v>
      </c>
      <c r="I3448" s="3" t="s">
        <v>3931</v>
      </c>
      <c r="L3448" s="1" t="n">
        <v>0</v>
      </c>
      <c r="M3448" s="1" t="n">
        <v>34440</v>
      </c>
    </row>
    <row r="3449" customFormat="false" ht="14.9" hidden="false" customHeight="false" outlineLevel="0" collapsed="false">
      <c r="A3449" s="1" t="n">
        <v>3445</v>
      </c>
      <c r="B3449" s="1" t="n">
        <v>48</v>
      </c>
      <c r="C3449" s="1" t="n">
        <v>0</v>
      </c>
      <c r="D3449" s="1" t="n">
        <v>0</v>
      </c>
      <c r="E3449" s="1" t="n">
        <v>1</v>
      </c>
      <c r="F3449" s="1" t="n">
        <v>3444</v>
      </c>
      <c r="H3449" s="1" t="s">
        <v>3932</v>
      </c>
      <c r="I3449" s="3" t="e">
        <f aca="false">--#NAME?</f>
        <v>#NAME?</v>
      </c>
      <c r="J3449" s="3" t="s">
        <v>256</v>
      </c>
      <c r="K3449" s="1" t="n">
        <v>10</v>
      </c>
      <c r="L3449" s="1" t="n">
        <v>0</v>
      </c>
      <c r="M3449" s="1" t="n">
        <v>34450</v>
      </c>
    </row>
    <row r="3450" customFormat="false" ht="14.9" hidden="false" customHeight="false" outlineLevel="0" collapsed="false">
      <c r="A3450" s="1" t="n">
        <v>3446</v>
      </c>
      <c r="B3450" s="1" t="n">
        <v>48</v>
      </c>
      <c r="C3450" s="1" t="n">
        <v>0</v>
      </c>
      <c r="D3450" s="1" t="n">
        <v>0</v>
      </c>
      <c r="E3450" s="1" t="n">
        <v>1</v>
      </c>
      <c r="F3450" s="1" t="n">
        <v>3444</v>
      </c>
      <c r="H3450" s="1" t="s">
        <v>3933</v>
      </c>
      <c r="I3450" s="3" t="e">
        <f aca="false">--#NAME?</f>
        <v>#NAME?</v>
      </c>
      <c r="J3450" s="3" t="s">
        <v>256</v>
      </c>
      <c r="K3450" s="1" t="n">
        <v>10</v>
      </c>
      <c r="L3450" s="1" t="n">
        <v>0</v>
      </c>
      <c r="M3450" s="1" t="n">
        <v>34460</v>
      </c>
    </row>
    <row r="3451" customFormat="false" ht="176.1" hidden="false" customHeight="false" outlineLevel="0" collapsed="false">
      <c r="A3451" s="1" t="n">
        <v>3447</v>
      </c>
      <c r="B3451" s="1" t="n">
        <v>48</v>
      </c>
      <c r="C3451" s="1" t="n">
        <v>0</v>
      </c>
      <c r="D3451" s="1" t="n">
        <v>0</v>
      </c>
      <c r="E3451" s="1" t="n">
        <v>0</v>
      </c>
      <c r="F3451" s="1" t="n">
        <v>3435</v>
      </c>
      <c r="I3451" s="3" t="s">
        <v>3934</v>
      </c>
      <c r="L3451" s="1" t="n">
        <v>0</v>
      </c>
      <c r="M3451" s="1" t="n">
        <v>34470</v>
      </c>
    </row>
    <row r="3452" customFormat="false" ht="14.9" hidden="false" customHeight="false" outlineLevel="0" collapsed="false">
      <c r="A3452" s="1" t="n">
        <v>3448</v>
      </c>
      <c r="B3452" s="1" t="n">
        <v>48</v>
      </c>
      <c r="C3452" s="1" t="n">
        <v>0</v>
      </c>
      <c r="D3452" s="1" t="n">
        <v>0</v>
      </c>
      <c r="E3452" s="1" t="n">
        <v>1</v>
      </c>
      <c r="F3452" s="1" t="n">
        <v>3447</v>
      </c>
      <c r="H3452" s="1" t="s">
        <v>3935</v>
      </c>
      <c r="I3452" s="3" t="e">
        <f aca="false">--#NAME?</f>
        <v>#NAME?</v>
      </c>
      <c r="J3452" s="3" t="s">
        <v>256</v>
      </c>
      <c r="K3452" s="1" t="n">
        <v>10</v>
      </c>
      <c r="L3452" s="1" t="n">
        <v>0</v>
      </c>
      <c r="M3452" s="1" t="n">
        <v>34480</v>
      </c>
    </row>
    <row r="3453" customFormat="false" ht="270.1" hidden="false" customHeight="false" outlineLevel="0" collapsed="false">
      <c r="A3453" s="1" t="n">
        <v>3449</v>
      </c>
      <c r="B3453" s="1" t="n">
        <v>48</v>
      </c>
      <c r="C3453" s="1" t="n">
        <v>0</v>
      </c>
      <c r="D3453" s="1" t="n">
        <v>0</v>
      </c>
      <c r="E3453" s="1" t="n">
        <v>1</v>
      </c>
      <c r="F3453" s="1" t="n">
        <v>3447</v>
      </c>
      <c r="H3453" s="1" t="s">
        <v>3936</v>
      </c>
      <c r="I3453" s="3" t="s">
        <v>3937</v>
      </c>
      <c r="J3453" s="3" t="s">
        <v>256</v>
      </c>
      <c r="K3453" s="1" t="n">
        <v>10</v>
      </c>
      <c r="L3453" s="1" t="n">
        <v>0</v>
      </c>
      <c r="M3453" s="1" t="n">
        <v>34490</v>
      </c>
    </row>
    <row r="3454" customFormat="false" ht="14.9" hidden="false" customHeight="false" outlineLevel="0" collapsed="false">
      <c r="A3454" s="1" t="n">
        <v>3450</v>
      </c>
      <c r="B3454" s="1" t="n">
        <v>48</v>
      </c>
      <c r="C3454" s="1" t="n">
        <v>0</v>
      </c>
      <c r="D3454" s="1" t="n">
        <v>0</v>
      </c>
      <c r="E3454" s="1" t="n">
        <v>1</v>
      </c>
      <c r="F3454" s="1" t="n">
        <v>3447</v>
      </c>
      <c r="H3454" s="1" t="s">
        <v>3938</v>
      </c>
      <c r="I3454" s="3" t="e">
        <f aca="false">--#NAME?</f>
        <v>#NAME?</v>
      </c>
      <c r="J3454" s="3" t="s">
        <v>256</v>
      </c>
      <c r="K3454" s="1" t="n">
        <v>10</v>
      </c>
      <c r="L3454" s="1" t="n">
        <v>0</v>
      </c>
      <c r="M3454" s="1" t="n">
        <v>34500</v>
      </c>
    </row>
    <row r="3455" customFormat="false" ht="135.8" hidden="false" customHeight="false" outlineLevel="0" collapsed="false">
      <c r="A3455" s="1" t="n">
        <v>3451</v>
      </c>
      <c r="B3455" s="1" t="n">
        <v>48</v>
      </c>
      <c r="C3455" s="1" t="n">
        <v>0</v>
      </c>
      <c r="D3455" s="1" t="n">
        <v>0</v>
      </c>
      <c r="E3455" s="1" t="n">
        <v>0</v>
      </c>
      <c r="F3455" s="1" t="n">
        <v>3435</v>
      </c>
      <c r="I3455" s="3" t="s">
        <v>3939</v>
      </c>
      <c r="L3455" s="1" t="n">
        <v>0</v>
      </c>
      <c r="M3455" s="1" t="n">
        <v>34510</v>
      </c>
    </row>
    <row r="3456" customFormat="false" ht="14.9" hidden="false" customHeight="false" outlineLevel="0" collapsed="false">
      <c r="A3456" s="1" t="n">
        <v>3452</v>
      </c>
      <c r="B3456" s="1" t="n">
        <v>48</v>
      </c>
      <c r="C3456" s="1" t="n">
        <v>0</v>
      </c>
      <c r="D3456" s="1" t="n">
        <v>0</v>
      </c>
      <c r="E3456" s="1" t="n">
        <v>1</v>
      </c>
      <c r="F3456" s="1" t="n">
        <v>3451</v>
      </c>
      <c r="H3456" s="1" t="s">
        <v>3940</v>
      </c>
      <c r="I3456" s="3" t="e">
        <f aca="false">--#NAME?</f>
        <v>#NAME?</v>
      </c>
      <c r="J3456" s="3" t="s">
        <v>256</v>
      </c>
      <c r="K3456" s="1" t="n">
        <v>10</v>
      </c>
      <c r="L3456" s="1" t="n">
        <v>0</v>
      </c>
      <c r="M3456" s="1" t="n">
        <v>34520</v>
      </c>
    </row>
    <row r="3457" customFormat="false" ht="256.7" hidden="false" customHeight="false" outlineLevel="0" collapsed="false">
      <c r="A3457" s="1" t="n">
        <v>3453</v>
      </c>
      <c r="B3457" s="1" t="n">
        <v>48</v>
      </c>
      <c r="C3457" s="1" t="n">
        <v>0</v>
      </c>
      <c r="D3457" s="1" t="n">
        <v>0</v>
      </c>
      <c r="E3457" s="1" t="n">
        <v>1</v>
      </c>
      <c r="F3457" s="1" t="n">
        <v>3451</v>
      </c>
      <c r="H3457" s="1" t="s">
        <v>3941</v>
      </c>
      <c r="I3457" s="3" t="s">
        <v>3942</v>
      </c>
      <c r="J3457" s="3" t="s">
        <v>256</v>
      </c>
      <c r="K3457" s="1" t="n">
        <v>10</v>
      </c>
      <c r="L3457" s="1" t="n">
        <v>0</v>
      </c>
      <c r="M3457" s="1" t="n">
        <v>34530</v>
      </c>
    </row>
    <row r="3458" customFormat="false" ht="14.9" hidden="false" customHeight="false" outlineLevel="0" collapsed="false">
      <c r="A3458" s="1" t="n">
        <v>3454</v>
      </c>
      <c r="B3458" s="1" t="n">
        <v>48</v>
      </c>
      <c r="C3458" s="1" t="n">
        <v>0</v>
      </c>
      <c r="D3458" s="1" t="n">
        <v>0</v>
      </c>
      <c r="E3458" s="1" t="n">
        <v>1</v>
      </c>
      <c r="F3458" s="1" t="n">
        <v>3451</v>
      </c>
      <c r="H3458" s="1" t="s">
        <v>3943</v>
      </c>
      <c r="I3458" s="3" t="e">
        <f aca="false">--#NAME?</f>
        <v>#NAME?</v>
      </c>
      <c r="J3458" s="3" t="s">
        <v>256</v>
      </c>
      <c r="K3458" s="1" t="n">
        <v>10</v>
      </c>
      <c r="L3458" s="1" t="n">
        <v>0</v>
      </c>
      <c r="M3458" s="1" t="n">
        <v>34540</v>
      </c>
    </row>
    <row r="3459" customFormat="false" ht="216.4" hidden="false" customHeight="false" outlineLevel="0" collapsed="false">
      <c r="A3459" s="1" t="n">
        <v>3455</v>
      </c>
      <c r="B3459" s="1" t="n">
        <v>48</v>
      </c>
      <c r="C3459" s="1" t="n">
        <v>0</v>
      </c>
      <c r="D3459" s="1" t="n">
        <v>1</v>
      </c>
      <c r="E3459" s="1" t="n">
        <v>0</v>
      </c>
      <c r="G3459" s="1" t="n">
        <v>48.05</v>
      </c>
      <c r="I3459" s="3" t="s">
        <v>3944</v>
      </c>
      <c r="L3459" s="1" t="n">
        <v>0</v>
      </c>
      <c r="M3459" s="1" t="n">
        <v>34550</v>
      </c>
    </row>
    <row r="3460" customFormat="false" ht="28.35" hidden="false" customHeight="false" outlineLevel="0" collapsed="false">
      <c r="A3460" s="1" t="n">
        <v>3456</v>
      </c>
      <c r="B3460" s="1" t="n">
        <v>48</v>
      </c>
      <c r="C3460" s="1" t="n">
        <v>0</v>
      </c>
      <c r="D3460" s="1" t="n">
        <v>0</v>
      </c>
      <c r="E3460" s="1" t="n">
        <v>0</v>
      </c>
      <c r="F3460" s="1" t="n">
        <v>3455</v>
      </c>
      <c r="I3460" s="3" t="s">
        <v>3945</v>
      </c>
      <c r="L3460" s="1" t="n">
        <v>0</v>
      </c>
      <c r="M3460" s="1" t="n">
        <v>34560</v>
      </c>
    </row>
    <row r="3461" customFormat="false" ht="14.9" hidden="false" customHeight="false" outlineLevel="0" collapsed="false">
      <c r="A3461" s="1" t="n">
        <v>3457</v>
      </c>
      <c r="B3461" s="1" t="n">
        <v>48</v>
      </c>
      <c r="C3461" s="1" t="n">
        <v>0</v>
      </c>
      <c r="D3461" s="1" t="n">
        <v>0</v>
      </c>
      <c r="E3461" s="1" t="n">
        <v>1</v>
      </c>
      <c r="F3461" s="1" t="n">
        <v>3456</v>
      </c>
      <c r="H3461" s="1" t="s">
        <v>3946</v>
      </c>
      <c r="I3461" s="3" t="e">
        <f aca="false">--#NAME?-#NAME? #NAME? #NAME?</f>
        <v>#VALUE!</v>
      </c>
      <c r="J3461" s="3" t="s">
        <v>256</v>
      </c>
      <c r="K3461" s="1" t="n">
        <v>10</v>
      </c>
      <c r="L3461" s="1" t="n">
        <v>0</v>
      </c>
      <c r="M3461" s="1" t="n">
        <v>34570</v>
      </c>
    </row>
    <row r="3462" customFormat="false" ht="14.9" hidden="false" customHeight="false" outlineLevel="0" collapsed="false">
      <c r="A3462" s="1" t="n">
        <v>3458</v>
      </c>
      <c r="B3462" s="1" t="n">
        <v>48</v>
      </c>
      <c r="C3462" s="1" t="n">
        <v>0</v>
      </c>
      <c r="D3462" s="1" t="n">
        <v>0</v>
      </c>
      <c r="E3462" s="1" t="n">
        <v>1</v>
      </c>
      <c r="F3462" s="1" t="n">
        <v>3456</v>
      </c>
      <c r="H3462" s="1" t="s">
        <v>3947</v>
      </c>
      <c r="I3462" s="3" t="e">
        <f aca="false">--#NAME? #NAME? #NAME?</f>
        <v>#VALUE!</v>
      </c>
      <c r="J3462" s="3" t="s">
        <v>256</v>
      </c>
      <c r="K3462" s="1" t="n">
        <v>10</v>
      </c>
      <c r="L3462" s="1" t="n">
        <v>0</v>
      </c>
      <c r="M3462" s="1" t="n">
        <v>34580</v>
      </c>
    </row>
    <row r="3463" customFormat="false" ht="14.9" hidden="false" customHeight="false" outlineLevel="0" collapsed="false">
      <c r="A3463" s="1" t="n">
        <v>3459</v>
      </c>
      <c r="B3463" s="1" t="n">
        <v>48</v>
      </c>
      <c r="C3463" s="1" t="n">
        <v>0</v>
      </c>
      <c r="D3463" s="1" t="n">
        <v>0</v>
      </c>
      <c r="E3463" s="1" t="n">
        <v>1</v>
      </c>
      <c r="F3463" s="1" t="n">
        <v>3456</v>
      </c>
      <c r="H3463" s="1" t="s">
        <v>3948</v>
      </c>
      <c r="I3463" s="3" t="e">
        <f aca="false">--#NAME?</f>
        <v>#NAME?</v>
      </c>
      <c r="J3463" s="3" t="s">
        <v>256</v>
      </c>
      <c r="K3463" s="1" t="n">
        <v>10</v>
      </c>
      <c r="L3463" s="1" t="n">
        <v>0</v>
      </c>
      <c r="M3463" s="1" t="n">
        <v>34590</v>
      </c>
    </row>
    <row r="3464" customFormat="false" ht="55.2" hidden="false" customHeight="false" outlineLevel="0" collapsed="false">
      <c r="A3464" s="1" t="n">
        <v>3460</v>
      </c>
      <c r="B3464" s="1" t="n">
        <v>48</v>
      </c>
      <c r="C3464" s="1" t="n">
        <v>0</v>
      </c>
      <c r="D3464" s="1" t="n">
        <v>0</v>
      </c>
      <c r="E3464" s="1" t="n">
        <v>0</v>
      </c>
      <c r="F3464" s="1" t="n">
        <v>3455</v>
      </c>
      <c r="I3464" s="3" t="s">
        <v>3949</v>
      </c>
      <c r="L3464" s="1" t="n">
        <v>0</v>
      </c>
      <c r="M3464" s="1" t="n">
        <v>34600</v>
      </c>
    </row>
    <row r="3465" customFormat="false" ht="68.65" hidden="false" customHeight="false" outlineLevel="0" collapsed="false">
      <c r="A3465" s="1" t="n">
        <v>3461</v>
      </c>
      <c r="B3465" s="1" t="n">
        <v>48</v>
      </c>
      <c r="C3465" s="1" t="n">
        <v>0</v>
      </c>
      <c r="D3465" s="1" t="n">
        <v>0</v>
      </c>
      <c r="E3465" s="1" t="n">
        <v>1</v>
      </c>
      <c r="F3465" s="1" t="n">
        <v>3460</v>
      </c>
      <c r="H3465" s="1" t="s">
        <v>3950</v>
      </c>
      <c r="I3465" s="3" t="s">
        <v>3951</v>
      </c>
      <c r="J3465" s="3" t="s">
        <v>256</v>
      </c>
      <c r="K3465" s="1" t="n">
        <v>10</v>
      </c>
      <c r="L3465" s="1" t="n">
        <v>0</v>
      </c>
      <c r="M3465" s="1" t="n">
        <v>34610</v>
      </c>
    </row>
    <row r="3466" customFormat="false" ht="68.65" hidden="false" customHeight="false" outlineLevel="0" collapsed="false">
      <c r="A3466" s="1" t="n">
        <v>3462</v>
      </c>
      <c r="B3466" s="1" t="n">
        <v>48</v>
      </c>
      <c r="C3466" s="1" t="n">
        <v>0</v>
      </c>
      <c r="D3466" s="1" t="n">
        <v>0</v>
      </c>
      <c r="E3466" s="1" t="n">
        <v>1</v>
      </c>
      <c r="F3466" s="1" t="n">
        <v>3460</v>
      </c>
      <c r="H3466" s="1" t="s">
        <v>3952</v>
      </c>
      <c r="I3466" s="3" t="s">
        <v>3916</v>
      </c>
      <c r="J3466" s="3" t="s">
        <v>256</v>
      </c>
      <c r="K3466" s="1" t="n">
        <v>10</v>
      </c>
      <c r="L3466" s="1" t="n">
        <v>0</v>
      </c>
      <c r="M3466" s="1" t="n">
        <v>34620</v>
      </c>
    </row>
    <row r="3467" customFormat="false" ht="14.9" hidden="false" customHeight="false" outlineLevel="0" collapsed="false">
      <c r="A3467" s="1" t="n">
        <v>3463</v>
      </c>
      <c r="B3467" s="1" t="n">
        <v>48</v>
      </c>
      <c r="C3467" s="1" t="n">
        <v>0</v>
      </c>
      <c r="D3467" s="1" t="n">
        <v>0</v>
      </c>
      <c r="E3467" s="1" t="n">
        <v>1</v>
      </c>
      <c r="F3467" s="1" t="n">
        <v>3455</v>
      </c>
      <c r="H3467" s="1" t="s">
        <v>3953</v>
      </c>
      <c r="I3467" s="3" t="e">
        <f aca="false">-#NAME? #NAME? #NAME?</f>
        <v>#VALUE!</v>
      </c>
      <c r="J3467" s="3" t="s">
        <v>256</v>
      </c>
      <c r="K3467" s="1" t="n">
        <v>10</v>
      </c>
      <c r="L3467" s="1" t="n">
        <v>0</v>
      </c>
      <c r="M3467" s="1" t="n">
        <v>34630</v>
      </c>
    </row>
    <row r="3468" customFormat="false" ht="14.9" hidden="false" customHeight="false" outlineLevel="0" collapsed="false">
      <c r="A3468" s="1" t="n">
        <v>3464</v>
      </c>
      <c r="B3468" s="1" t="n">
        <v>48</v>
      </c>
      <c r="C3468" s="1" t="n">
        <v>0</v>
      </c>
      <c r="D3468" s="1" t="n">
        <v>0</v>
      </c>
      <c r="E3468" s="1" t="n">
        <v>1</v>
      </c>
      <c r="F3468" s="1" t="n">
        <v>3455</v>
      </c>
      <c r="H3468" s="1" t="s">
        <v>3954</v>
      </c>
      <c r="I3468" s="3" t="e">
        <f aca="false">-#NAME? #NAME? #NAME? #NAME?</f>
        <v>#VALUE!</v>
      </c>
      <c r="J3468" s="3" t="s">
        <v>256</v>
      </c>
      <c r="K3468" s="1" t="n">
        <v>10</v>
      </c>
      <c r="L3468" s="1" t="n">
        <v>0</v>
      </c>
      <c r="M3468" s="1" t="n">
        <v>34640</v>
      </c>
    </row>
    <row r="3469" customFormat="false" ht="14.9" hidden="false" customHeight="false" outlineLevel="0" collapsed="false">
      <c r="A3469" s="1" t="n">
        <v>3465</v>
      </c>
      <c r="B3469" s="1" t="n">
        <v>48</v>
      </c>
      <c r="C3469" s="1" t="n">
        <v>0</v>
      </c>
      <c r="D3469" s="1" t="n">
        <v>0</v>
      </c>
      <c r="E3469" s="1" t="n">
        <v>1</v>
      </c>
      <c r="F3469" s="1" t="n">
        <v>3455</v>
      </c>
      <c r="H3469" s="1" t="s">
        <v>3955</v>
      </c>
      <c r="I3469" s="3" t="e">
        <f aca="false">-#NAME? #NAME? #NAME? #NAME?</f>
        <v>#VALUE!</v>
      </c>
      <c r="J3469" s="3" t="s">
        <v>256</v>
      </c>
      <c r="K3469" s="1" t="n">
        <v>10</v>
      </c>
      <c r="L3469" s="1" t="n">
        <v>0</v>
      </c>
      <c r="M3469" s="1" t="n">
        <v>34650</v>
      </c>
    </row>
    <row r="3470" customFormat="false" ht="14.9" hidden="false" customHeight="false" outlineLevel="0" collapsed="false">
      <c r="A3470" s="1" t="n">
        <v>3466</v>
      </c>
      <c r="B3470" s="1" t="n">
        <v>48</v>
      </c>
      <c r="C3470" s="1" t="n">
        <v>0</v>
      </c>
      <c r="D3470" s="1" t="n">
        <v>0</v>
      </c>
      <c r="E3470" s="1" t="n">
        <v>0</v>
      </c>
      <c r="F3470" s="1" t="n">
        <v>3455</v>
      </c>
      <c r="I3470" s="3" t="s">
        <v>199</v>
      </c>
      <c r="L3470" s="1" t="n">
        <v>0</v>
      </c>
      <c r="M3470" s="1" t="n">
        <v>34660</v>
      </c>
    </row>
    <row r="3471" customFormat="false" ht="68.65" hidden="false" customHeight="false" outlineLevel="0" collapsed="false">
      <c r="A3471" s="1" t="n">
        <v>3467</v>
      </c>
      <c r="B3471" s="1" t="n">
        <v>48</v>
      </c>
      <c r="C3471" s="1" t="n">
        <v>0</v>
      </c>
      <c r="D3471" s="1" t="n">
        <v>0</v>
      </c>
      <c r="E3471" s="1" t="n">
        <v>1</v>
      </c>
      <c r="F3471" s="1" t="n">
        <v>3466</v>
      </c>
      <c r="H3471" s="1" t="s">
        <v>3956</v>
      </c>
      <c r="I3471" s="3" t="s">
        <v>3951</v>
      </c>
      <c r="J3471" s="3" t="s">
        <v>256</v>
      </c>
      <c r="K3471" s="1" t="n">
        <v>10</v>
      </c>
      <c r="L3471" s="1" t="n">
        <v>0</v>
      </c>
      <c r="M3471" s="1" t="n">
        <v>34670</v>
      </c>
    </row>
    <row r="3472" customFormat="false" ht="108.95" hidden="false" customHeight="false" outlineLevel="0" collapsed="false">
      <c r="A3472" s="1" t="n">
        <v>3468</v>
      </c>
      <c r="B3472" s="1" t="n">
        <v>48</v>
      </c>
      <c r="C3472" s="1" t="n">
        <v>0</v>
      </c>
      <c r="D3472" s="1" t="n">
        <v>0</v>
      </c>
      <c r="E3472" s="1" t="n">
        <v>1</v>
      </c>
      <c r="F3472" s="1" t="n">
        <v>3466</v>
      </c>
      <c r="H3472" s="1" t="s">
        <v>3957</v>
      </c>
      <c r="I3472" s="3" t="s">
        <v>3958</v>
      </c>
      <c r="J3472" s="3" t="s">
        <v>256</v>
      </c>
      <c r="K3472" s="1" t="n">
        <v>10</v>
      </c>
      <c r="L3472" s="1" t="n">
        <v>0</v>
      </c>
      <c r="M3472" s="1" t="n">
        <v>34680</v>
      </c>
    </row>
    <row r="3473" customFormat="false" ht="68.65" hidden="false" customHeight="false" outlineLevel="0" collapsed="false">
      <c r="A3473" s="1" t="n">
        <v>3469</v>
      </c>
      <c r="B3473" s="1" t="n">
        <v>48</v>
      </c>
      <c r="C3473" s="1" t="n">
        <v>0</v>
      </c>
      <c r="D3473" s="1" t="n">
        <v>0</v>
      </c>
      <c r="E3473" s="1" t="n">
        <v>1</v>
      </c>
      <c r="F3473" s="1" t="n">
        <v>3466</v>
      </c>
      <c r="H3473" s="1" t="s">
        <v>3959</v>
      </c>
      <c r="I3473" s="3" t="s">
        <v>3960</v>
      </c>
      <c r="J3473" s="3" t="s">
        <v>256</v>
      </c>
      <c r="K3473" s="1" t="n">
        <v>10</v>
      </c>
      <c r="L3473" s="1" t="n">
        <v>0</v>
      </c>
      <c r="M3473" s="1" t="n">
        <v>34690</v>
      </c>
    </row>
    <row r="3474" customFormat="false" ht="243.25" hidden="false" customHeight="false" outlineLevel="0" collapsed="false">
      <c r="A3474" s="1" t="n">
        <v>3470</v>
      </c>
      <c r="B3474" s="1" t="n">
        <v>48</v>
      </c>
      <c r="C3474" s="1" t="n">
        <v>0</v>
      </c>
      <c r="D3474" s="1" t="n">
        <v>1</v>
      </c>
      <c r="E3474" s="1" t="n">
        <v>0</v>
      </c>
      <c r="G3474" s="1" t="n">
        <v>48.06</v>
      </c>
      <c r="I3474" s="3" t="s">
        <v>3961</v>
      </c>
      <c r="L3474" s="1" t="n">
        <v>0</v>
      </c>
      <c r="M3474" s="1" t="n">
        <v>34700</v>
      </c>
    </row>
    <row r="3475" customFormat="false" ht="55.2" hidden="false" customHeight="false" outlineLevel="0" collapsed="false">
      <c r="A3475" s="1" t="n">
        <v>3471</v>
      </c>
      <c r="B3475" s="1" t="n">
        <v>48</v>
      </c>
      <c r="C3475" s="1" t="n">
        <v>0</v>
      </c>
      <c r="D3475" s="1" t="n">
        <v>0</v>
      </c>
      <c r="E3475" s="1" t="n">
        <v>0</v>
      </c>
      <c r="F3475" s="1" t="n">
        <v>3470</v>
      </c>
      <c r="I3475" s="3" t="s">
        <v>3962</v>
      </c>
      <c r="L3475" s="1" t="n">
        <v>0</v>
      </c>
      <c r="M3475" s="1" t="n">
        <v>34710</v>
      </c>
    </row>
    <row r="3476" customFormat="false" ht="14.9" hidden="false" customHeight="false" outlineLevel="0" collapsed="false">
      <c r="A3476" s="1" t="n">
        <v>3472</v>
      </c>
      <c r="B3476" s="1" t="n">
        <v>48</v>
      </c>
      <c r="C3476" s="1" t="n">
        <v>0</v>
      </c>
      <c r="D3476" s="1" t="n">
        <v>0</v>
      </c>
      <c r="E3476" s="1" t="n">
        <v>1</v>
      </c>
      <c r="F3476" s="1" t="n">
        <v>3471</v>
      </c>
      <c r="H3476" s="1" t="s">
        <v>3963</v>
      </c>
      <c r="I3476" s="3" t="e">
        <f aca="false">---#NAME?</f>
        <v>#NAME?</v>
      </c>
      <c r="J3476" s="3" t="s">
        <v>256</v>
      </c>
      <c r="K3476" s="1" t="n">
        <v>10</v>
      </c>
      <c r="L3476" s="1" t="n">
        <v>0</v>
      </c>
      <c r="M3476" s="1" t="n">
        <v>34720</v>
      </c>
    </row>
    <row r="3477" customFormat="false" ht="14.9" hidden="false" customHeight="false" outlineLevel="0" collapsed="false">
      <c r="A3477" s="1" t="n">
        <v>3473</v>
      </c>
      <c r="B3477" s="1" t="n">
        <v>48</v>
      </c>
      <c r="C3477" s="1" t="n">
        <v>0</v>
      </c>
      <c r="D3477" s="1" t="n">
        <v>0</v>
      </c>
      <c r="E3477" s="1" t="n">
        <v>1</v>
      </c>
      <c r="F3477" s="1" t="n">
        <v>3471</v>
      </c>
      <c r="H3477" s="1" t="s">
        <v>3964</v>
      </c>
      <c r="I3477" s="3" t="e">
        <f aca="false">---#NAME?</f>
        <v>#NAME?</v>
      </c>
      <c r="J3477" s="3" t="s">
        <v>256</v>
      </c>
      <c r="K3477" s="1" t="n">
        <v>10</v>
      </c>
      <c r="L3477" s="1" t="n">
        <v>0</v>
      </c>
      <c r="M3477" s="1" t="n">
        <v>34730</v>
      </c>
    </row>
    <row r="3478" customFormat="false" ht="14.9" hidden="false" customHeight="false" outlineLevel="0" collapsed="false">
      <c r="A3478" s="1" t="n">
        <v>3474</v>
      </c>
      <c r="B3478" s="1" t="n">
        <v>48</v>
      </c>
      <c r="C3478" s="1" t="n">
        <v>0</v>
      </c>
      <c r="D3478" s="1" t="n">
        <v>0</v>
      </c>
      <c r="E3478" s="1" t="n">
        <v>1</v>
      </c>
      <c r="F3478" s="1" t="n">
        <v>3470</v>
      </c>
      <c r="H3478" s="1" t="s">
        <v>3965</v>
      </c>
      <c r="I3478" s="3" t="e">
        <f aca="false">-#NAME? #NAME?</f>
        <v>#VALUE!</v>
      </c>
      <c r="J3478" s="3" t="s">
        <v>256</v>
      </c>
      <c r="K3478" s="1" t="n">
        <v>10</v>
      </c>
      <c r="L3478" s="1" t="n">
        <v>0</v>
      </c>
      <c r="M3478" s="1" t="n">
        <v>34740</v>
      </c>
    </row>
    <row r="3479" customFormat="false" ht="14.9" hidden="false" customHeight="false" outlineLevel="0" collapsed="false">
      <c r="A3479" s="1" t="n">
        <v>3475</v>
      </c>
      <c r="B3479" s="1" t="n">
        <v>48</v>
      </c>
      <c r="C3479" s="1" t="n">
        <v>0</v>
      </c>
      <c r="D3479" s="1" t="n">
        <v>0</v>
      </c>
      <c r="E3479" s="1" t="n">
        <v>1</v>
      </c>
      <c r="F3479" s="1" t="n">
        <v>3470</v>
      </c>
      <c r="H3479" s="1" t="s">
        <v>3966</v>
      </c>
      <c r="I3479" s="3" t="e">
        <f aca="false">-#NAME? #NAME?</f>
        <v>#VALUE!</v>
      </c>
      <c r="J3479" s="3" t="s">
        <v>256</v>
      </c>
      <c r="K3479" s="1" t="n">
        <v>10</v>
      </c>
      <c r="L3479" s="1" t="n">
        <v>0</v>
      </c>
      <c r="M3479" s="1" t="n">
        <v>34750</v>
      </c>
    </row>
    <row r="3480" customFormat="false" ht="14.9" hidden="false" customHeight="false" outlineLevel="0" collapsed="false">
      <c r="A3480" s="1" t="n">
        <v>3476</v>
      </c>
      <c r="B3480" s="1" t="n">
        <v>48</v>
      </c>
      <c r="C3480" s="1" t="n">
        <v>0</v>
      </c>
      <c r="D3480" s="1" t="n">
        <v>0</v>
      </c>
      <c r="E3480" s="1" t="n">
        <v>1</v>
      </c>
      <c r="F3480" s="1" t="n">
        <v>3470</v>
      </c>
      <c r="H3480" s="1" t="s">
        <v>3967</v>
      </c>
      <c r="I3480" s="3" t="e">
        <f aca="false">-#NAME? #NAME? #NAME? #NAME? #NAME? #NAME? #NAME? #NAME?</f>
        <v>#VALUE!</v>
      </c>
      <c r="J3480" s="3" t="s">
        <v>256</v>
      </c>
      <c r="K3480" s="1" t="n">
        <v>10</v>
      </c>
      <c r="L3480" s="1" t="n">
        <v>0</v>
      </c>
      <c r="M3480" s="1" t="n">
        <v>34760</v>
      </c>
    </row>
    <row r="3481" customFormat="false" ht="350.7" hidden="false" customHeight="false" outlineLevel="0" collapsed="false">
      <c r="A3481" s="1" t="n">
        <v>3477</v>
      </c>
      <c r="B3481" s="1" t="n">
        <v>48</v>
      </c>
      <c r="C3481" s="1" t="n">
        <v>0</v>
      </c>
      <c r="D3481" s="1" t="n">
        <v>1</v>
      </c>
      <c r="E3481" s="1" t="n">
        <v>1</v>
      </c>
      <c r="G3481" s="1" t="n">
        <v>48.07</v>
      </c>
      <c r="H3481" s="1" t="s">
        <v>3968</v>
      </c>
      <c r="I3481" s="3" t="s">
        <v>3969</v>
      </c>
      <c r="J3481" s="3" t="s">
        <v>256</v>
      </c>
      <c r="K3481" s="1" t="n">
        <v>10</v>
      </c>
      <c r="L3481" s="1" t="n">
        <v>0</v>
      </c>
      <c r="M3481" s="1" t="n">
        <v>34770</v>
      </c>
    </row>
    <row r="3482" customFormat="false" ht="323.85" hidden="false" customHeight="false" outlineLevel="0" collapsed="false">
      <c r="A3482" s="1" t="n">
        <v>3478</v>
      </c>
      <c r="B3482" s="1" t="n">
        <v>48</v>
      </c>
      <c r="C3482" s="1" t="n">
        <v>0</v>
      </c>
      <c r="D3482" s="1" t="n">
        <v>1</v>
      </c>
      <c r="E3482" s="1" t="n">
        <v>0</v>
      </c>
      <c r="G3482" s="1" t="n">
        <v>48.08</v>
      </c>
      <c r="I3482" s="3" t="s">
        <v>3970</v>
      </c>
      <c r="L3482" s="1" t="n">
        <v>0</v>
      </c>
      <c r="M3482" s="1" t="n">
        <v>34780</v>
      </c>
    </row>
    <row r="3483" customFormat="false" ht="14.9" hidden="false" customHeight="false" outlineLevel="0" collapsed="false">
      <c r="A3483" s="1" t="n">
        <v>3479</v>
      </c>
      <c r="B3483" s="1" t="n">
        <v>48</v>
      </c>
      <c r="C3483" s="1" t="n">
        <v>0</v>
      </c>
      <c r="D3483" s="1" t="n">
        <v>0</v>
      </c>
      <c r="E3483" s="1" t="n">
        <v>1</v>
      </c>
      <c r="F3483" s="1" t="n">
        <v>3478</v>
      </c>
      <c r="H3483" s="1" t="s">
        <v>3971</v>
      </c>
      <c r="I3483" s="3" t="e">
        <f aca="false">-#NAME? #NAME? #NAME? #NAME?,#NAME? #NAME? #NAME? #NAME?</f>
        <v>#VALUE!</v>
      </c>
      <c r="J3483" s="3" t="s">
        <v>256</v>
      </c>
      <c r="K3483" s="1" t="n">
        <v>10</v>
      </c>
      <c r="L3483" s="1" t="n">
        <v>0</v>
      </c>
      <c r="M3483" s="1" t="n">
        <v>34790</v>
      </c>
    </row>
    <row r="3484" customFormat="false" ht="14.9" hidden="false" customHeight="false" outlineLevel="0" collapsed="false">
      <c r="A3484" s="1" t="n">
        <v>3480</v>
      </c>
      <c r="B3484" s="1" t="n">
        <v>48</v>
      </c>
      <c r="C3484" s="1" t="n">
        <v>0</v>
      </c>
      <c r="D3484" s="1" t="n">
        <v>0</v>
      </c>
      <c r="E3484" s="1" t="n">
        <v>1</v>
      </c>
      <c r="F3484" s="1" t="n">
        <v>3478</v>
      </c>
      <c r="H3484" s="1" t="s">
        <v>3972</v>
      </c>
      <c r="I3484" s="3" t="e">
        <f aca="false">-#NAME? #NAME?,#NAME? #NAME? #NAME?,#NAME? #NAME? #NAME? #NAME? #NAME? #NAME?</f>
        <v>#VALUE!</v>
      </c>
      <c r="J3484" s="3" t="s">
        <v>256</v>
      </c>
      <c r="K3484" s="1" t="n">
        <v>10</v>
      </c>
      <c r="L3484" s="1" t="n">
        <v>0</v>
      </c>
      <c r="M3484" s="1" t="n">
        <v>34800</v>
      </c>
    </row>
    <row r="3485" customFormat="false" ht="14.9" hidden="false" customHeight="false" outlineLevel="0" collapsed="false">
      <c r="A3485" s="1" t="n">
        <v>3481</v>
      </c>
      <c r="B3485" s="1" t="n">
        <v>48</v>
      </c>
      <c r="C3485" s="1" t="n">
        <v>0</v>
      </c>
      <c r="D3485" s="1" t="n">
        <v>0</v>
      </c>
      <c r="E3485" s="1" t="n">
        <v>1</v>
      </c>
      <c r="F3485" s="1" t="n">
        <v>3478</v>
      </c>
      <c r="H3485" s="1" t="s">
        <v>3973</v>
      </c>
      <c r="I3485" s="3" t="e">
        <f aca="false">-#NAME?</f>
        <v>#NAME?</v>
      </c>
      <c r="J3485" s="3" t="s">
        <v>256</v>
      </c>
      <c r="K3485" s="1" t="n">
        <v>10</v>
      </c>
      <c r="L3485" s="1" t="n">
        <v>0</v>
      </c>
      <c r="M3485" s="1" t="n">
        <v>34810</v>
      </c>
    </row>
    <row r="3486" customFormat="false" ht="310.4" hidden="false" customHeight="false" outlineLevel="0" collapsed="false">
      <c r="A3486" s="1" t="n">
        <v>3482</v>
      </c>
      <c r="B3486" s="1" t="n">
        <v>48</v>
      </c>
      <c r="C3486" s="1" t="n">
        <v>0</v>
      </c>
      <c r="D3486" s="1" t="n">
        <v>1</v>
      </c>
      <c r="E3486" s="1" t="n">
        <v>0</v>
      </c>
      <c r="G3486" s="1" t="n">
        <v>48.09</v>
      </c>
      <c r="I3486" s="3" t="s">
        <v>3974</v>
      </c>
      <c r="L3486" s="1" t="n">
        <v>0</v>
      </c>
      <c r="M3486" s="1" t="n">
        <v>34820</v>
      </c>
    </row>
    <row r="3487" customFormat="false" ht="14.9" hidden="false" customHeight="false" outlineLevel="0" collapsed="false">
      <c r="A3487" s="1" t="n">
        <v>3483</v>
      </c>
      <c r="B3487" s="1" t="n">
        <v>48</v>
      </c>
      <c r="C3487" s="1" t="n">
        <v>0</v>
      </c>
      <c r="D3487" s="1" t="n">
        <v>0</v>
      </c>
      <c r="E3487" s="1" t="n">
        <v>1</v>
      </c>
      <c r="F3487" s="1" t="n">
        <v>3482</v>
      </c>
      <c r="H3487" s="1" t="s">
        <v>3975</v>
      </c>
      <c r="I3487" s="3" t="e">
        <f aca="false">-#NAME?-#NAME? #NAME?</f>
        <v>#VALUE!</v>
      </c>
      <c r="J3487" s="3" t="s">
        <v>256</v>
      </c>
      <c r="K3487" s="1" t="n">
        <v>10</v>
      </c>
      <c r="L3487" s="1" t="n">
        <v>0</v>
      </c>
      <c r="M3487" s="1" t="n">
        <v>34830</v>
      </c>
    </row>
    <row r="3488" customFormat="false" ht="14.9" hidden="false" customHeight="false" outlineLevel="0" collapsed="false">
      <c r="A3488" s="1" t="n">
        <v>3484</v>
      </c>
      <c r="B3488" s="1" t="n">
        <v>48</v>
      </c>
      <c r="C3488" s="1" t="n">
        <v>0</v>
      </c>
      <c r="D3488" s="1" t="n">
        <v>0</v>
      </c>
      <c r="E3488" s="1" t="n">
        <v>1</v>
      </c>
      <c r="F3488" s="1" t="n">
        <v>3482</v>
      </c>
      <c r="H3488" s="1" t="s">
        <v>3976</v>
      </c>
      <c r="I3488" s="3" t="e">
        <f aca="false">-#NAME?</f>
        <v>#NAME?</v>
      </c>
      <c r="J3488" s="3" t="s">
        <v>256</v>
      </c>
      <c r="K3488" s="1" t="n">
        <v>10</v>
      </c>
      <c r="L3488" s="1" t="n">
        <v>0</v>
      </c>
      <c r="M3488" s="1" t="n">
        <v>34840</v>
      </c>
    </row>
    <row r="3489" customFormat="false" ht="444.75" hidden="false" customHeight="false" outlineLevel="0" collapsed="false">
      <c r="A3489" s="1" t="n">
        <v>3485</v>
      </c>
      <c r="B3489" s="1" t="n">
        <v>48</v>
      </c>
      <c r="C3489" s="1" t="n">
        <v>0</v>
      </c>
      <c r="D3489" s="1" t="n">
        <v>1</v>
      </c>
      <c r="E3489" s="1" t="n">
        <v>0</v>
      </c>
      <c r="G3489" s="1" t="n">
        <v>48.1</v>
      </c>
      <c r="I3489" s="3" t="s">
        <v>3977</v>
      </c>
      <c r="L3489" s="1" t="n">
        <v>0</v>
      </c>
      <c r="M3489" s="1" t="n">
        <v>34850</v>
      </c>
    </row>
    <row r="3490" customFormat="false" ht="431.3" hidden="false" customHeight="false" outlineLevel="0" collapsed="false">
      <c r="A3490" s="1" t="n">
        <v>3486</v>
      </c>
      <c r="B3490" s="1" t="n">
        <v>48</v>
      </c>
      <c r="C3490" s="1" t="n">
        <v>0</v>
      </c>
      <c r="D3490" s="1" t="n">
        <v>0</v>
      </c>
      <c r="E3490" s="1" t="n">
        <v>0</v>
      </c>
      <c r="F3490" s="1" t="n">
        <v>3485</v>
      </c>
      <c r="I3490" s="3" t="s">
        <v>3978</v>
      </c>
      <c r="L3490" s="1" t="n">
        <v>0</v>
      </c>
      <c r="M3490" s="1" t="n">
        <v>34860</v>
      </c>
    </row>
    <row r="3491" customFormat="false" ht="14.9" hidden="false" customHeight="false" outlineLevel="0" collapsed="false">
      <c r="A3491" s="1" t="n">
        <v>3487</v>
      </c>
      <c r="B3491" s="1" t="n">
        <v>48</v>
      </c>
      <c r="C3491" s="1" t="n">
        <v>0</v>
      </c>
      <c r="D3491" s="1" t="n">
        <v>0</v>
      </c>
      <c r="E3491" s="1" t="n">
        <v>1</v>
      </c>
      <c r="F3491" s="1" t="n">
        <v>3486</v>
      </c>
      <c r="H3491" s="1" t="s">
        <v>3979</v>
      </c>
      <c r="I3491" s="3" t="e">
        <f aca="false">--#NAME? #NAME?</f>
        <v>#VALUE!</v>
      </c>
      <c r="J3491" s="3" t="s">
        <v>256</v>
      </c>
      <c r="K3491" s="1" t="n">
        <v>10</v>
      </c>
      <c r="L3491" s="1" t="n">
        <v>0</v>
      </c>
      <c r="M3491" s="1" t="n">
        <v>34870</v>
      </c>
    </row>
    <row r="3492" customFormat="false" ht="202.95" hidden="false" customHeight="false" outlineLevel="0" collapsed="false">
      <c r="A3492" s="1" t="n">
        <v>3488</v>
      </c>
      <c r="B3492" s="1" t="n">
        <v>48</v>
      </c>
      <c r="C3492" s="1" t="n">
        <v>0</v>
      </c>
      <c r="D3492" s="1" t="n">
        <v>0</v>
      </c>
      <c r="E3492" s="1" t="n">
        <v>1</v>
      </c>
      <c r="F3492" s="1" t="n">
        <v>3486</v>
      </c>
      <c r="H3492" s="1" t="s">
        <v>3980</v>
      </c>
      <c r="I3492" s="3" t="s">
        <v>3920</v>
      </c>
      <c r="L3492" s="1" t="n">
        <v>0</v>
      </c>
      <c r="M3492" s="1" t="n">
        <v>34880</v>
      </c>
    </row>
    <row r="3493" customFormat="false" ht="14.9" hidden="false" customHeight="false" outlineLevel="0" collapsed="false">
      <c r="A3493" s="1" t="n">
        <v>3489</v>
      </c>
      <c r="B3493" s="1" t="n">
        <v>48</v>
      </c>
      <c r="C3493" s="1" t="n">
        <v>0</v>
      </c>
      <c r="D3493" s="1" t="n">
        <v>0</v>
      </c>
      <c r="E3493" s="1" t="n">
        <v>1</v>
      </c>
      <c r="F3493" s="1" t="n">
        <v>3486</v>
      </c>
      <c r="H3493" s="1" t="s">
        <v>3981</v>
      </c>
      <c r="I3493" s="3" t="e">
        <f aca="false">--#NAME?</f>
        <v>#NAME?</v>
      </c>
      <c r="L3493" s="1" t="n">
        <v>0</v>
      </c>
      <c r="M3493" s="1" t="n">
        <v>34890</v>
      </c>
    </row>
    <row r="3494" customFormat="false" ht="364.15" hidden="false" customHeight="false" outlineLevel="0" collapsed="false">
      <c r="A3494" s="1" t="n">
        <v>3490</v>
      </c>
      <c r="B3494" s="1" t="n">
        <v>48</v>
      </c>
      <c r="C3494" s="1" t="n">
        <v>0</v>
      </c>
      <c r="D3494" s="1" t="n">
        <v>0</v>
      </c>
      <c r="E3494" s="1" t="n">
        <v>0</v>
      </c>
      <c r="F3494" s="1" t="n">
        <v>3485</v>
      </c>
      <c r="I3494" s="3" t="s">
        <v>3982</v>
      </c>
      <c r="L3494" s="1" t="n">
        <v>0</v>
      </c>
      <c r="M3494" s="1" t="n">
        <v>34900</v>
      </c>
    </row>
    <row r="3495" customFormat="false" ht="14.9" hidden="false" customHeight="false" outlineLevel="0" collapsed="false">
      <c r="A3495" s="1" t="n">
        <v>3491</v>
      </c>
      <c r="B3495" s="1" t="n">
        <v>48</v>
      </c>
      <c r="C3495" s="1" t="n">
        <v>0</v>
      </c>
      <c r="D3495" s="1" t="n">
        <v>0</v>
      </c>
      <c r="E3495" s="1" t="n">
        <v>1</v>
      </c>
      <c r="F3495" s="1" t="n">
        <v>3490</v>
      </c>
      <c r="H3495" s="1" t="s">
        <v>3983</v>
      </c>
      <c r="I3495" s="3" t="e">
        <f aca="false">--#NAME?-#NAME? #NAME? #NAME?</f>
        <v>#VALUE!</v>
      </c>
      <c r="J3495" s="3" t="s">
        <v>256</v>
      </c>
      <c r="K3495" s="1" t="n">
        <v>10</v>
      </c>
      <c r="L3495" s="1" t="n">
        <v>0</v>
      </c>
      <c r="M3495" s="1" t="n">
        <v>34910</v>
      </c>
    </row>
    <row r="3496" customFormat="false" ht="14.9" hidden="false" customHeight="false" outlineLevel="0" collapsed="false">
      <c r="A3496" s="1" t="n">
        <v>3492</v>
      </c>
      <c r="B3496" s="1" t="n">
        <v>48</v>
      </c>
      <c r="C3496" s="1" t="n">
        <v>0</v>
      </c>
      <c r="D3496" s="1" t="n">
        <v>0</v>
      </c>
      <c r="E3496" s="1" t="n">
        <v>1</v>
      </c>
      <c r="F3496" s="1" t="n">
        <v>3490</v>
      </c>
      <c r="H3496" s="1" t="s">
        <v>3984</v>
      </c>
      <c r="I3496" s="3" t="e">
        <f aca="false">--#NAME?</f>
        <v>#NAME?</v>
      </c>
      <c r="J3496" s="3" t="s">
        <v>256</v>
      </c>
      <c r="K3496" s="1" t="n">
        <v>10</v>
      </c>
      <c r="L3496" s="1" t="n">
        <v>0</v>
      </c>
      <c r="M3496" s="1" t="n">
        <v>34920</v>
      </c>
    </row>
    <row r="3497" customFormat="false" ht="176.1" hidden="false" customHeight="false" outlineLevel="0" collapsed="false">
      <c r="A3497" s="1" t="n">
        <v>3493</v>
      </c>
      <c r="B3497" s="1" t="n">
        <v>48</v>
      </c>
      <c r="C3497" s="1" t="n">
        <v>0</v>
      </c>
      <c r="D3497" s="1" t="n">
        <v>0</v>
      </c>
      <c r="E3497" s="1" t="n">
        <v>0</v>
      </c>
      <c r="F3497" s="1" t="n">
        <v>3485</v>
      </c>
      <c r="I3497" s="3" t="s">
        <v>3985</v>
      </c>
      <c r="L3497" s="1" t="n">
        <v>0</v>
      </c>
      <c r="M3497" s="1" t="n">
        <v>34930</v>
      </c>
    </row>
    <row r="3498" customFormat="false" ht="337.3" hidden="false" customHeight="false" outlineLevel="0" collapsed="false">
      <c r="A3498" s="1" t="n">
        <v>3494</v>
      </c>
      <c r="B3498" s="1" t="n">
        <v>48</v>
      </c>
      <c r="C3498" s="1" t="n">
        <v>0</v>
      </c>
      <c r="D3498" s="1" t="n">
        <v>0</v>
      </c>
      <c r="E3498" s="1" t="n">
        <v>1</v>
      </c>
      <c r="F3498" s="1" t="n">
        <v>3493</v>
      </c>
      <c r="H3498" s="1" t="s">
        <v>3986</v>
      </c>
      <c r="I3498" s="3" t="s">
        <v>3987</v>
      </c>
      <c r="J3498" s="3" t="s">
        <v>256</v>
      </c>
      <c r="K3498" s="1" t="n">
        <v>10</v>
      </c>
      <c r="L3498" s="1" t="n">
        <v>0</v>
      </c>
      <c r="M3498" s="1" t="n">
        <v>34940</v>
      </c>
    </row>
    <row r="3499" customFormat="false" ht="337.3" hidden="false" customHeight="false" outlineLevel="0" collapsed="false">
      <c r="A3499" s="1" t="n">
        <v>3495</v>
      </c>
      <c r="B3499" s="1" t="n">
        <v>48</v>
      </c>
      <c r="C3499" s="1" t="n">
        <v>0</v>
      </c>
      <c r="D3499" s="1" t="n">
        <v>0</v>
      </c>
      <c r="E3499" s="1" t="n">
        <v>1</v>
      </c>
      <c r="F3499" s="1" t="n">
        <v>3493</v>
      </c>
      <c r="H3499" s="1" t="s">
        <v>3988</v>
      </c>
      <c r="I3499" s="3" t="s">
        <v>3989</v>
      </c>
      <c r="J3499" s="3" t="s">
        <v>256</v>
      </c>
      <c r="K3499" s="1" t="n">
        <v>10</v>
      </c>
      <c r="L3499" s="1" t="n">
        <v>0</v>
      </c>
      <c r="M3499" s="1" t="n">
        <v>34950</v>
      </c>
    </row>
    <row r="3500" customFormat="false" ht="14.9" hidden="false" customHeight="false" outlineLevel="0" collapsed="false">
      <c r="A3500" s="1" t="n">
        <v>3496</v>
      </c>
      <c r="B3500" s="1" t="n">
        <v>48</v>
      </c>
      <c r="C3500" s="1" t="n">
        <v>0</v>
      </c>
      <c r="D3500" s="1" t="n">
        <v>0</v>
      </c>
      <c r="E3500" s="1" t="n">
        <v>1</v>
      </c>
      <c r="F3500" s="1" t="n">
        <v>3493</v>
      </c>
      <c r="H3500" s="1" t="s">
        <v>3990</v>
      </c>
      <c r="I3500" s="3" t="e">
        <f aca="false">--#NAME?</f>
        <v>#NAME?</v>
      </c>
      <c r="J3500" s="3" t="s">
        <v>256</v>
      </c>
      <c r="K3500" s="1" t="n">
        <v>10</v>
      </c>
      <c r="L3500" s="1" t="n">
        <v>0</v>
      </c>
      <c r="M3500" s="1" t="n">
        <v>34960</v>
      </c>
    </row>
    <row r="3501" customFormat="false" ht="68.65" hidden="false" customHeight="false" outlineLevel="0" collapsed="false">
      <c r="A3501" s="1" t="n">
        <v>3497</v>
      </c>
      <c r="B3501" s="1" t="n">
        <v>48</v>
      </c>
      <c r="C3501" s="1" t="n">
        <v>0</v>
      </c>
      <c r="D3501" s="1" t="n">
        <v>0</v>
      </c>
      <c r="E3501" s="1" t="n">
        <v>0</v>
      </c>
      <c r="F3501" s="1" t="n">
        <v>3485</v>
      </c>
      <c r="I3501" s="3" t="s">
        <v>3991</v>
      </c>
      <c r="L3501" s="1" t="n">
        <v>0</v>
      </c>
      <c r="M3501" s="1" t="n">
        <v>34970</v>
      </c>
    </row>
    <row r="3502" customFormat="false" ht="14.9" hidden="false" customHeight="false" outlineLevel="0" collapsed="false">
      <c r="A3502" s="1" t="n">
        <v>3498</v>
      </c>
      <c r="B3502" s="1" t="n">
        <v>48</v>
      </c>
      <c r="C3502" s="1" t="n">
        <v>0</v>
      </c>
      <c r="D3502" s="1" t="n">
        <v>0</v>
      </c>
      <c r="E3502" s="1" t="n">
        <v>1</v>
      </c>
      <c r="F3502" s="1" t="n">
        <v>3497</v>
      </c>
      <c r="H3502" s="1" t="s">
        <v>3992</v>
      </c>
      <c r="I3502" s="3" t="e">
        <f aca="false">--#NAME?-#NAME?</f>
        <v>#NAME?</v>
      </c>
      <c r="J3502" s="3" t="s">
        <v>256</v>
      </c>
      <c r="K3502" s="1" t="n">
        <v>10</v>
      </c>
      <c r="L3502" s="1" t="n">
        <v>0</v>
      </c>
      <c r="M3502" s="1" t="n">
        <v>34980</v>
      </c>
    </row>
    <row r="3503" customFormat="false" ht="14.9" hidden="false" customHeight="false" outlineLevel="0" collapsed="false">
      <c r="A3503" s="1" t="n">
        <v>3499</v>
      </c>
      <c r="B3503" s="1" t="n">
        <v>48</v>
      </c>
      <c r="C3503" s="1" t="n">
        <v>0</v>
      </c>
      <c r="D3503" s="1" t="n">
        <v>0</v>
      </c>
      <c r="E3503" s="1" t="n">
        <v>1</v>
      </c>
      <c r="F3503" s="1" t="n">
        <v>3497</v>
      </c>
      <c r="H3503" s="1" t="s">
        <v>3993</v>
      </c>
      <c r="I3503" s="3" t="e">
        <f aca="false">--#NAME?</f>
        <v>#NAME?</v>
      </c>
      <c r="J3503" s="3" t="s">
        <v>256</v>
      </c>
      <c r="K3503" s="1" t="n">
        <v>10</v>
      </c>
      <c r="L3503" s="1" t="n">
        <v>0</v>
      </c>
      <c r="M3503" s="1" t="n">
        <v>34990</v>
      </c>
    </row>
    <row r="3504" customFormat="false" ht="471.6" hidden="false" customHeight="false" outlineLevel="0" collapsed="false">
      <c r="A3504" s="1" t="n">
        <v>3500</v>
      </c>
      <c r="B3504" s="1" t="n">
        <v>48</v>
      </c>
      <c r="C3504" s="1" t="n">
        <v>0</v>
      </c>
      <c r="D3504" s="1" t="n">
        <v>1</v>
      </c>
      <c r="E3504" s="1" t="n">
        <v>0</v>
      </c>
      <c r="G3504" s="1" t="n">
        <v>48.11</v>
      </c>
      <c r="I3504" s="3" t="s">
        <v>3994</v>
      </c>
      <c r="L3504" s="1" t="n">
        <v>0</v>
      </c>
      <c r="M3504" s="1" t="n">
        <v>35000</v>
      </c>
    </row>
    <row r="3505" customFormat="false" ht="14.9" hidden="false" customHeight="false" outlineLevel="0" collapsed="false">
      <c r="A3505" s="1" t="n">
        <v>3501</v>
      </c>
      <c r="B3505" s="1" t="n">
        <v>48</v>
      </c>
      <c r="C3505" s="1" t="n">
        <v>0</v>
      </c>
      <c r="D3505" s="1" t="n">
        <v>0</v>
      </c>
      <c r="E3505" s="1" t="n">
        <v>1</v>
      </c>
      <c r="F3505" s="1" t="n">
        <v>3500</v>
      </c>
      <c r="H3505" s="1" t="s">
        <v>3995</v>
      </c>
      <c r="I3505" s="3" t="e">
        <f aca="false">-#NAME?,#NAME? #NAME? #NAME? #NAME? #NAME? #NAME?</f>
        <v>#VALUE!</v>
      </c>
      <c r="J3505" s="3" t="s">
        <v>256</v>
      </c>
      <c r="K3505" s="1" t="n">
        <v>10</v>
      </c>
      <c r="L3505" s="1" t="n">
        <v>0</v>
      </c>
      <c r="M3505" s="1" t="n">
        <v>35010</v>
      </c>
    </row>
    <row r="3506" customFormat="false" ht="108.95" hidden="false" customHeight="false" outlineLevel="0" collapsed="false">
      <c r="A3506" s="1" t="n">
        <v>3502</v>
      </c>
      <c r="B3506" s="1" t="n">
        <v>48</v>
      </c>
      <c r="C3506" s="1" t="n">
        <v>0</v>
      </c>
      <c r="D3506" s="1" t="n">
        <v>0</v>
      </c>
      <c r="E3506" s="1" t="n">
        <v>0</v>
      </c>
      <c r="F3506" s="1" t="n">
        <v>3500</v>
      </c>
      <c r="I3506" s="3" t="s">
        <v>3996</v>
      </c>
      <c r="L3506" s="1" t="n">
        <v>0</v>
      </c>
      <c r="M3506" s="1" t="n">
        <v>35020</v>
      </c>
    </row>
    <row r="3507" customFormat="false" ht="28.35" hidden="false" customHeight="false" outlineLevel="0" collapsed="false">
      <c r="A3507" s="1" t="n">
        <v>3503</v>
      </c>
      <c r="B3507" s="1" t="n">
        <v>48</v>
      </c>
      <c r="C3507" s="1" t="n">
        <v>0</v>
      </c>
      <c r="D3507" s="1" t="n">
        <v>0</v>
      </c>
      <c r="E3507" s="1" t="n">
        <v>0</v>
      </c>
      <c r="F3507" s="1" t="n">
        <v>3502</v>
      </c>
      <c r="I3507" s="3" t="s">
        <v>3997</v>
      </c>
      <c r="L3507" s="1" t="n">
        <v>0</v>
      </c>
      <c r="M3507" s="1" t="n">
        <v>35030</v>
      </c>
    </row>
    <row r="3508" customFormat="false" ht="14.9" hidden="false" customHeight="false" outlineLevel="0" collapsed="false">
      <c r="A3508" s="1" t="n">
        <v>3504</v>
      </c>
      <c r="B3508" s="1" t="n">
        <v>48</v>
      </c>
      <c r="C3508" s="1" t="n">
        <v>0</v>
      </c>
      <c r="D3508" s="1" t="n">
        <v>0</v>
      </c>
      <c r="E3508" s="1" t="n">
        <v>1</v>
      </c>
      <c r="F3508" s="1" t="n">
        <v>3503</v>
      </c>
      <c r="H3508" s="1" t="s">
        <v>3998</v>
      </c>
      <c r="I3508" s="3" t="e">
        <f aca="false">---#NAME?</f>
        <v>#NAME?</v>
      </c>
      <c r="J3508" s="3" t="s">
        <v>256</v>
      </c>
      <c r="K3508" s="1" t="n">
        <v>10</v>
      </c>
      <c r="L3508" s="1" t="n">
        <v>0</v>
      </c>
      <c r="M3508" s="1" t="n">
        <v>35040</v>
      </c>
    </row>
    <row r="3509" customFormat="false" ht="14.9" hidden="false" customHeight="false" outlineLevel="0" collapsed="false">
      <c r="A3509" s="1" t="n">
        <v>3505</v>
      </c>
      <c r="B3509" s="1" t="n">
        <v>48</v>
      </c>
      <c r="C3509" s="1" t="n">
        <v>0</v>
      </c>
      <c r="D3509" s="1" t="n">
        <v>0</v>
      </c>
      <c r="E3509" s="1" t="n">
        <v>1</v>
      </c>
      <c r="F3509" s="1" t="n">
        <v>3503</v>
      </c>
      <c r="H3509" s="1" t="s">
        <v>3999</v>
      </c>
      <c r="I3509" s="3" t="e">
        <f aca="false">---#NAME?</f>
        <v>#NAME?</v>
      </c>
      <c r="J3509" s="3" t="s">
        <v>256</v>
      </c>
      <c r="K3509" s="1" t="n">
        <v>10</v>
      </c>
      <c r="L3509" s="1" t="n">
        <v>0</v>
      </c>
      <c r="M3509" s="1" t="n">
        <v>35050</v>
      </c>
    </row>
    <row r="3510" customFormat="false" ht="14.9" hidden="false" customHeight="false" outlineLevel="0" collapsed="false">
      <c r="A3510" s="1" t="n">
        <v>3506</v>
      </c>
      <c r="B3510" s="1" t="n">
        <v>48</v>
      </c>
      <c r="C3510" s="1" t="n">
        <v>0</v>
      </c>
      <c r="D3510" s="1" t="n">
        <v>0</v>
      </c>
      <c r="E3510" s="1" t="n">
        <v>1</v>
      </c>
      <c r="F3510" s="1" t="n">
        <v>3503</v>
      </c>
      <c r="H3510" s="1" t="s">
        <v>4000</v>
      </c>
      <c r="I3510" s="3" t="e">
        <f aca="false">--#NAME?</f>
        <v>#NAME?</v>
      </c>
      <c r="J3510" s="3" t="s">
        <v>256</v>
      </c>
      <c r="K3510" s="1" t="n">
        <v>10</v>
      </c>
      <c r="L3510" s="1" t="n">
        <v>0</v>
      </c>
      <c r="M3510" s="1" t="n">
        <v>35060</v>
      </c>
    </row>
    <row r="3511" customFormat="false" ht="14.9" hidden="false" customHeight="false" outlineLevel="0" collapsed="false">
      <c r="A3511" s="1" t="n">
        <v>3507</v>
      </c>
      <c r="B3511" s="1" t="n">
        <v>48</v>
      </c>
      <c r="C3511" s="1" t="n">
        <v>0</v>
      </c>
      <c r="D3511" s="1" t="n">
        <v>0</v>
      </c>
      <c r="E3511" s="1" t="n">
        <v>0</v>
      </c>
      <c r="F3511" s="1" t="n">
        <v>3500</v>
      </c>
      <c r="I3511" s="3" t="e">
        <f aca="false">-#NAME? #NAME? #NAME? #NAME?,#NAME? #NAME? #NAME? #NAME? #NAME?</f>
        <v>#VALUE!</v>
      </c>
      <c r="L3511" s="1" t="n">
        <v>0</v>
      </c>
      <c r="M3511" s="1" t="n">
        <v>35070</v>
      </c>
    </row>
    <row r="3512" customFormat="false" ht="82.05" hidden="false" customHeight="false" outlineLevel="0" collapsed="false">
      <c r="A3512" s="1" t="n">
        <v>3508</v>
      </c>
      <c r="B3512" s="1" t="n">
        <v>48</v>
      </c>
      <c r="C3512" s="1" t="n">
        <v>0</v>
      </c>
      <c r="D3512" s="1" t="n">
        <v>0</v>
      </c>
      <c r="E3512" s="1" t="n">
        <v>1</v>
      </c>
      <c r="F3512" s="1" t="n">
        <v>3507</v>
      </c>
      <c r="H3512" s="1" t="s">
        <v>4001</v>
      </c>
      <c r="I3512" s="3" t="s">
        <v>4002</v>
      </c>
      <c r="J3512" s="3" t="s">
        <v>256</v>
      </c>
      <c r="K3512" s="1" t="n">
        <v>10</v>
      </c>
      <c r="L3512" s="1" t="n">
        <v>0</v>
      </c>
      <c r="M3512" s="1" t="n">
        <v>35080</v>
      </c>
    </row>
    <row r="3513" customFormat="false" ht="14.9" hidden="false" customHeight="false" outlineLevel="0" collapsed="false">
      <c r="A3513" s="1" t="n">
        <v>3509</v>
      </c>
      <c r="B3513" s="1" t="n">
        <v>48</v>
      </c>
      <c r="C3513" s="1" t="n">
        <v>0</v>
      </c>
      <c r="D3513" s="1" t="n">
        <v>0</v>
      </c>
      <c r="E3513" s="1" t="n">
        <v>0</v>
      </c>
      <c r="F3513" s="1" t="n">
        <v>3507</v>
      </c>
      <c r="I3513" s="3" t="s">
        <v>706</v>
      </c>
      <c r="L3513" s="1" t="n">
        <v>0</v>
      </c>
      <c r="M3513" s="1" t="n">
        <v>35090</v>
      </c>
    </row>
    <row r="3514" customFormat="false" ht="14.9" hidden="false" customHeight="false" outlineLevel="0" collapsed="false">
      <c r="A3514" s="1" t="n">
        <v>3510</v>
      </c>
      <c r="B3514" s="1" t="n">
        <v>48</v>
      </c>
      <c r="C3514" s="1" t="n">
        <v>0</v>
      </c>
      <c r="D3514" s="1" t="n">
        <v>0</v>
      </c>
      <c r="E3514" s="1" t="n">
        <v>1</v>
      </c>
      <c r="F3514" s="1" t="n">
        <v>3509</v>
      </c>
      <c r="H3514" s="1" t="s">
        <v>4003</v>
      </c>
      <c r="I3514" s="3" t="e">
        <f aca="false">---#NAME? #NAME? #NAME? #NAME? #NAME? #NAME? #NAME?</f>
        <v>#VALUE!</v>
      </c>
      <c r="J3514" s="3" t="s">
        <v>256</v>
      </c>
      <c r="K3514" s="1" t="n">
        <v>10</v>
      </c>
      <c r="L3514" s="1" t="n">
        <v>0</v>
      </c>
      <c r="M3514" s="1" t="n">
        <v>35100</v>
      </c>
    </row>
    <row r="3515" customFormat="false" ht="14.9" hidden="false" customHeight="false" outlineLevel="0" collapsed="false">
      <c r="A3515" s="1" t="n">
        <v>3511</v>
      </c>
      <c r="B3515" s="1" t="n">
        <v>48</v>
      </c>
      <c r="C3515" s="1" t="n">
        <v>0</v>
      </c>
      <c r="D3515" s="1" t="n">
        <v>0</v>
      </c>
      <c r="E3515" s="1" t="n">
        <v>1</v>
      </c>
      <c r="F3515" s="1" t="n">
        <v>3509</v>
      </c>
      <c r="H3515" s="1" t="s">
        <v>4004</v>
      </c>
      <c r="I3515" s="3" t="e">
        <f aca="false">---#NAME?</f>
        <v>#NAME?</v>
      </c>
      <c r="J3515" s="3" t="s">
        <v>256</v>
      </c>
      <c r="K3515" s="1" t="n">
        <v>10</v>
      </c>
      <c r="L3515" s="1" t="n">
        <v>0</v>
      </c>
      <c r="M3515" s="1" t="n">
        <v>35110</v>
      </c>
    </row>
    <row r="3516" customFormat="false" ht="176.1" hidden="false" customHeight="false" outlineLevel="0" collapsed="false">
      <c r="A3516" s="1" t="n">
        <v>3512</v>
      </c>
      <c r="B3516" s="1" t="n">
        <v>48</v>
      </c>
      <c r="C3516" s="1" t="n">
        <v>0</v>
      </c>
      <c r="D3516" s="1" t="n">
        <v>0</v>
      </c>
      <c r="E3516" s="1" t="n">
        <v>0</v>
      </c>
      <c r="F3516" s="1" t="n">
        <v>3500</v>
      </c>
      <c r="I3516" s="3" t="s">
        <v>4005</v>
      </c>
      <c r="L3516" s="1" t="n">
        <v>0</v>
      </c>
      <c r="M3516" s="1" t="n">
        <v>35120</v>
      </c>
    </row>
    <row r="3517" customFormat="false" ht="14.9" hidden="false" customHeight="false" outlineLevel="0" collapsed="false">
      <c r="A3517" s="1" t="n">
        <v>3513</v>
      </c>
      <c r="B3517" s="1" t="n">
        <v>48</v>
      </c>
      <c r="C3517" s="1" t="n">
        <v>0</v>
      </c>
      <c r="D3517" s="1" t="n">
        <v>0</v>
      </c>
      <c r="E3517" s="1" t="n">
        <v>1</v>
      </c>
      <c r="F3517" s="1" t="n">
        <v>3512</v>
      </c>
      <c r="H3517" s="1" t="s">
        <v>4006</v>
      </c>
      <c r="I3517" s="3" t="e">
        <f aca="false">---#NAME?</f>
        <v>#NAME?</v>
      </c>
      <c r="J3517" s="3" t="s">
        <v>256</v>
      </c>
      <c r="K3517" s="1" t="n">
        <v>10</v>
      </c>
      <c r="L3517" s="1" t="n">
        <v>0</v>
      </c>
      <c r="M3517" s="1" t="n">
        <v>35130</v>
      </c>
    </row>
    <row r="3518" customFormat="false" ht="14.9" hidden="false" customHeight="false" outlineLevel="0" collapsed="false">
      <c r="A3518" s="1" t="n">
        <v>3514</v>
      </c>
      <c r="B3518" s="1" t="n">
        <v>48</v>
      </c>
      <c r="C3518" s="1" t="n">
        <v>0</v>
      </c>
      <c r="D3518" s="1" t="n">
        <v>0</v>
      </c>
      <c r="E3518" s="1" t="n">
        <v>1</v>
      </c>
      <c r="F3518" s="1" t="n">
        <v>3512</v>
      </c>
      <c r="H3518" s="1" t="s">
        <v>4007</v>
      </c>
      <c r="I3518" s="3" t="e">
        <f aca="false">---#NAME?</f>
        <v>#NAME?</v>
      </c>
      <c r="J3518" s="3" t="s">
        <v>256</v>
      </c>
      <c r="K3518" s="1" t="n">
        <v>10</v>
      </c>
      <c r="L3518" s="1" t="n">
        <v>0</v>
      </c>
      <c r="M3518" s="1" t="n">
        <v>35140</v>
      </c>
    </row>
    <row r="3519" customFormat="false" ht="14.9" hidden="false" customHeight="false" outlineLevel="0" collapsed="false">
      <c r="A3519" s="1" t="n">
        <v>3515</v>
      </c>
      <c r="B3519" s="1" t="n">
        <v>48</v>
      </c>
      <c r="C3519" s="1" t="n">
        <v>0</v>
      </c>
      <c r="D3519" s="1" t="n">
        <v>0</v>
      </c>
      <c r="E3519" s="1" t="n">
        <v>1</v>
      </c>
      <c r="F3519" s="1" t="n">
        <v>3500</v>
      </c>
      <c r="H3519" s="1" t="s">
        <v>4008</v>
      </c>
      <c r="I3519" s="3" t="e">
        <f aca="false">-#NAME? #NAME?,#NAME?,#NAME? #NAME? #NAME? #NAME? #NAME? #NAME? #NAME?</f>
        <v>#VALUE!</v>
      </c>
      <c r="J3519" s="3" t="s">
        <v>256</v>
      </c>
      <c r="K3519" s="1" t="n">
        <v>10</v>
      </c>
      <c r="L3519" s="1" t="n">
        <v>0</v>
      </c>
      <c r="M3519" s="1" t="n">
        <v>35150</v>
      </c>
    </row>
    <row r="3520" customFormat="false" ht="82.05" hidden="false" customHeight="false" outlineLevel="0" collapsed="false">
      <c r="A3520" s="1" t="n">
        <v>3516</v>
      </c>
      <c r="B3520" s="1" t="n">
        <v>48</v>
      </c>
      <c r="C3520" s="1" t="n">
        <v>0</v>
      </c>
      <c r="D3520" s="1" t="n">
        <v>1</v>
      </c>
      <c r="E3520" s="1" t="n">
        <v>1</v>
      </c>
      <c r="G3520" s="1" t="n">
        <v>48.12</v>
      </c>
      <c r="H3520" s="1" t="s">
        <v>4009</v>
      </c>
      <c r="I3520" s="3" t="s">
        <v>4010</v>
      </c>
      <c r="J3520" s="3" t="s">
        <v>256</v>
      </c>
      <c r="K3520" s="1" t="n">
        <v>10</v>
      </c>
      <c r="L3520" s="1" t="n">
        <v>0</v>
      </c>
      <c r="M3520" s="1" t="n">
        <v>35160</v>
      </c>
    </row>
    <row r="3521" customFormat="false" ht="122.35" hidden="false" customHeight="false" outlineLevel="0" collapsed="false">
      <c r="A3521" s="1" t="n">
        <v>3517</v>
      </c>
      <c r="B3521" s="1" t="n">
        <v>48</v>
      </c>
      <c r="C3521" s="1" t="n">
        <v>0</v>
      </c>
      <c r="D3521" s="1" t="n">
        <v>1</v>
      </c>
      <c r="E3521" s="1" t="n">
        <v>0</v>
      </c>
      <c r="G3521" s="1" t="n">
        <v>48.13</v>
      </c>
      <c r="I3521" s="3" t="s">
        <v>4011</v>
      </c>
      <c r="L3521" s="1" t="n">
        <v>0</v>
      </c>
      <c r="M3521" s="1" t="n">
        <v>35170</v>
      </c>
    </row>
    <row r="3522" customFormat="false" ht="14.9" hidden="false" customHeight="false" outlineLevel="0" collapsed="false">
      <c r="A3522" s="1" t="n">
        <v>3518</v>
      </c>
      <c r="B3522" s="1" t="n">
        <v>48</v>
      </c>
      <c r="C3522" s="1" t="n">
        <v>0</v>
      </c>
      <c r="D3522" s="1" t="n">
        <v>0</v>
      </c>
      <c r="E3522" s="1" t="n">
        <v>1</v>
      </c>
      <c r="F3522" s="1" t="n">
        <v>3517</v>
      </c>
      <c r="H3522" s="1" t="s">
        <v>4012</v>
      </c>
      <c r="I3522" s="3" t="e">
        <f aca="false">-#NAME? #NAME? #NAME? #NAME? #NAME? #NAME? #NAME?</f>
        <v>#VALUE!</v>
      </c>
      <c r="J3522" s="3" t="s">
        <v>256</v>
      </c>
      <c r="K3522" s="1" t="n">
        <v>10</v>
      </c>
      <c r="L3522" s="1" t="n">
        <v>0</v>
      </c>
      <c r="M3522" s="1" t="n">
        <v>35180</v>
      </c>
    </row>
    <row r="3523" customFormat="false" ht="68.65" hidden="false" customHeight="false" outlineLevel="0" collapsed="false">
      <c r="A3523" s="1" t="n">
        <v>3519</v>
      </c>
      <c r="B3523" s="1" t="n">
        <v>48</v>
      </c>
      <c r="C3523" s="1" t="n">
        <v>0</v>
      </c>
      <c r="D3523" s="1" t="n">
        <v>0</v>
      </c>
      <c r="E3523" s="1" t="n">
        <v>1</v>
      </c>
      <c r="F3523" s="1" t="n">
        <v>3517</v>
      </c>
      <c r="H3523" s="1" t="s">
        <v>4013</v>
      </c>
      <c r="I3523" s="3" t="s">
        <v>4014</v>
      </c>
      <c r="J3523" s="3" t="s">
        <v>256</v>
      </c>
      <c r="K3523" s="1" t="n">
        <v>10</v>
      </c>
      <c r="L3523" s="1" t="n">
        <v>0</v>
      </c>
      <c r="M3523" s="1" t="n">
        <v>35190</v>
      </c>
    </row>
    <row r="3524" customFormat="false" ht="14.9" hidden="false" customHeight="false" outlineLevel="0" collapsed="false">
      <c r="A3524" s="1" t="n">
        <v>3520</v>
      </c>
      <c r="B3524" s="1" t="n">
        <v>48</v>
      </c>
      <c r="C3524" s="1" t="n">
        <v>0</v>
      </c>
      <c r="D3524" s="1" t="n">
        <v>0</v>
      </c>
      <c r="E3524" s="1" t="n">
        <v>1</v>
      </c>
      <c r="F3524" s="1" t="n">
        <v>3517</v>
      </c>
      <c r="H3524" s="1" t="s">
        <v>4015</v>
      </c>
      <c r="I3524" s="3" t="e">
        <f aca="false">-#NAME?</f>
        <v>#NAME?</v>
      </c>
      <c r="J3524" s="3" t="s">
        <v>256</v>
      </c>
      <c r="K3524" s="1" t="n">
        <v>10</v>
      </c>
      <c r="L3524" s="1" t="n">
        <v>0</v>
      </c>
      <c r="M3524" s="1" t="n">
        <v>35200</v>
      </c>
    </row>
    <row r="3525" customFormat="false" ht="68.65" hidden="false" customHeight="false" outlineLevel="0" collapsed="false">
      <c r="A3525" s="1" t="n">
        <v>3521</v>
      </c>
      <c r="B3525" s="1" t="n">
        <v>48</v>
      </c>
      <c r="C3525" s="1" t="n">
        <v>0</v>
      </c>
      <c r="D3525" s="1" t="n">
        <v>1</v>
      </c>
      <c r="E3525" s="1" t="n">
        <v>0</v>
      </c>
      <c r="G3525" s="1" t="n">
        <v>48.14</v>
      </c>
      <c r="I3525" s="3" t="s">
        <v>4016</v>
      </c>
      <c r="J3525" s="3" t="s">
        <v>4017</v>
      </c>
      <c r="L3525" s="0" t="s">
        <v>644</v>
      </c>
      <c r="M3525" s="1" t="n">
        <v>0</v>
      </c>
      <c r="N3525" s="1" t="n">
        <v>35210</v>
      </c>
    </row>
    <row r="3526" customFormat="false" ht="243.25" hidden="false" customHeight="false" outlineLevel="0" collapsed="false">
      <c r="A3526" s="1" t="n">
        <v>3522</v>
      </c>
      <c r="B3526" s="1" t="n">
        <v>48</v>
      </c>
      <c r="C3526" s="1" t="n">
        <v>0</v>
      </c>
      <c r="D3526" s="1" t="n">
        <v>0</v>
      </c>
      <c r="E3526" s="1" t="n">
        <v>1</v>
      </c>
      <c r="F3526" s="1" t="n">
        <v>3521</v>
      </c>
      <c r="H3526" s="1" t="s">
        <v>4018</v>
      </c>
      <c r="I3526" s="3" t="s">
        <v>4019</v>
      </c>
      <c r="J3526" s="3" t="s">
        <v>256</v>
      </c>
      <c r="K3526" s="1" t="n">
        <v>10</v>
      </c>
      <c r="L3526" s="1" t="n">
        <v>0</v>
      </c>
      <c r="M3526" s="1" t="n">
        <v>35220</v>
      </c>
    </row>
    <row r="3527" customFormat="false" ht="14.9" hidden="false" customHeight="false" outlineLevel="0" collapsed="false">
      <c r="A3527" s="1" t="n">
        <v>3523</v>
      </c>
      <c r="B3527" s="1" t="n">
        <v>48</v>
      </c>
      <c r="C3527" s="1" t="n">
        <v>0</v>
      </c>
      <c r="D3527" s="1" t="n">
        <v>0</v>
      </c>
      <c r="E3527" s="1" t="n">
        <v>1</v>
      </c>
      <c r="F3527" s="1" t="n">
        <v>3521</v>
      </c>
      <c r="H3527" s="1" t="s">
        <v>4020</v>
      </c>
      <c r="I3527" s="3" t="e">
        <f aca="false">-#NAME?</f>
        <v>#NAME?</v>
      </c>
      <c r="J3527" s="3" t="s">
        <v>256</v>
      </c>
      <c r="K3527" s="1" t="n">
        <v>10</v>
      </c>
      <c r="L3527" s="1" t="n">
        <v>0</v>
      </c>
      <c r="M3527" s="1" t="n">
        <v>35230</v>
      </c>
    </row>
    <row r="3528" customFormat="false" ht="13.8" hidden="false" customHeight="false" outlineLevel="0" collapsed="false">
      <c r="A3528" s="1" t="n">
        <v>3524</v>
      </c>
      <c r="B3528" s="1" t="n">
        <v>48</v>
      </c>
      <c r="C3528" s="1" t="n">
        <v>0</v>
      </c>
      <c r="D3528" s="1" t="n">
        <v>1</v>
      </c>
      <c r="E3528" s="1" t="n">
        <v>0</v>
      </c>
      <c r="G3528" s="1" t="s">
        <v>4021</v>
      </c>
      <c r="L3528" s="1" t="n">
        <v>0</v>
      </c>
      <c r="M3528" s="1" t="n">
        <v>35240</v>
      </c>
    </row>
    <row r="3529" customFormat="false" ht="310.4" hidden="false" customHeight="false" outlineLevel="0" collapsed="false">
      <c r="A3529" s="1" t="n">
        <v>3525</v>
      </c>
      <c r="B3529" s="1" t="n">
        <v>48</v>
      </c>
      <c r="C3529" s="1" t="n">
        <v>0</v>
      </c>
      <c r="D3529" s="1" t="n">
        <v>1</v>
      </c>
      <c r="E3529" s="1" t="n">
        <v>0</v>
      </c>
      <c r="G3529" s="1" t="n">
        <v>48.16</v>
      </c>
      <c r="I3529" s="3" t="s">
        <v>4022</v>
      </c>
      <c r="L3529" s="1" t="n">
        <v>0</v>
      </c>
      <c r="M3529" s="1" t="n">
        <v>35250</v>
      </c>
    </row>
    <row r="3530" customFormat="false" ht="14.9" hidden="false" customHeight="false" outlineLevel="0" collapsed="false">
      <c r="A3530" s="1" t="n">
        <v>3526</v>
      </c>
      <c r="B3530" s="1" t="n">
        <v>48</v>
      </c>
      <c r="C3530" s="1" t="n">
        <v>0</v>
      </c>
      <c r="D3530" s="1" t="n">
        <v>0</v>
      </c>
      <c r="E3530" s="1" t="n">
        <v>1</v>
      </c>
      <c r="F3530" s="1" t="n">
        <v>3525</v>
      </c>
      <c r="H3530" s="1" t="s">
        <v>4023</v>
      </c>
      <c r="I3530" s="3" t="e">
        <f aca="false">-#NAME?-#NAME? #NAME?</f>
        <v>#VALUE!</v>
      </c>
      <c r="J3530" s="3" t="s">
        <v>256</v>
      </c>
      <c r="K3530" s="1" t="n">
        <v>10</v>
      </c>
      <c r="L3530" s="1" t="n">
        <v>0</v>
      </c>
      <c r="M3530" s="1" t="n">
        <v>35260</v>
      </c>
    </row>
    <row r="3531" customFormat="false" ht="14.9" hidden="false" customHeight="false" outlineLevel="0" collapsed="false">
      <c r="A3531" s="1" t="n">
        <v>3527</v>
      </c>
      <c r="B3531" s="1" t="n">
        <v>48</v>
      </c>
      <c r="C3531" s="1" t="n">
        <v>0</v>
      </c>
      <c r="D3531" s="1" t="n">
        <v>0</v>
      </c>
      <c r="E3531" s="1" t="n">
        <v>1</v>
      </c>
      <c r="F3531" s="1" t="n">
        <v>3525</v>
      </c>
      <c r="H3531" s="1" t="s">
        <v>4024</v>
      </c>
      <c r="I3531" s="3" t="e">
        <f aca="false">-#NAME?</f>
        <v>#NAME?</v>
      </c>
      <c r="J3531" s="3" t="s">
        <v>256</v>
      </c>
      <c r="K3531" s="1" t="n">
        <v>10</v>
      </c>
      <c r="L3531" s="1" t="n">
        <v>0</v>
      </c>
      <c r="M3531" s="1" t="n">
        <v>35270</v>
      </c>
    </row>
    <row r="3532" customFormat="false" ht="377.6" hidden="false" customHeight="false" outlineLevel="0" collapsed="false">
      <c r="A3532" s="1" t="n">
        <v>3528</v>
      </c>
      <c r="B3532" s="1" t="n">
        <v>48</v>
      </c>
      <c r="C3532" s="1" t="n">
        <v>0</v>
      </c>
      <c r="D3532" s="1" t="n">
        <v>1</v>
      </c>
      <c r="E3532" s="1" t="n">
        <v>0</v>
      </c>
      <c r="G3532" s="1" t="n">
        <v>48.17</v>
      </c>
      <c r="I3532" s="3" t="s">
        <v>4025</v>
      </c>
      <c r="L3532" s="1" t="n">
        <v>0</v>
      </c>
      <c r="M3532" s="1" t="n">
        <v>35280</v>
      </c>
    </row>
    <row r="3533" customFormat="false" ht="14.9" hidden="false" customHeight="false" outlineLevel="0" collapsed="false">
      <c r="A3533" s="1" t="n">
        <v>3529</v>
      </c>
      <c r="B3533" s="1" t="n">
        <v>48</v>
      </c>
      <c r="C3533" s="1" t="n">
        <v>0</v>
      </c>
      <c r="D3533" s="1" t="n">
        <v>0</v>
      </c>
      <c r="E3533" s="1" t="n">
        <v>1</v>
      </c>
      <c r="F3533" s="1" t="n">
        <v>3528</v>
      </c>
      <c r="H3533" s="1" t="s">
        <v>4026</v>
      </c>
      <c r="I3533" s="3" t="e">
        <f aca="false">-#NAME?</f>
        <v>#NAME?</v>
      </c>
      <c r="J3533" s="3" t="s">
        <v>256</v>
      </c>
      <c r="K3533" s="1" t="n">
        <v>10</v>
      </c>
      <c r="L3533" s="1" t="n">
        <v>0</v>
      </c>
      <c r="M3533" s="1" t="n">
        <v>35290</v>
      </c>
    </row>
    <row r="3534" customFormat="false" ht="14.9" hidden="false" customHeight="false" outlineLevel="0" collapsed="false">
      <c r="A3534" s="1" t="n">
        <v>3530</v>
      </c>
      <c r="B3534" s="1" t="n">
        <v>48</v>
      </c>
      <c r="C3534" s="1" t="n">
        <v>0</v>
      </c>
      <c r="D3534" s="1" t="n">
        <v>0</v>
      </c>
      <c r="E3534" s="1" t="n">
        <v>1</v>
      </c>
      <c r="F3534" s="1" t="n">
        <v>3528</v>
      </c>
      <c r="H3534" s="1" t="s">
        <v>4027</v>
      </c>
      <c r="I3534" s="3" t="e">
        <f aca="false">-#NAME? #NAME?,#NAME? #NAME? #NAME? #NAME? #NAME?</f>
        <v>#VALUE!</v>
      </c>
      <c r="J3534" s="3" t="s">
        <v>256</v>
      </c>
      <c r="K3534" s="1" t="n">
        <v>10</v>
      </c>
      <c r="L3534" s="1" t="n">
        <v>0</v>
      </c>
      <c r="M3534" s="1" t="n">
        <v>35300</v>
      </c>
    </row>
    <row r="3535" customFormat="false" ht="14.9" hidden="false" customHeight="false" outlineLevel="0" collapsed="false">
      <c r="A3535" s="1" t="n">
        <v>3531</v>
      </c>
      <c r="B3535" s="1" t="n">
        <v>48</v>
      </c>
      <c r="C3535" s="1" t="n">
        <v>0</v>
      </c>
      <c r="D3535" s="1" t="n">
        <v>0</v>
      </c>
      <c r="E3535" s="1" t="n">
        <v>1</v>
      </c>
      <c r="F3535" s="1" t="n">
        <v>3528</v>
      </c>
      <c r="H3535" s="1" t="s">
        <v>4028</v>
      </c>
      <c r="I3535" s="3" t="e">
        <f aca="false">-#NAME?,#NAME?,#NAME? #NAME? #NAME? #NAME?,#NAME? #NAME? #NAME? #NAME?,#NAME? #NAME? #NAME? #NAME? #NAME? #NAME?</f>
        <v>#VALUE!</v>
      </c>
      <c r="J3535" s="3" t="s">
        <v>256</v>
      </c>
      <c r="K3535" s="1" t="n">
        <v>10</v>
      </c>
      <c r="L3535" s="1" t="n">
        <v>0</v>
      </c>
      <c r="M3535" s="1" t="n">
        <v>35310</v>
      </c>
    </row>
    <row r="3536" customFormat="false" ht="779.85" hidden="false" customHeight="false" outlineLevel="0" collapsed="false">
      <c r="A3536" s="1" t="n">
        <v>3532</v>
      </c>
      <c r="B3536" s="1" t="n">
        <v>48</v>
      </c>
      <c r="C3536" s="1" t="n">
        <v>0</v>
      </c>
      <c r="D3536" s="1" t="n">
        <v>1</v>
      </c>
      <c r="E3536" s="1" t="n">
        <v>0</v>
      </c>
      <c r="G3536" s="1" t="n">
        <v>48.18</v>
      </c>
      <c r="I3536" s="3" t="s">
        <v>4029</v>
      </c>
      <c r="L3536" s="1" t="n">
        <v>0</v>
      </c>
      <c r="M3536" s="1" t="n">
        <v>35320</v>
      </c>
    </row>
    <row r="3537" customFormat="false" ht="14.9" hidden="false" customHeight="false" outlineLevel="0" collapsed="false">
      <c r="A3537" s="1" t="n">
        <v>3533</v>
      </c>
      <c r="B3537" s="1" t="n">
        <v>48</v>
      </c>
      <c r="C3537" s="1" t="n">
        <v>0</v>
      </c>
      <c r="D3537" s="1" t="n">
        <v>0</v>
      </c>
      <c r="E3537" s="1" t="n">
        <v>1</v>
      </c>
      <c r="F3537" s="1" t="n">
        <v>3532</v>
      </c>
      <c r="H3537" s="1" t="s">
        <v>4030</v>
      </c>
      <c r="I3537" s="3" t="e">
        <f aca="false">-#NAME? #NAME? #NAME?</f>
        <v>#VALUE!</v>
      </c>
      <c r="J3537" s="3" t="s">
        <v>256</v>
      </c>
      <c r="K3537" s="1" t="n">
        <v>10</v>
      </c>
      <c r="L3537" s="1" t="n">
        <v>0</v>
      </c>
      <c r="M3537" s="1" t="n">
        <v>35330</v>
      </c>
    </row>
    <row r="3538" customFormat="false" ht="14.9" hidden="false" customHeight="false" outlineLevel="0" collapsed="false">
      <c r="A3538" s="1" t="n">
        <v>3534</v>
      </c>
      <c r="B3538" s="1" t="n">
        <v>48</v>
      </c>
      <c r="C3538" s="1" t="n">
        <v>0</v>
      </c>
      <c r="D3538" s="1" t="n">
        <v>0</v>
      </c>
      <c r="E3538" s="1" t="n">
        <v>1</v>
      </c>
      <c r="F3538" s="1" t="n">
        <v>3532</v>
      </c>
      <c r="H3538" s="1" t="s">
        <v>4031</v>
      </c>
      <c r="I3538" s="3" t="e">
        <f aca="false">-#NAME?,#NAME? #NAME? #NAME? #NAME? #NAME? #NAME?</f>
        <v>#VALUE!</v>
      </c>
      <c r="J3538" s="3" t="s">
        <v>256</v>
      </c>
      <c r="K3538" s="1" t="n">
        <v>10</v>
      </c>
      <c r="L3538" s="1" t="n">
        <v>0</v>
      </c>
      <c r="M3538" s="1" t="n">
        <v>35340</v>
      </c>
    </row>
    <row r="3539" customFormat="false" ht="14.9" hidden="false" customHeight="false" outlineLevel="0" collapsed="false">
      <c r="A3539" s="1" t="n">
        <v>3535</v>
      </c>
      <c r="B3539" s="1" t="n">
        <v>48</v>
      </c>
      <c r="C3539" s="1" t="n">
        <v>0</v>
      </c>
      <c r="D3539" s="1" t="n">
        <v>0</v>
      </c>
      <c r="E3539" s="1" t="n">
        <v>1</v>
      </c>
      <c r="F3539" s="1" t="n">
        <v>3532</v>
      </c>
      <c r="H3539" s="1" t="s">
        <v>4032</v>
      </c>
      <c r="I3539" s="3" t="e">
        <f aca="false">-#NAME? #NAME? #NAME?</f>
        <v>#VALUE!</v>
      </c>
      <c r="J3539" s="3" t="s">
        <v>256</v>
      </c>
      <c r="K3539" s="1" t="n">
        <v>10</v>
      </c>
      <c r="L3539" s="1" t="n">
        <v>0</v>
      </c>
      <c r="M3539" s="1" t="n">
        <v>35350</v>
      </c>
    </row>
    <row r="3540" customFormat="false" ht="14.9" hidden="false" customHeight="false" outlineLevel="0" collapsed="false">
      <c r="A3540" s="1" t="n">
        <v>3536</v>
      </c>
      <c r="B3540" s="1" t="n">
        <v>48</v>
      </c>
      <c r="C3540" s="1" t="n">
        <v>0</v>
      </c>
      <c r="D3540" s="1" t="n">
        <v>0</v>
      </c>
      <c r="E3540" s="1" t="n">
        <v>1</v>
      </c>
      <c r="F3540" s="1" t="n">
        <v>3532</v>
      </c>
      <c r="H3540" s="1" t="s">
        <v>4033</v>
      </c>
      <c r="I3540" s="3" t="e">
        <f aca="false">-#NAME? #NAME? #NAME? #NAME? #NAME? #NAME?</f>
        <v>#VALUE!</v>
      </c>
      <c r="J3540" s="3" t="s">
        <v>256</v>
      </c>
      <c r="K3540" s="1" t="n">
        <v>10</v>
      </c>
      <c r="L3540" s="1" t="n">
        <v>0</v>
      </c>
      <c r="M3540" s="1" t="n">
        <v>35360</v>
      </c>
    </row>
    <row r="3541" customFormat="false" ht="14.9" hidden="false" customHeight="false" outlineLevel="0" collapsed="false">
      <c r="A3541" s="1" t="n">
        <v>3537</v>
      </c>
      <c r="B3541" s="1" t="n">
        <v>48</v>
      </c>
      <c r="C3541" s="1" t="n">
        <v>0</v>
      </c>
      <c r="D3541" s="1" t="n">
        <v>0</v>
      </c>
      <c r="E3541" s="1" t="n">
        <v>1</v>
      </c>
      <c r="F3541" s="1" t="n">
        <v>3532</v>
      </c>
      <c r="H3541" s="1" t="s">
        <v>4034</v>
      </c>
      <c r="I3541" s="3" t="e">
        <f aca="false">-#NAME?</f>
        <v>#NAME?</v>
      </c>
      <c r="J3541" s="3" t="s">
        <v>256</v>
      </c>
      <c r="K3541" s="1" t="n">
        <v>10</v>
      </c>
      <c r="L3541" s="1" t="n">
        <v>0</v>
      </c>
      <c r="M3541" s="1" t="n">
        <v>35370</v>
      </c>
    </row>
    <row r="3542" customFormat="false" ht="404.45" hidden="false" customHeight="false" outlineLevel="0" collapsed="false">
      <c r="A3542" s="1" t="n">
        <v>3538</v>
      </c>
      <c r="B3542" s="1" t="n">
        <v>48</v>
      </c>
      <c r="C3542" s="1" t="n">
        <v>0</v>
      </c>
      <c r="D3542" s="1" t="n">
        <v>1</v>
      </c>
      <c r="E3542" s="1" t="n">
        <v>0</v>
      </c>
      <c r="G3542" s="1" t="n">
        <v>48.19</v>
      </c>
      <c r="I3542" s="3" t="s">
        <v>4035</v>
      </c>
      <c r="L3542" s="1" t="n">
        <v>0</v>
      </c>
      <c r="M3542" s="1" t="n">
        <v>35380</v>
      </c>
    </row>
    <row r="3543" customFormat="false" ht="14.9" hidden="false" customHeight="false" outlineLevel="0" collapsed="false">
      <c r="A3543" s="1" t="n">
        <v>3539</v>
      </c>
      <c r="B3543" s="1" t="n">
        <v>48</v>
      </c>
      <c r="C3543" s="1" t="n">
        <v>0</v>
      </c>
      <c r="D3543" s="1" t="n">
        <v>0</v>
      </c>
      <c r="E3543" s="1" t="n">
        <v>1</v>
      </c>
      <c r="F3543" s="1" t="n">
        <v>3538</v>
      </c>
      <c r="H3543" s="1" t="s">
        <v>4036</v>
      </c>
      <c r="I3543" s="3" t="e">
        <f aca="false">-#NAME?,#NAME? #NAME? #NAME?,#NAME? #NAME? #NAME? #NAME? #NAME?</f>
        <v>#VALUE!</v>
      </c>
      <c r="J3543" s="3" t="s">
        <v>256</v>
      </c>
      <c r="K3543" s="1" t="n">
        <v>10</v>
      </c>
      <c r="L3543" s="1" t="n">
        <v>0</v>
      </c>
      <c r="M3543" s="1" t="n">
        <v>35390</v>
      </c>
    </row>
    <row r="3544" customFormat="false" ht="149.25" hidden="false" customHeight="false" outlineLevel="0" collapsed="false">
      <c r="A3544" s="1" t="n">
        <v>3540</v>
      </c>
      <c r="B3544" s="1" t="n">
        <v>48</v>
      </c>
      <c r="C3544" s="1" t="n">
        <v>0</v>
      </c>
      <c r="D3544" s="1" t="n">
        <v>0</v>
      </c>
      <c r="E3544" s="1" t="n">
        <v>0</v>
      </c>
      <c r="F3544" s="1" t="n">
        <v>3538</v>
      </c>
      <c r="I3544" s="3" t="s">
        <v>4037</v>
      </c>
      <c r="L3544" s="1" t="n">
        <v>0</v>
      </c>
      <c r="M3544" s="1" t="n">
        <v>35400</v>
      </c>
    </row>
    <row r="3545" customFormat="false" ht="14.9" hidden="false" customHeight="false" outlineLevel="0" collapsed="false">
      <c r="A3545" s="1" t="n">
        <v>3541</v>
      </c>
      <c r="B3545" s="1" t="n">
        <v>48</v>
      </c>
      <c r="C3545" s="1" t="n">
        <v>0</v>
      </c>
      <c r="D3545" s="1" t="n">
        <v>0</v>
      </c>
      <c r="E3545" s="1" t="n">
        <v>1</v>
      </c>
      <c r="F3545" s="1" t="n">
        <v>3540</v>
      </c>
      <c r="H3545" s="1" t="s">
        <v>4038</v>
      </c>
      <c r="I3545" s="3" t="e">
        <f aca="false">---#NAME?,#NAME? #NAME? #NAME? #NAME?</f>
        <v>#VALUE!</v>
      </c>
      <c r="J3545" s="3" t="s">
        <v>256</v>
      </c>
      <c r="K3545" s="1" t="n">
        <v>10</v>
      </c>
      <c r="L3545" s="1" t="n">
        <v>0</v>
      </c>
      <c r="M3545" s="1" t="n">
        <v>35410</v>
      </c>
    </row>
    <row r="3546" customFormat="false" ht="14.9" hidden="false" customHeight="false" outlineLevel="0" collapsed="false">
      <c r="A3546" s="1" t="n">
        <v>3542</v>
      </c>
      <c r="B3546" s="1" t="n">
        <v>48</v>
      </c>
      <c r="C3546" s="1" t="n">
        <v>0</v>
      </c>
      <c r="D3546" s="1" t="n">
        <v>0</v>
      </c>
      <c r="E3546" s="1" t="n">
        <v>1</v>
      </c>
      <c r="F3546" s="1" t="n">
        <v>3540</v>
      </c>
      <c r="H3546" s="1" t="s">
        <v>4039</v>
      </c>
      <c r="I3546" s="3" t="e">
        <f aca="false">---#NAME?</f>
        <v>#NAME?</v>
      </c>
      <c r="J3546" s="3" t="s">
        <v>256</v>
      </c>
      <c r="K3546" s="1" t="n">
        <v>10</v>
      </c>
      <c r="L3546" s="1" t="n">
        <v>0</v>
      </c>
      <c r="M3546" s="1" t="n">
        <v>35420</v>
      </c>
    </row>
    <row r="3547" customFormat="false" ht="95.5" hidden="false" customHeight="false" outlineLevel="0" collapsed="false">
      <c r="A3547" s="1" t="n">
        <v>3543</v>
      </c>
      <c r="B3547" s="1" t="n">
        <v>48</v>
      </c>
      <c r="C3547" s="1" t="n">
        <v>0</v>
      </c>
      <c r="D3547" s="1" t="n">
        <v>0</v>
      </c>
      <c r="E3547" s="1" t="n">
        <v>1</v>
      </c>
      <c r="F3547" s="1" t="n">
        <v>3538</v>
      </c>
      <c r="H3547" s="1" t="s">
        <v>4040</v>
      </c>
      <c r="I3547" s="3" t="s">
        <v>4041</v>
      </c>
      <c r="J3547" s="3" t="s">
        <v>256</v>
      </c>
      <c r="K3547" s="1" t="n">
        <v>10</v>
      </c>
      <c r="L3547" s="1" t="n">
        <v>0</v>
      </c>
      <c r="M3547" s="1" t="n">
        <v>35430</v>
      </c>
    </row>
    <row r="3548" customFormat="false" ht="14.9" hidden="false" customHeight="false" outlineLevel="0" collapsed="false">
      <c r="A3548" s="1" t="n">
        <v>3544</v>
      </c>
      <c r="B3548" s="1" t="n">
        <v>48</v>
      </c>
      <c r="C3548" s="1" t="n">
        <v>0</v>
      </c>
      <c r="D3548" s="1" t="n">
        <v>0</v>
      </c>
      <c r="E3548" s="1" t="n">
        <v>1</v>
      </c>
      <c r="F3548" s="1" t="n">
        <v>3538</v>
      </c>
      <c r="H3548" s="1" t="s">
        <v>4042</v>
      </c>
      <c r="I3548" s="3" t="e">
        <f aca="false">-#NAME? #NAME? #NAME? #NAME?,#NAME? #NAME?</f>
        <v>#VALUE!</v>
      </c>
      <c r="J3548" s="3" t="s">
        <v>256</v>
      </c>
      <c r="K3548" s="1" t="n">
        <v>10</v>
      </c>
      <c r="L3548" s="1" t="n">
        <v>0</v>
      </c>
      <c r="M3548" s="1" t="n">
        <v>35440</v>
      </c>
    </row>
    <row r="3549" customFormat="false" ht="14.9" hidden="false" customHeight="false" outlineLevel="0" collapsed="false">
      <c r="A3549" s="1" t="n">
        <v>3545</v>
      </c>
      <c r="B3549" s="1" t="n">
        <v>48</v>
      </c>
      <c r="C3549" s="1" t="n">
        <v>0</v>
      </c>
      <c r="D3549" s="1" t="n">
        <v>0</v>
      </c>
      <c r="E3549" s="1" t="n">
        <v>1</v>
      </c>
      <c r="F3549" s="1" t="n">
        <v>3538</v>
      </c>
      <c r="H3549" s="1" t="s">
        <v>4043</v>
      </c>
      <c r="I3549" s="3" t="e">
        <f aca="false">-#NAME? #NAME? #NAME?,#NAME? #NAME? #NAME?</f>
        <v>#VALUE!</v>
      </c>
      <c r="J3549" s="3" t="s">
        <v>256</v>
      </c>
      <c r="K3549" s="1" t="n">
        <v>10</v>
      </c>
      <c r="L3549" s="1" t="n">
        <v>0</v>
      </c>
      <c r="M3549" s="1" t="n">
        <v>35450</v>
      </c>
    </row>
    <row r="3550" customFormat="false" ht="14.9" hidden="false" customHeight="false" outlineLevel="0" collapsed="false">
      <c r="A3550" s="1" t="n">
        <v>3546</v>
      </c>
      <c r="B3550" s="1" t="n">
        <v>48</v>
      </c>
      <c r="C3550" s="1" t="n">
        <v>0</v>
      </c>
      <c r="D3550" s="1" t="n">
        <v>0</v>
      </c>
      <c r="E3550" s="1" t="n">
        <v>1</v>
      </c>
      <c r="F3550" s="1" t="n">
        <v>3538</v>
      </c>
      <c r="H3550" s="1" t="s">
        <v>4044</v>
      </c>
      <c r="I3550" s="3" t="e">
        <f aca="false">-#NAME? #NAME?,#NAME? #NAME?,#NAME? #NAME? #NAME? #NAME? #NAME?,#NAME? #NAME? #NAME? #NAME? #NAME? #NAME?,#NAME? #NAME? #NAME? #NAME?</f>
        <v>#VALUE!</v>
      </c>
      <c r="J3550" s="3" t="s">
        <v>256</v>
      </c>
      <c r="K3550" s="1" t="n">
        <v>10</v>
      </c>
      <c r="L3550" s="1" t="n">
        <v>0</v>
      </c>
      <c r="M3550" s="1" t="n">
        <v>35460</v>
      </c>
    </row>
    <row r="3551" customFormat="false" ht="700" hidden="false" customHeight="false" outlineLevel="0" collapsed="false">
      <c r="A3551" s="1" t="n">
        <v>3547</v>
      </c>
      <c r="B3551" s="1" t="n">
        <v>48</v>
      </c>
      <c r="C3551" s="1" t="n">
        <v>0</v>
      </c>
      <c r="D3551" s="1" t="n">
        <v>1</v>
      </c>
      <c r="E3551" s="1" t="n">
        <v>0</v>
      </c>
      <c r="G3551" s="1" t="n">
        <v>48.2</v>
      </c>
      <c r="I3551" s="3" t="s">
        <v>4045</v>
      </c>
      <c r="L3551" s="1" t="n">
        <v>0</v>
      </c>
      <c r="M3551" s="1" t="n">
        <v>35470</v>
      </c>
    </row>
    <row r="3552" customFormat="false" ht="14.9" hidden="false" customHeight="false" outlineLevel="0" collapsed="false">
      <c r="A3552" s="1" t="n">
        <v>3548</v>
      </c>
      <c r="B3552" s="1" t="n">
        <v>48</v>
      </c>
      <c r="C3552" s="1" t="n">
        <v>0</v>
      </c>
      <c r="D3552" s="1" t="n">
        <v>0</v>
      </c>
      <c r="E3552" s="1" t="n">
        <v>1</v>
      </c>
      <c r="F3552" s="1" t="n">
        <v>3547</v>
      </c>
      <c r="H3552" s="1" t="s">
        <v>4046</v>
      </c>
      <c r="I3552" s="3" t="e">
        <f aca="false">-#NAME?,#NAME? #NAME?,#NAME? #NAME?,#NAME? #NAME?,#NAME? #NAME?,#NAME? #NAME?,#NAME? #NAME?,#NAME? #NAME? #NAME? #NAME?</f>
        <v>#VALUE!</v>
      </c>
      <c r="J3552" s="3" t="s">
        <v>256</v>
      </c>
      <c r="K3552" s="1" t="n">
        <v>10</v>
      </c>
      <c r="L3552" s="1" t="n">
        <v>0</v>
      </c>
      <c r="M3552" s="1" t="n">
        <v>35480</v>
      </c>
    </row>
    <row r="3553" customFormat="false" ht="14.9" hidden="false" customHeight="false" outlineLevel="0" collapsed="false">
      <c r="A3553" s="1" t="n">
        <v>3549</v>
      </c>
      <c r="B3553" s="1" t="n">
        <v>48</v>
      </c>
      <c r="C3553" s="1" t="n">
        <v>0</v>
      </c>
      <c r="D3553" s="1" t="n">
        <v>0</v>
      </c>
      <c r="E3553" s="1" t="n">
        <v>1</v>
      </c>
      <c r="F3553" s="1" t="n">
        <v>3547</v>
      </c>
      <c r="H3553" s="1" t="s">
        <v>4047</v>
      </c>
      <c r="I3553" s="3" t="e">
        <f aca="false">-#NAME? #NAME?</f>
        <v>#VALUE!</v>
      </c>
      <c r="J3553" s="3" t="s">
        <v>256</v>
      </c>
      <c r="K3553" s="1" t="n">
        <v>10</v>
      </c>
      <c r="L3553" s="1" t="n">
        <v>0</v>
      </c>
      <c r="M3553" s="1" t="n">
        <v>35490</v>
      </c>
    </row>
    <row r="3554" customFormat="false" ht="14.9" hidden="false" customHeight="false" outlineLevel="0" collapsed="false">
      <c r="A3554" s="1" t="n">
        <v>3550</v>
      </c>
      <c r="B3554" s="1" t="n">
        <v>48</v>
      </c>
      <c r="C3554" s="1" t="n">
        <v>0</v>
      </c>
      <c r="D3554" s="1" t="n">
        <v>0</v>
      </c>
      <c r="E3554" s="1" t="n">
        <v>1</v>
      </c>
      <c r="F3554" s="1" t="n">
        <v>3547</v>
      </c>
      <c r="H3554" s="1" t="s">
        <v>4048</v>
      </c>
      <c r="I3554" s="3" t="e">
        <f aca="false">-#NAME? (#NAME? #NAME? #NAME? #NAME?),#NAME? #NAME? #NAME? #NAME?</f>
        <v>#VALUE!</v>
      </c>
      <c r="J3554" s="3" t="s">
        <v>256</v>
      </c>
      <c r="K3554" s="1" t="n">
        <v>10</v>
      </c>
      <c r="L3554" s="1" t="n">
        <v>0</v>
      </c>
      <c r="M3554" s="1" t="n">
        <v>35500</v>
      </c>
    </row>
    <row r="3555" customFormat="false" ht="14.9" hidden="false" customHeight="false" outlineLevel="0" collapsed="false">
      <c r="A3555" s="1" t="n">
        <v>3551</v>
      </c>
      <c r="B3555" s="1" t="n">
        <v>48</v>
      </c>
      <c r="C3555" s="1" t="n">
        <v>0</v>
      </c>
      <c r="D3555" s="1" t="n">
        <v>0</v>
      </c>
      <c r="E3555" s="1" t="n">
        <v>1</v>
      </c>
      <c r="F3555" s="1" t="n">
        <v>3547</v>
      </c>
      <c r="H3555" s="1" t="s">
        <v>4049</v>
      </c>
      <c r="I3555" s="3" t="e">
        <f aca="false">-#NAME? #NAME? #NAME? #NAME? #NAME? #NAME? #NAME?</f>
        <v>#VALUE!</v>
      </c>
      <c r="J3555" s="3" t="s">
        <v>256</v>
      </c>
      <c r="K3555" s="1" t="n">
        <v>10</v>
      </c>
      <c r="L3555" s="1" t="n">
        <v>0</v>
      </c>
      <c r="M3555" s="1" t="n">
        <v>35510</v>
      </c>
    </row>
    <row r="3556" customFormat="false" ht="14.9" hidden="false" customHeight="false" outlineLevel="0" collapsed="false">
      <c r="A3556" s="1" t="n">
        <v>3552</v>
      </c>
      <c r="B3556" s="1" t="n">
        <v>48</v>
      </c>
      <c r="C3556" s="1" t="n">
        <v>0</v>
      </c>
      <c r="D3556" s="1" t="n">
        <v>0</v>
      </c>
      <c r="E3556" s="1" t="n">
        <v>1</v>
      </c>
      <c r="F3556" s="1" t="n">
        <v>3547</v>
      </c>
      <c r="H3556" s="1" t="s">
        <v>4050</v>
      </c>
      <c r="I3556" s="3" t="e">
        <f aca="false">-#NAME? #NAME? #NAME? #NAME? #NAME? #NAME?</f>
        <v>#VALUE!</v>
      </c>
      <c r="J3556" s="3" t="s">
        <v>256</v>
      </c>
      <c r="K3556" s="1" t="n">
        <v>10</v>
      </c>
      <c r="L3556" s="1" t="n">
        <v>0</v>
      </c>
      <c r="M3556" s="1" t="n">
        <v>35520</v>
      </c>
    </row>
    <row r="3557" customFormat="false" ht="14.9" hidden="false" customHeight="false" outlineLevel="0" collapsed="false">
      <c r="A3557" s="1" t="n">
        <v>3553</v>
      </c>
      <c r="B3557" s="1" t="n">
        <v>48</v>
      </c>
      <c r="C3557" s="1" t="n">
        <v>0</v>
      </c>
      <c r="D3557" s="1" t="n">
        <v>0</v>
      </c>
      <c r="E3557" s="1" t="n">
        <v>1</v>
      </c>
      <c r="F3557" s="1" t="n">
        <v>3547</v>
      </c>
      <c r="H3557" s="1" t="s">
        <v>4051</v>
      </c>
      <c r="I3557" s="3" t="e">
        <f aca="false">-#NAME?</f>
        <v>#NAME?</v>
      </c>
      <c r="J3557" s="3" t="s">
        <v>256</v>
      </c>
      <c r="K3557" s="1" t="n">
        <v>10</v>
      </c>
      <c r="L3557" s="1" t="n">
        <v>0</v>
      </c>
      <c r="M3557" s="1" t="n">
        <v>35530</v>
      </c>
    </row>
    <row r="3558" customFormat="false" ht="108.95" hidden="false" customHeight="false" outlineLevel="0" collapsed="false">
      <c r="A3558" s="1" t="n">
        <v>3554</v>
      </c>
      <c r="B3558" s="1" t="n">
        <v>48</v>
      </c>
      <c r="C3558" s="1" t="n">
        <v>0</v>
      </c>
      <c r="D3558" s="1" t="n">
        <v>1</v>
      </c>
      <c r="E3558" s="1" t="n">
        <v>0</v>
      </c>
      <c r="G3558" s="1" t="n">
        <v>48.21</v>
      </c>
      <c r="I3558" s="3" t="s">
        <v>4052</v>
      </c>
      <c r="L3558" s="1" t="n">
        <v>0</v>
      </c>
      <c r="M3558" s="1" t="n">
        <v>35540</v>
      </c>
    </row>
    <row r="3559" customFormat="false" ht="14.9" hidden="false" customHeight="false" outlineLevel="0" collapsed="false">
      <c r="A3559" s="1" t="n">
        <v>3555</v>
      </c>
      <c r="B3559" s="1" t="n">
        <v>48</v>
      </c>
      <c r="C3559" s="1" t="n">
        <v>0</v>
      </c>
      <c r="D3559" s="1" t="n">
        <v>0</v>
      </c>
      <c r="E3559" s="1" t="n">
        <v>0</v>
      </c>
      <c r="F3559" s="1" t="n">
        <v>3554</v>
      </c>
      <c r="I3559" s="3" t="s">
        <v>4053</v>
      </c>
      <c r="L3559" s="1" t="n">
        <v>0</v>
      </c>
      <c r="M3559" s="1" t="n">
        <v>35550</v>
      </c>
    </row>
    <row r="3560" customFormat="false" ht="14.9" hidden="false" customHeight="false" outlineLevel="0" collapsed="false">
      <c r="A3560" s="1" t="n">
        <v>3556</v>
      </c>
      <c r="B3560" s="1" t="n">
        <v>48</v>
      </c>
      <c r="C3560" s="1" t="n">
        <v>0</v>
      </c>
      <c r="D3560" s="1" t="n">
        <v>0</v>
      </c>
      <c r="E3560" s="1" t="n">
        <v>1</v>
      </c>
      <c r="F3560" s="1" t="n">
        <v>3555</v>
      </c>
      <c r="H3560" s="1" t="s">
        <v>4054</v>
      </c>
      <c r="I3560" s="3" t="e">
        <f aca="false">---#NAME? #NAME? #NAME? #NAME? #NAME?</f>
        <v>#VALUE!</v>
      </c>
      <c r="J3560" s="3" t="s">
        <v>256</v>
      </c>
      <c r="K3560" s="1" t="n">
        <v>10</v>
      </c>
      <c r="L3560" s="1" t="n">
        <v>0</v>
      </c>
      <c r="M3560" s="1" t="n">
        <v>35560</v>
      </c>
    </row>
    <row r="3561" customFormat="false" ht="14.9" hidden="false" customHeight="false" outlineLevel="0" collapsed="false">
      <c r="A3561" s="1" t="n">
        <v>3557</v>
      </c>
      <c r="B3561" s="1" t="n">
        <v>48</v>
      </c>
      <c r="C3561" s="1" t="n">
        <v>0</v>
      </c>
      <c r="D3561" s="1" t="n">
        <v>0</v>
      </c>
      <c r="E3561" s="1" t="n">
        <v>1</v>
      </c>
      <c r="F3561" s="1" t="n">
        <v>3555</v>
      </c>
      <c r="H3561" s="1" t="s">
        <v>4055</v>
      </c>
      <c r="I3561" s="3" t="e">
        <f aca="false">---#NAME?</f>
        <v>#NAME?</v>
      </c>
      <c r="J3561" s="3" t="s">
        <v>256</v>
      </c>
      <c r="K3561" s="1" t="n">
        <v>10</v>
      </c>
      <c r="L3561" s="1" t="n">
        <v>0</v>
      </c>
      <c r="M3561" s="1" t="n">
        <v>35570</v>
      </c>
    </row>
    <row r="3562" customFormat="false" ht="14.9" hidden="false" customHeight="false" outlineLevel="0" collapsed="false">
      <c r="A3562" s="1" t="n">
        <v>3558</v>
      </c>
      <c r="B3562" s="1" t="n">
        <v>48</v>
      </c>
      <c r="C3562" s="1" t="n">
        <v>0</v>
      </c>
      <c r="D3562" s="1" t="n">
        <v>0</v>
      </c>
      <c r="E3562" s="1" t="n">
        <v>1</v>
      </c>
      <c r="F3562" s="1" t="n">
        <v>3554</v>
      </c>
      <c r="H3562" s="1" t="s">
        <v>4056</v>
      </c>
      <c r="I3562" s="3" t="e">
        <f aca="false">-#NAME?</f>
        <v>#NAME?</v>
      </c>
      <c r="J3562" s="3" t="s">
        <v>256</v>
      </c>
      <c r="K3562" s="1" t="n">
        <v>10</v>
      </c>
      <c r="L3562" s="1" t="n">
        <v>0</v>
      </c>
      <c r="M3562" s="1" t="n">
        <v>35580</v>
      </c>
    </row>
    <row r="3563" customFormat="false" ht="216.4" hidden="false" customHeight="false" outlineLevel="0" collapsed="false">
      <c r="A3563" s="1" t="n">
        <v>3559</v>
      </c>
      <c r="B3563" s="1" t="n">
        <v>48</v>
      </c>
      <c r="C3563" s="1" t="n">
        <v>0</v>
      </c>
      <c r="D3563" s="1" t="n">
        <v>1</v>
      </c>
      <c r="E3563" s="1" t="n">
        <v>0</v>
      </c>
      <c r="G3563" s="1" t="n">
        <v>48.22</v>
      </c>
      <c r="I3563" s="3" t="s">
        <v>4057</v>
      </c>
      <c r="L3563" s="1" t="n">
        <v>0</v>
      </c>
      <c r="M3563" s="1" t="n">
        <v>35590</v>
      </c>
    </row>
    <row r="3564" customFormat="false" ht="14.9" hidden="false" customHeight="false" outlineLevel="0" collapsed="false">
      <c r="A3564" s="1" t="n">
        <v>3560</v>
      </c>
      <c r="B3564" s="1" t="n">
        <v>48</v>
      </c>
      <c r="C3564" s="1" t="n">
        <v>0</v>
      </c>
      <c r="D3564" s="1" t="n">
        <v>0</v>
      </c>
      <c r="E3564" s="1" t="n">
        <v>1</v>
      </c>
      <c r="F3564" s="1" t="n">
        <v>3559</v>
      </c>
      <c r="H3564" s="1" t="s">
        <v>4058</v>
      </c>
      <c r="I3564" s="3" t="e">
        <f aca="false">-#NAME? #NAME? #NAME? #NAME? #NAME? #NAME? #NAME? #NAME?</f>
        <v>#VALUE!</v>
      </c>
      <c r="J3564" s="3" t="s">
        <v>256</v>
      </c>
      <c r="K3564" s="1" t="n">
        <v>10</v>
      </c>
      <c r="L3564" s="1" t="n">
        <v>0</v>
      </c>
      <c r="M3564" s="1" t="n">
        <v>35600</v>
      </c>
    </row>
    <row r="3565" customFormat="false" ht="14.9" hidden="false" customHeight="false" outlineLevel="0" collapsed="false">
      <c r="A3565" s="1" t="n">
        <v>3561</v>
      </c>
      <c r="B3565" s="1" t="n">
        <v>48</v>
      </c>
      <c r="C3565" s="1" t="n">
        <v>0</v>
      </c>
      <c r="D3565" s="1" t="n">
        <v>0</v>
      </c>
      <c r="E3565" s="1" t="n">
        <v>1</v>
      </c>
      <c r="F3565" s="1" t="n">
        <v>3559</v>
      </c>
      <c r="H3565" s="1" t="s">
        <v>4059</v>
      </c>
      <c r="I3565" s="3" t="e">
        <f aca="false">-#NAME?</f>
        <v>#NAME?</v>
      </c>
      <c r="J3565" s="3" t="s">
        <v>256</v>
      </c>
      <c r="K3565" s="1" t="n">
        <v>10</v>
      </c>
      <c r="L3565" s="1" t="n">
        <v>0</v>
      </c>
      <c r="M3565" s="1" t="n">
        <v>35610</v>
      </c>
    </row>
    <row r="3566" customFormat="false" ht="337.3" hidden="false" customHeight="false" outlineLevel="0" collapsed="false">
      <c r="A3566" s="1" t="n">
        <v>3562</v>
      </c>
      <c r="B3566" s="1" t="n">
        <v>48</v>
      </c>
      <c r="C3566" s="1" t="n">
        <v>0</v>
      </c>
      <c r="D3566" s="1" t="n">
        <v>1</v>
      </c>
      <c r="E3566" s="1" t="n">
        <v>0</v>
      </c>
      <c r="G3566" s="1" t="n">
        <v>48.23</v>
      </c>
      <c r="I3566" s="3" t="s">
        <v>4060</v>
      </c>
      <c r="L3566" s="1" t="n">
        <v>0</v>
      </c>
      <c r="M3566" s="1" t="n">
        <v>35620</v>
      </c>
    </row>
    <row r="3567" customFormat="false" ht="14.9" hidden="false" customHeight="false" outlineLevel="0" collapsed="false">
      <c r="A3567" s="1" t="n">
        <v>3563</v>
      </c>
      <c r="B3567" s="1" t="n">
        <v>48</v>
      </c>
      <c r="C3567" s="1" t="n">
        <v>0</v>
      </c>
      <c r="D3567" s="1" t="n">
        <v>0</v>
      </c>
      <c r="E3567" s="1" t="n">
        <v>1</v>
      </c>
      <c r="F3567" s="1" t="n">
        <v>3562</v>
      </c>
      <c r="H3567" s="1" t="s">
        <v>4061</v>
      </c>
      <c r="I3567" s="3" t="e">
        <f aca="false">-#NAME? #NAME? #NAME? #NAME?</f>
        <v>#VALUE!</v>
      </c>
      <c r="J3567" s="3" t="s">
        <v>256</v>
      </c>
      <c r="K3567" s="1" t="n">
        <v>10</v>
      </c>
      <c r="L3567" s="1" t="n">
        <v>0</v>
      </c>
      <c r="M3567" s="1" t="n">
        <v>35630</v>
      </c>
    </row>
    <row r="3568" customFormat="false" ht="14.9" hidden="false" customHeight="false" outlineLevel="0" collapsed="false">
      <c r="A3568" s="1" t="n">
        <v>3564</v>
      </c>
      <c r="B3568" s="1" t="n">
        <v>48</v>
      </c>
      <c r="C3568" s="1" t="n">
        <v>0</v>
      </c>
      <c r="D3568" s="1" t="n">
        <v>0</v>
      </c>
      <c r="E3568" s="1" t="n">
        <v>1</v>
      </c>
      <c r="F3568" s="1" t="n">
        <v>3562</v>
      </c>
      <c r="H3568" s="1" t="s">
        <v>4062</v>
      </c>
      <c r="I3568" s="3" t="e">
        <f aca="false">-#NAME?,#NAME? #NAME? #NAME?,#NAME? #NAME? #NAME?-#NAME? #NAME?</f>
        <v>#VALUE!</v>
      </c>
      <c r="J3568" s="3" t="s">
        <v>256</v>
      </c>
      <c r="K3568" s="1" t="n">
        <v>10</v>
      </c>
      <c r="L3568" s="1" t="n">
        <v>0</v>
      </c>
      <c r="M3568" s="1" t="n">
        <v>35640</v>
      </c>
    </row>
    <row r="3569" customFormat="false" ht="122.35" hidden="false" customHeight="false" outlineLevel="0" collapsed="false">
      <c r="A3569" s="1" t="n">
        <v>3565</v>
      </c>
      <c r="B3569" s="1" t="n">
        <v>48</v>
      </c>
      <c r="C3569" s="1" t="n">
        <v>0</v>
      </c>
      <c r="D3569" s="1" t="n">
        <v>0</v>
      </c>
      <c r="E3569" s="1" t="n">
        <v>0</v>
      </c>
      <c r="F3569" s="1" t="n">
        <v>3562</v>
      </c>
      <c r="I3569" s="3" t="s">
        <v>4063</v>
      </c>
      <c r="L3569" s="1" t="n">
        <v>0</v>
      </c>
      <c r="M3569" s="1" t="n">
        <v>35650</v>
      </c>
    </row>
    <row r="3570" customFormat="false" ht="14.9" hidden="false" customHeight="false" outlineLevel="0" collapsed="false">
      <c r="A3570" s="1" t="n">
        <v>3566</v>
      </c>
      <c r="B3570" s="1" t="n">
        <v>48</v>
      </c>
      <c r="C3570" s="1" t="n">
        <v>0</v>
      </c>
      <c r="D3570" s="1" t="n">
        <v>0</v>
      </c>
      <c r="E3570" s="1" t="n">
        <v>1</v>
      </c>
      <c r="F3570" s="1" t="n">
        <v>3565</v>
      </c>
      <c r="H3570" s="1" t="s">
        <v>4064</v>
      </c>
      <c r="I3570" s="3" t="e">
        <f aca="false">--#NAME? #NAME?</f>
        <v>#VALUE!</v>
      </c>
      <c r="J3570" s="3" t="s">
        <v>256</v>
      </c>
      <c r="K3570" s="1" t="n">
        <v>10</v>
      </c>
      <c r="L3570" s="1" t="n">
        <v>0</v>
      </c>
      <c r="M3570" s="1" t="n">
        <v>35660</v>
      </c>
    </row>
    <row r="3571" customFormat="false" ht="14.9" hidden="false" customHeight="false" outlineLevel="0" collapsed="false">
      <c r="A3571" s="1" t="n">
        <v>3567</v>
      </c>
      <c r="B3571" s="1" t="n">
        <v>48</v>
      </c>
      <c r="C3571" s="1" t="n">
        <v>0</v>
      </c>
      <c r="D3571" s="1" t="n">
        <v>0</v>
      </c>
      <c r="E3571" s="1" t="n">
        <v>1</v>
      </c>
      <c r="F3571" s="1" t="n">
        <v>3565</v>
      </c>
      <c r="H3571" s="1" t="s">
        <v>4065</v>
      </c>
      <c r="I3571" s="3" t="e">
        <f aca="false">--#NAME?</f>
        <v>#NAME?</v>
      </c>
      <c r="J3571" s="3" t="s">
        <v>256</v>
      </c>
      <c r="K3571" s="1" t="n">
        <v>10</v>
      </c>
      <c r="L3571" s="1" t="n">
        <v>0</v>
      </c>
      <c r="M3571" s="1" t="n">
        <v>35670</v>
      </c>
    </row>
    <row r="3572" customFormat="false" ht="95.5" hidden="false" customHeight="false" outlineLevel="0" collapsed="false">
      <c r="A3572" s="1" t="n">
        <v>3568</v>
      </c>
      <c r="B3572" s="1" t="n">
        <v>48</v>
      </c>
      <c r="C3572" s="1" t="n">
        <v>0</v>
      </c>
      <c r="D3572" s="1" t="n">
        <v>0</v>
      </c>
      <c r="E3572" s="1" t="n">
        <v>1</v>
      </c>
      <c r="F3572" s="1" t="n">
        <v>3562</v>
      </c>
      <c r="H3572" s="1" t="s">
        <v>4066</v>
      </c>
      <c r="I3572" s="3" t="s">
        <v>4067</v>
      </c>
      <c r="J3572" s="3" t="s">
        <v>256</v>
      </c>
      <c r="K3572" s="1" t="n">
        <v>10</v>
      </c>
      <c r="L3572" s="1" t="n">
        <v>0</v>
      </c>
      <c r="M3572" s="1" t="n">
        <v>35680</v>
      </c>
    </row>
    <row r="3573" customFormat="false" ht="14.9" hidden="false" customHeight="false" outlineLevel="0" collapsed="false">
      <c r="A3573" s="1" t="n">
        <v>3569</v>
      </c>
      <c r="B3573" s="1" t="n">
        <v>48</v>
      </c>
      <c r="C3573" s="1" t="n">
        <v>0</v>
      </c>
      <c r="D3573" s="1" t="n">
        <v>0</v>
      </c>
      <c r="E3573" s="1" t="n">
        <v>0</v>
      </c>
      <c r="F3573" s="1" t="n">
        <v>3562</v>
      </c>
      <c r="I3573" s="3" t="s">
        <v>199</v>
      </c>
      <c r="L3573" s="1" t="n">
        <v>0</v>
      </c>
      <c r="M3573" s="1" t="n">
        <v>35690</v>
      </c>
    </row>
    <row r="3574" customFormat="false" ht="14.9" hidden="false" customHeight="false" outlineLevel="0" collapsed="false">
      <c r="A3574" s="1" t="n">
        <v>3570</v>
      </c>
      <c r="B3574" s="1" t="n">
        <v>48</v>
      </c>
      <c r="C3574" s="1" t="n">
        <v>0</v>
      </c>
      <c r="D3574" s="1" t="n">
        <v>0</v>
      </c>
      <c r="E3574" s="1" t="n">
        <v>1</v>
      </c>
      <c r="F3574" s="1" t="n">
        <v>3569</v>
      </c>
      <c r="H3574" s="1" t="s">
        <v>4068</v>
      </c>
      <c r="I3574" s="3" t="e">
        <f aca="false">---#NAME? #NAME?</f>
        <v>#VALUE!</v>
      </c>
      <c r="J3574" s="3" t="s">
        <v>256</v>
      </c>
      <c r="K3574" s="1" t="n">
        <v>10</v>
      </c>
      <c r="L3574" s="1" t="n">
        <v>0</v>
      </c>
      <c r="M3574" s="1" t="n">
        <v>35700</v>
      </c>
    </row>
    <row r="3575" customFormat="false" ht="14.9" hidden="false" customHeight="false" outlineLevel="0" collapsed="false">
      <c r="A3575" s="1" t="n">
        <v>3571</v>
      </c>
      <c r="B3575" s="1" t="n">
        <v>48</v>
      </c>
      <c r="C3575" s="1" t="n">
        <v>0</v>
      </c>
      <c r="D3575" s="1" t="n">
        <v>0</v>
      </c>
      <c r="E3575" s="1" t="n">
        <v>1</v>
      </c>
      <c r="F3575" s="1" t="n">
        <v>3569</v>
      </c>
      <c r="H3575" s="1" t="s">
        <v>4069</v>
      </c>
      <c r="I3575" s="3" t="e">
        <f aca="false">---#NAME?</f>
        <v>#NAME?</v>
      </c>
      <c r="J3575" s="3" t="s">
        <v>256</v>
      </c>
      <c r="K3575" s="1" t="n">
        <v>10</v>
      </c>
      <c r="L3575" s="1" t="n">
        <v>0</v>
      </c>
      <c r="M3575" s="1" t="n">
        <v>35710</v>
      </c>
    </row>
    <row r="3576" customFormat="false" ht="162.65" hidden="false" customHeight="false" outlineLevel="0" collapsed="false">
      <c r="A3576" s="1" t="n">
        <v>3572</v>
      </c>
      <c r="B3576" s="1" t="n">
        <v>49</v>
      </c>
      <c r="C3576" s="1" t="n">
        <v>0</v>
      </c>
      <c r="D3576" s="1" t="n">
        <v>1</v>
      </c>
      <c r="E3576" s="1" t="n">
        <v>0</v>
      </c>
      <c r="G3576" s="1" t="n">
        <v>49.01</v>
      </c>
      <c r="I3576" s="3" t="s">
        <v>4070</v>
      </c>
      <c r="L3576" s="1" t="n">
        <v>0</v>
      </c>
      <c r="M3576" s="1" t="n">
        <v>35720</v>
      </c>
    </row>
    <row r="3577" customFormat="false" ht="14.9" hidden="false" customHeight="false" outlineLevel="0" collapsed="false">
      <c r="A3577" s="1" t="n">
        <v>3573</v>
      </c>
      <c r="B3577" s="1" t="n">
        <v>49</v>
      </c>
      <c r="C3577" s="1" t="n">
        <v>0</v>
      </c>
      <c r="D3577" s="1" t="n">
        <v>0</v>
      </c>
      <c r="E3577" s="1" t="n">
        <v>1</v>
      </c>
      <c r="F3577" s="1" t="n">
        <v>3572</v>
      </c>
      <c r="H3577" s="1" t="s">
        <v>4071</v>
      </c>
      <c r="I3577" s="3" t="e">
        <f aca="false">-#NAME? #NAME? #NAME?,#NAME? #NAME? #NAME? #NAME?</f>
        <v>#VALUE!</v>
      </c>
      <c r="J3577" s="3" t="s">
        <v>256</v>
      </c>
      <c r="K3577" s="1" t="n">
        <v>10</v>
      </c>
      <c r="L3577" s="1" t="n">
        <v>0</v>
      </c>
      <c r="M3577" s="1" t="n">
        <v>35730</v>
      </c>
    </row>
    <row r="3578" customFormat="false" ht="14.9" hidden="false" customHeight="false" outlineLevel="0" collapsed="false">
      <c r="A3578" s="1" t="n">
        <v>3574</v>
      </c>
      <c r="B3578" s="1" t="n">
        <v>49</v>
      </c>
      <c r="C3578" s="1" t="n">
        <v>0</v>
      </c>
      <c r="D3578" s="1" t="n">
        <v>0</v>
      </c>
      <c r="E3578" s="1" t="n">
        <v>0</v>
      </c>
      <c r="F3578" s="1" t="n">
        <v>3572</v>
      </c>
      <c r="I3578" s="3" t="s">
        <v>199</v>
      </c>
      <c r="J3578" s="3" t="s">
        <v>256</v>
      </c>
      <c r="K3578" s="1" t="n">
        <v>10</v>
      </c>
      <c r="L3578" s="1" t="n">
        <v>0</v>
      </c>
      <c r="M3578" s="1" t="n">
        <v>35740</v>
      </c>
    </row>
    <row r="3579" customFormat="false" ht="14.9" hidden="false" customHeight="false" outlineLevel="0" collapsed="false">
      <c r="A3579" s="1" t="n">
        <v>3575</v>
      </c>
      <c r="B3579" s="1" t="n">
        <v>49</v>
      </c>
      <c r="C3579" s="1" t="n">
        <v>0</v>
      </c>
      <c r="D3579" s="1" t="n">
        <v>0</v>
      </c>
      <c r="E3579" s="1" t="n">
        <v>1</v>
      </c>
      <c r="F3579" s="1" t="n">
        <v>3574</v>
      </c>
      <c r="H3579" s="1" t="s">
        <v>4072</v>
      </c>
      <c r="I3579" s="3" t="e">
        <f aca="false">--#NAME? #NAME? #NAME?,#NAME? #NAME? #NAME? #NAME?</f>
        <v>#VALUE!</v>
      </c>
      <c r="J3579" s="3" t="s">
        <v>256</v>
      </c>
      <c r="K3579" s="1" t="n">
        <v>5</v>
      </c>
      <c r="L3579" s="1" t="n">
        <v>0</v>
      </c>
      <c r="M3579" s="1" t="n">
        <v>35750</v>
      </c>
    </row>
    <row r="3580" customFormat="false" ht="14.9" hidden="false" customHeight="false" outlineLevel="0" collapsed="false">
      <c r="A3580" s="1" t="n">
        <v>3576</v>
      </c>
      <c r="B3580" s="1" t="n">
        <v>49</v>
      </c>
      <c r="C3580" s="1" t="n">
        <v>0</v>
      </c>
      <c r="D3580" s="1" t="n">
        <v>0</v>
      </c>
      <c r="E3580" s="1" t="n">
        <v>1</v>
      </c>
      <c r="F3580" s="1" t="n">
        <v>3574</v>
      </c>
      <c r="H3580" s="1" t="s">
        <v>4073</v>
      </c>
      <c r="I3580" s="3" t="e">
        <f aca="false">--#NAME?</f>
        <v>#NAME?</v>
      </c>
      <c r="J3580" s="3" t="s">
        <v>256</v>
      </c>
      <c r="K3580" s="1" t="n">
        <v>5</v>
      </c>
      <c r="L3580" s="1" t="n">
        <v>0</v>
      </c>
      <c r="M3580" s="1" t="n">
        <v>35760</v>
      </c>
    </row>
    <row r="3581" customFormat="false" ht="202.95" hidden="false" customHeight="false" outlineLevel="0" collapsed="false">
      <c r="A3581" s="1" t="n">
        <v>3577</v>
      </c>
      <c r="B3581" s="1" t="n">
        <v>49</v>
      </c>
      <c r="C3581" s="1" t="n">
        <v>0</v>
      </c>
      <c r="D3581" s="1" t="n">
        <v>1</v>
      </c>
      <c r="E3581" s="1" t="n">
        <v>0</v>
      </c>
      <c r="G3581" s="1" t="n">
        <v>49.02</v>
      </c>
      <c r="I3581" s="3" t="s">
        <v>4074</v>
      </c>
      <c r="L3581" s="1" t="n">
        <v>0</v>
      </c>
      <c r="M3581" s="1" t="n">
        <v>35770</v>
      </c>
    </row>
    <row r="3582" customFormat="false" ht="14.9" hidden="false" customHeight="false" outlineLevel="0" collapsed="false">
      <c r="A3582" s="1" t="n">
        <v>3578</v>
      </c>
      <c r="B3582" s="1" t="n">
        <v>49</v>
      </c>
      <c r="C3582" s="1" t="n">
        <v>0</v>
      </c>
      <c r="D3582" s="1" t="n">
        <v>0</v>
      </c>
      <c r="E3582" s="1" t="n">
        <v>1</v>
      </c>
      <c r="F3582" s="1" t="n">
        <v>3577</v>
      </c>
      <c r="H3582" s="1" t="s">
        <v>4075</v>
      </c>
      <c r="I3582" s="3" t="e">
        <f aca="false">-#NAME? #NAME? #NAME? #NAME? #NAME? #NAME? #NAME?</f>
        <v>#VALUE!</v>
      </c>
      <c r="J3582" s="3" t="s">
        <v>256</v>
      </c>
      <c r="K3582" s="1" t="n">
        <v>5</v>
      </c>
      <c r="L3582" s="1" t="n">
        <v>0</v>
      </c>
      <c r="M3582" s="1" t="n">
        <v>35780</v>
      </c>
    </row>
    <row r="3583" customFormat="false" ht="14.9" hidden="false" customHeight="false" outlineLevel="0" collapsed="false">
      <c r="A3583" s="1" t="n">
        <v>3579</v>
      </c>
      <c r="B3583" s="1" t="n">
        <v>49</v>
      </c>
      <c r="C3583" s="1" t="n">
        <v>0</v>
      </c>
      <c r="D3583" s="1" t="n">
        <v>0</v>
      </c>
      <c r="E3583" s="1" t="n">
        <v>1</v>
      </c>
      <c r="F3583" s="1" t="n">
        <v>3577</v>
      </c>
      <c r="H3583" s="1" t="s">
        <v>4076</v>
      </c>
      <c r="I3583" s="3" t="e">
        <f aca="false">-#NAME?</f>
        <v>#NAME?</v>
      </c>
      <c r="J3583" s="3" t="s">
        <v>256</v>
      </c>
      <c r="K3583" s="1" t="n">
        <v>5</v>
      </c>
      <c r="L3583" s="1" t="n">
        <v>0</v>
      </c>
      <c r="M3583" s="1" t="n">
        <v>35790</v>
      </c>
    </row>
    <row r="3584" customFormat="false" ht="82.05" hidden="false" customHeight="false" outlineLevel="0" collapsed="false">
      <c r="A3584" s="1" t="n">
        <v>3580</v>
      </c>
      <c r="B3584" s="1" t="n">
        <v>49</v>
      </c>
      <c r="C3584" s="1" t="n">
        <v>0</v>
      </c>
      <c r="D3584" s="1" t="n">
        <v>1</v>
      </c>
      <c r="E3584" s="1" t="n">
        <v>1</v>
      </c>
      <c r="G3584" s="1" t="n">
        <v>49.03</v>
      </c>
      <c r="H3584" s="1" t="s">
        <v>4077</v>
      </c>
      <c r="I3584" s="3" t="s">
        <v>4078</v>
      </c>
      <c r="J3584" s="3" t="s">
        <v>256</v>
      </c>
      <c r="K3584" s="1" t="n">
        <v>5</v>
      </c>
      <c r="L3584" s="1" t="n">
        <v>0</v>
      </c>
      <c r="M3584" s="1" t="n">
        <v>35800</v>
      </c>
    </row>
    <row r="3585" customFormat="false" ht="135.8" hidden="false" customHeight="false" outlineLevel="0" collapsed="false">
      <c r="A3585" s="1" t="n">
        <v>3581</v>
      </c>
      <c r="B3585" s="1" t="n">
        <v>49</v>
      </c>
      <c r="C3585" s="1" t="n">
        <v>0</v>
      </c>
      <c r="D3585" s="1" t="n">
        <v>1</v>
      </c>
      <c r="E3585" s="1" t="n">
        <v>1</v>
      </c>
      <c r="G3585" s="1" t="n">
        <v>49.04</v>
      </c>
      <c r="H3585" s="1" t="s">
        <v>4079</v>
      </c>
      <c r="I3585" s="3" t="s">
        <v>4080</v>
      </c>
      <c r="J3585" s="3" t="s">
        <v>256</v>
      </c>
      <c r="K3585" s="1" t="n">
        <v>5</v>
      </c>
      <c r="L3585" s="1" t="n">
        <v>0</v>
      </c>
      <c r="M3585" s="1" t="n">
        <v>35810</v>
      </c>
    </row>
    <row r="3586" customFormat="false" ht="202.95" hidden="false" customHeight="false" outlineLevel="0" collapsed="false">
      <c r="A3586" s="1" t="n">
        <v>3582</v>
      </c>
      <c r="B3586" s="1" t="n">
        <v>49</v>
      </c>
      <c r="C3586" s="1" t="n">
        <v>0</v>
      </c>
      <c r="D3586" s="1" t="n">
        <v>1</v>
      </c>
      <c r="E3586" s="1" t="n">
        <v>0</v>
      </c>
      <c r="G3586" s="1" t="n">
        <v>49.05</v>
      </c>
      <c r="I3586" s="3" t="s">
        <v>4081</v>
      </c>
      <c r="L3586" s="1" t="n">
        <v>0</v>
      </c>
      <c r="M3586" s="1" t="n">
        <v>35820</v>
      </c>
    </row>
    <row r="3587" customFormat="false" ht="14.9" hidden="false" customHeight="false" outlineLevel="0" collapsed="false">
      <c r="A3587" s="1" t="n">
        <v>3583</v>
      </c>
      <c r="B3587" s="1" t="n">
        <v>49</v>
      </c>
      <c r="C3587" s="1" t="n">
        <v>0</v>
      </c>
      <c r="D3587" s="1" t="n">
        <v>0</v>
      </c>
      <c r="E3587" s="1" t="n">
        <v>1</v>
      </c>
      <c r="F3587" s="1" t="n">
        <v>3582</v>
      </c>
      <c r="H3587" s="1" t="s">
        <v>4082</v>
      </c>
      <c r="I3587" s="3" t="e">
        <f aca="false">-#NAME?</f>
        <v>#NAME?</v>
      </c>
      <c r="J3587" s="3" t="s">
        <v>256</v>
      </c>
      <c r="K3587" s="1" t="n">
        <v>5</v>
      </c>
      <c r="L3587" s="1" t="n">
        <v>0</v>
      </c>
      <c r="M3587" s="1" t="n">
        <v>35830</v>
      </c>
    </row>
    <row r="3588" customFormat="false" ht="14.9" hidden="false" customHeight="false" outlineLevel="0" collapsed="false">
      <c r="A3588" s="1" t="n">
        <v>3584</v>
      </c>
      <c r="B3588" s="1" t="n">
        <v>49</v>
      </c>
      <c r="C3588" s="1" t="n">
        <v>0</v>
      </c>
      <c r="D3588" s="1" t="n">
        <v>0</v>
      </c>
      <c r="E3588" s="1" t="n">
        <v>0</v>
      </c>
      <c r="F3588" s="1" t="n">
        <v>3582</v>
      </c>
      <c r="I3588" s="3" t="s">
        <v>199</v>
      </c>
      <c r="L3588" s="1" t="n">
        <v>0</v>
      </c>
      <c r="M3588" s="1" t="n">
        <v>35840</v>
      </c>
    </row>
    <row r="3589" customFormat="false" ht="14.9" hidden="false" customHeight="false" outlineLevel="0" collapsed="false">
      <c r="A3589" s="1" t="n">
        <v>3585</v>
      </c>
      <c r="B3589" s="1" t="n">
        <v>49</v>
      </c>
      <c r="C3589" s="1" t="n">
        <v>0</v>
      </c>
      <c r="D3589" s="1" t="n">
        <v>0</v>
      </c>
      <c r="E3589" s="1" t="n">
        <v>1</v>
      </c>
      <c r="F3589" s="1" t="n">
        <v>3584</v>
      </c>
      <c r="H3589" s="1" t="s">
        <v>4083</v>
      </c>
      <c r="I3589" s="3" t="e">
        <f aca="false">--#NAME? #NAME? #NAME?</f>
        <v>#VALUE!</v>
      </c>
      <c r="J3589" s="3" t="s">
        <v>256</v>
      </c>
      <c r="K3589" s="1" t="n">
        <v>5</v>
      </c>
      <c r="L3589" s="1" t="n">
        <v>0</v>
      </c>
      <c r="M3589" s="1" t="n">
        <v>35850</v>
      </c>
    </row>
    <row r="3590" customFormat="false" ht="14.9" hidden="false" customHeight="false" outlineLevel="0" collapsed="false">
      <c r="A3590" s="1" t="n">
        <v>3586</v>
      </c>
      <c r="B3590" s="1" t="n">
        <v>49</v>
      </c>
      <c r="C3590" s="1" t="n">
        <v>0</v>
      </c>
      <c r="D3590" s="1" t="n">
        <v>0</v>
      </c>
      <c r="E3590" s="1" t="n">
        <v>1</v>
      </c>
      <c r="F3590" s="1" t="n">
        <v>3584</v>
      </c>
      <c r="H3590" s="1" t="s">
        <v>4084</v>
      </c>
      <c r="I3590" s="3" t="e">
        <f aca="false">--#NAME?</f>
        <v>#NAME?</v>
      </c>
      <c r="J3590" s="3" t="s">
        <v>256</v>
      </c>
      <c r="K3590" s="1" t="n">
        <v>5</v>
      </c>
      <c r="L3590" s="1" t="n">
        <v>0</v>
      </c>
      <c r="M3590" s="1" t="n">
        <v>35860</v>
      </c>
    </row>
    <row r="3591" customFormat="false" ht="431.3" hidden="false" customHeight="false" outlineLevel="0" collapsed="false">
      <c r="A3591" s="1" t="n">
        <v>3587</v>
      </c>
      <c r="B3591" s="1" t="n">
        <v>49</v>
      </c>
      <c r="C3591" s="1" t="n">
        <v>0</v>
      </c>
      <c r="D3591" s="1" t="n">
        <v>1</v>
      </c>
      <c r="E3591" s="1" t="n">
        <v>1</v>
      </c>
      <c r="G3591" s="1" t="n">
        <v>49.06</v>
      </c>
      <c r="H3591" s="1" t="s">
        <v>4085</v>
      </c>
      <c r="I3591" s="3" t="s">
        <v>4086</v>
      </c>
      <c r="J3591" s="3" t="s">
        <v>256</v>
      </c>
      <c r="K3591" s="1" t="n">
        <v>5</v>
      </c>
      <c r="L3591" s="1" t="n">
        <v>0</v>
      </c>
      <c r="M3591" s="1" t="n">
        <v>35870</v>
      </c>
    </row>
    <row r="3592" customFormat="false" ht="431.3" hidden="false" customHeight="false" outlineLevel="0" collapsed="false">
      <c r="A3592" s="1" t="n">
        <v>3588</v>
      </c>
      <c r="B3592" s="1" t="n">
        <v>49</v>
      </c>
      <c r="C3592" s="1" t="n">
        <v>0</v>
      </c>
      <c r="D3592" s="1" t="n">
        <v>1</v>
      </c>
      <c r="E3592" s="1" t="n">
        <v>0</v>
      </c>
      <c r="G3592" s="1" t="n">
        <v>49.07</v>
      </c>
      <c r="I3592" s="3" t="s">
        <v>4087</v>
      </c>
      <c r="L3592" s="1" t="n">
        <v>0</v>
      </c>
      <c r="M3592" s="1" t="n">
        <v>35880</v>
      </c>
    </row>
    <row r="3593" customFormat="false" ht="14.9" hidden="false" customHeight="false" outlineLevel="0" collapsed="false">
      <c r="A3593" s="1" t="n">
        <v>3589</v>
      </c>
      <c r="B3593" s="1" t="n">
        <v>49</v>
      </c>
      <c r="C3593" s="1" t="n">
        <v>0</v>
      </c>
      <c r="D3593" s="1" t="n">
        <v>0</v>
      </c>
      <c r="E3593" s="1" t="n">
        <v>1</v>
      </c>
      <c r="F3593" s="1" t="n">
        <v>3588</v>
      </c>
      <c r="H3593" s="1" t="s">
        <v>4088</v>
      </c>
      <c r="I3593" s="3" t="e">
        <f aca="false">---#NAME? #NAME? #NAME?/#NAME? #NAME?</f>
        <v>#VALUE!</v>
      </c>
      <c r="J3593" s="3" t="s">
        <v>256</v>
      </c>
      <c r="K3593" s="1" t="n">
        <v>5</v>
      </c>
      <c r="L3593" s="1" t="n">
        <v>0</v>
      </c>
      <c r="M3593" s="1" t="n">
        <v>35890</v>
      </c>
    </row>
    <row r="3594" customFormat="false" ht="14.9" hidden="false" customHeight="false" outlineLevel="0" collapsed="false">
      <c r="A3594" s="1" t="n">
        <v>3590</v>
      </c>
      <c r="B3594" s="1" t="n">
        <v>49</v>
      </c>
      <c r="C3594" s="1" t="n">
        <v>0</v>
      </c>
      <c r="D3594" s="1" t="n">
        <v>0</v>
      </c>
      <c r="E3594" s="1" t="n">
        <v>1</v>
      </c>
      <c r="F3594" s="1" t="n">
        <v>3588</v>
      </c>
      <c r="H3594" s="1" t="s">
        <v>4089</v>
      </c>
      <c r="I3594" s="3" t="e">
        <f aca="false">---#NAME?</f>
        <v>#NAME?</v>
      </c>
      <c r="J3594" s="3" t="s">
        <v>256</v>
      </c>
      <c r="K3594" s="1" t="n">
        <v>5</v>
      </c>
      <c r="L3594" s="1" t="n">
        <v>0</v>
      </c>
      <c r="M3594" s="1" t="n">
        <v>35900</v>
      </c>
    </row>
    <row r="3595" customFormat="false" ht="41.75" hidden="false" customHeight="false" outlineLevel="0" collapsed="false">
      <c r="A3595" s="1" t="n">
        <v>3591</v>
      </c>
      <c r="B3595" s="1" t="n">
        <v>49</v>
      </c>
      <c r="C3595" s="1" t="n">
        <v>0</v>
      </c>
      <c r="D3595" s="1" t="n">
        <v>1</v>
      </c>
      <c r="E3595" s="1" t="n">
        <v>0</v>
      </c>
      <c r="G3595" s="1" t="n">
        <v>49.08</v>
      </c>
      <c r="I3595" s="3" t="s">
        <v>4090</v>
      </c>
      <c r="L3595" s="1" t="n">
        <v>0</v>
      </c>
      <c r="M3595" s="1" t="n">
        <v>35910</v>
      </c>
    </row>
    <row r="3596" customFormat="false" ht="14.9" hidden="false" customHeight="false" outlineLevel="0" collapsed="false">
      <c r="A3596" s="1" t="n">
        <v>3592</v>
      </c>
      <c r="B3596" s="1" t="n">
        <v>49</v>
      </c>
      <c r="C3596" s="1" t="n">
        <v>0</v>
      </c>
      <c r="D3596" s="1" t="n">
        <v>0</v>
      </c>
      <c r="E3596" s="1" t="n">
        <v>1</v>
      </c>
      <c r="F3596" s="1" t="n">
        <v>3591</v>
      </c>
      <c r="H3596" s="1" t="s">
        <v>4091</v>
      </c>
      <c r="I3596" s="3" t="e">
        <f aca="false">-#NAME? (#NAME?),#NAME?</f>
        <v>#VALUE!</v>
      </c>
      <c r="J3596" s="3" t="s">
        <v>256</v>
      </c>
      <c r="K3596" s="1" t="n">
        <v>5</v>
      </c>
      <c r="L3596" s="1" t="n">
        <v>0</v>
      </c>
      <c r="M3596" s="1" t="n">
        <v>35920</v>
      </c>
    </row>
    <row r="3597" customFormat="false" ht="14.9" hidden="false" customHeight="false" outlineLevel="0" collapsed="false">
      <c r="A3597" s="1" t="n">
        <v>3593</v>
      </c>
      <c r="B3597" s="1" t="n">
        <v>49</v>
      </c>
      <c r="C3597" s="1" t="n">
        <v>0</v>
      </c>
      <c r="D3597" s="1" t="n">
        <v>0</v>
      </c>
      <c r="E3597" s="1" t="n">
        <v>1</v>
      </c>
      <c r="F3597" s="1" t="n">
        <v>3591</v>
      </c>
      <c r="H3597" s="1" t="s">
        <v>4092</v>
      </c>
      <c r="I3597" s="3" t="e">
        <f aca="false">-#NAME?</f>
        <v>#NAME?</v>
      </c>
      <c r="J3597" s="3" t="s">
        <v>256</v>
      </c>
      <c r="K3597" s="1" t="n">
        <v>5</v>
      </c>
      <c r="L3597" s="1" t="n">
        <v>0</v>
      </c>
      <c r="M3597" s="1" t="n">
        <v>35930</v>
      </c>
    </row>
    <row r="3598" customFormat="false" ht="283.55" hidden="false" customHeight="false" outlineLevel="0" collapsed="false">
      <c r="A3598" s="1" t="n">
        <v>3594</v>
      </c>
      <c r="B3598" s="1" t="n">
        <v>49</v>
      </c>
      <c r="C3598" s="1" t="n">
        <v>0</v>
      </c>
      <c r="D3598" s="1" t="n">
        <v>1</v>
      </c>
      <c r="E3598" s="1" t="n">
        <v>1</v>
      </c>
      <c r="G3598" s="1" t="n">
        <v>49.09</v>
      </c>
      <c r="H3598" s="1" t="s">
        <v>4093</v>
      </c>
      <c r="I3598" s="3" t="s">
        <v>4094</v>
      </c>
      <c r="J3598" s="3" t="s">
        <v>256</v>
      </c>
      <c r="K3598" s="1" t="n">
        <v>5</v>
      </c>
      <c r="L3598" s="1" t="n">
        <v>0</v>
      </c>
      <c r="M3598" s="1" t="n">
        <v>35940</v>
      </c>
    </row>
    <row r="3599" customFormat="false" ht="95.5" hidden="false" customHeight="false" outlineLevel="0" collapsed="false">
      <c r="A3599" s="1" t="n">
        <v>3595</v>
      </c>
      <c r="B3599" s="1" t="n">
        <v>49</v>
      </c>
      <c r="C3599" s="1" t="n">
        <v>0</v>
      </c>
      <c r="D3599" s="1" t="n">
        <v>1</v>
      </c>
      <c r="E3599" s="1" t="n">
        <v>1</v>
      </c>
      <c r="G3599" s="1" t="n">
        <v>49.1</v>
      </c>
      <c r="H3599" s="1" t="s">
        <v>4095</v>
      </c>
      <c r="I3599" s="3" t="s">
        <v>4096</v>
      </c>
      <c r="J3599" s="3" t="s">
        <v>256</v>
      </c>
      <c r="K3599" s="1" t="n">
        <v>5</v>
      </c>
      <c r="L3599" s="1" t="n">
        <v>0</v>
      </c>
      <c r="M3599" s="1" t="n">
        <v>35950</v>
      </c>
    </row>
    <row r="3600" customFormat="false" ht="122.35" hidden="false" customHeight="false" outlineLevel="0" collapsed="false">
      <c r="A3600" s="1" t="n">
        <v>3596</v>
      </c>
      <c r="B3600" s="1" t="n">
        <v>49</v>
      </c>
      <c r="C3600" s="1" t="n">
        <v>0</v>
      </c>
      <c r="D3600" s="1" t="n">
        <v>1</v>
      </c>
      <c r="E3600" s="1" t="n">
        <v>0</v>
      </c>
      <c r="G3600" s="1" t="n">
        <v>49.11</v>
      </c>
      <c r="I3600" s="3" t="s">
        <v>4097</v>
      </c>
      <c r="L3600" s="1" t="n">
        <v>0</v>
      </c>
      <c r="M3600" s="1" t="n">
        <v>35960</v>
      </c>
    </row>
    <row r="3601" customFormat="false" ht="14.9" hidden="false" customHeight="false" outlineLevel="0" collapsed="false">
      <c r="A3601" s="1" t="n">
        <v>3597</v>
      </c>
      <c r="B3601" s="1" t="n">
        <v>49</v>
      </c>
      <c r="C3601" s="1" t="n">
        <v>0</v>
      </c>
      <c r="D3601" s="1" t="n">
        <v>0</v>
      </c>
      <c r="E3601" s="1" t="n">
        <v>1</v>
      </c>
      <c r="F3601" s="1" t="n">
        <v>3596</v>
      </c>
      <c r="H3601" s="1" t="s">
        <v>4098</v>
      </c>
      <c r="I3601" s="3" t="e">
        <f aca="false">-#NAME? #NAME? #NAME?,#NAME? #NAME? #NAME? #NAME? #NAME?</f>
        <v>#VALUE!</v>
      </c>
      <c r="J3601" s="3" t="s">
        <v>256</v>
      </c>
      <c r="K3601" s="1" t="n">
        <v>5</v>
      </c>
      <c r="L3601" s="1" t="n">
        <v>0</v>
      </c>
      <c r="M3601" s="1" t="n">
        <v>35970</v>
      </c>
    </row>
    <row r="3602" customFormat="false" ht="14.9" hidden="false" customHeight="false" outlineLevel="0" collapsed="false">
      <c r="A3602" s="1" t="n">
        <v>3598</v>
      </c>
      <c r="B3602" s="1" t="n">
        <v>49</v>
      </c>
      <c r="C3602" s="1" t="n">
        <v>0</v>
      </c>
      <c r="D3602" s="1" t="n">
        <v>0</v>
      </c>
      <c r="E3602" s="1" t="n">
        <v>0</v>
      </c>
      <c r="F3602" s="1" t="n">
        <v>3596</v>
      </c>
      <c r="I3602" s="3" t="s">
        <v>199</v>
      </c>
      <c r="L3602" s="1" t="n">
        <v>0</v>
      </c>
      <c r="M3602" s="1" t="n">
        <v>35980</v>
      </c>
    </row>
    <row r="3603" customFormat="false" ht="14.9" hidden="false" customHeight="false" outlineLevel="0" collapsed="false">
      <c r="A3603" s="1" t="n">
        <v>3599</v>
      </c>
      <c r="B3603" s="1" t="n">
        <v>49</v>
      </c>
      <c r="C3603" s="1" t="n">
        <v>0</v>
      </c>
      <c r="D3603" s="1" t="n">
        <v>0</v>
      </c>
      <c r="E3603" s="1" t="n">
        <v>1</v>
      </c>
      <c r="F3603" s="1" t="n">
        <v>3598</v>
      </c>
      <c r="H3603" s="1" t="s">
        <v>4099</v>
      </c>
      <c r="I3603" s="3" t="e">
        <f aca="false">--#NAME?,#NAME? #NAME? #NAME?</f>
        <v>#VALUE!</v>
      </c>
      <c r="J3603" s="3" t="s">
        <v>256</v>
      </c>
      <c r="K3603" s="1" t="n">
        <v>5</v>
      </c>
      <c r="L3603" s="1" t="n">
        <v>0</v>
      </c>
      <c r="M3603" s="1" t="n">
        <v>35990</v>
      </c>
    </row>
    <row r="3604" customFormat="false" ht="14.9" hidden="false" customHeight="false" outlineLevel="0" collapsed="false">
      <c r="A3604" s="1" t="n">
        <v>3600</v>
      </c>
      <c r="B3604" s="1" t="n">
        <v>49</v>
      </c>
      <c r="C3604" s="1" t="n">
        <v>0</v>
      </c>
      <c r="D3604" s="1" t="n">
        <v>0</v>
      </c>
      <c r="E3604" s="1" t="n">
        <v>0</v>
      </c>
      <c r="F3604" s="1" t="n">
        <v>3598</v>
      </c>
      <c r="I3604" s="3" t="s">
        <v>706</v>
      </c>
      <c r="L3604" s="1" t="n">
        <v>0</v>
      </c>
      <c r="M3604" s="1" t="n">
        <v>36000</v>
      </c>
    </row>
    <row r="3605" customFormat="false" ht="14.9" hidden="false" customHeight="false" outlineLevel="0" collapsed="false">
      <c r="A3605" s="1" t="n">
        <v>3601</v>
      </c>
      <c r="B3605" s="1" t="n">
        <v>49</v>
      </c>
      <c r="C3605" s="1" t="n">
        <v>0</v>
      </c>
      <c r="D3605" s="1" t="n">
        <v>0</v>
      </c>
      <c r="E3605" s="1" t="n">
        <v>1</v>
      </c>
      <c r="F3605" s="1" t="n">
        <v>3600</v>
      </c>
      <c r="H3605" s="1" t="s">
        <v>4100</v>
      </c>
      <c r="I3605" s="3" t="e">
        <f aca="false">---#NAME? #NAME? #NAME? #NAME?</f>
        <v>#VALUE!</v>
      </c>
      <c r="J3605" s="3" t="s">
        <v>256</v>
      </c>
      <c r="K3605" s="1" t="n">
        <v>5</v>
      </c>
      <c r="L3605" s="1" t="n">
        <v>0</v>
      </c>
      <c r="M3605" s="1" t="n">
        <v>36010</v>
      </c>
    </row>
    <row r="3606" customFormat="false" ht="14.9" hidden="false" customHeight="false" outlineLevel="0" collapsed="false">
      <c r="A3606" s="1" t="n">
        <v>3602</v>
      </c>
      <c r="B3606" s="1" t="n">
        <v>49</v>
      </c>
      <c r="C3606" s="1" t="n">
        <v>0</v>
      </c>
      <c r="D3606" s="1" t="n">
        <v>0</v>
      </c>
      <c r="E3606" s="1" t="n">
        <v>1</v>
      </c>
      <c r="F3606" s="1" t="n">
        <v>3600</v>
      </c>
      <c r="H3606" s="1" t="s">
        <v>4101</v>
      </c>
      <c r="I3606" s="3" t="e">
        <f aca="false">---#NAME? #NAME? #NAME? #NAME? #NAME?-#NAME?</f>
        <v>#VALUE!</v>
      </c>
      <c r="J3606" s="3" t="s">
        <v>256</v>
      </c>
      <c r="K3606" s="1" t="n">
        <v>5</v>
      </c>
      <c r="L3606" s="1" t="n">
        <v>0</v>
      </c>
      <c r="M3606" s="1" t="n">
        <v>36020</v>
      </c>
    </row>
    <row r="3607" customFormat="false" ht="14.9" hidden="false" customHeight="false" outlineLevel="0" collapsed="false">
      <c r="A3607" s="1" t="n">
        <v>3603</v>
      </c>
      <c r="B3607" s="1" t="n">
        <v>49</v>
      </c>
      <c r="C3607" s="1" t="n">
        <v>0</v>
      </c>
      <c r="D3607" s="1" t="n">
        <v>0</v>
      </c>
      <c r="E3607" s="1" t="n">
        <v>1</v>
      </c>
      <c r="F3607" s="1" t="n">
        <v>3600</v>
      </c>
      <c r="H3607" s="1" t="s">
        <v>4102</v>
      </c>
      <c r="I3607" s="3" t="e">
        <f aca="false">---#NAME?</f>
        <v>#NAME?</v>
      </c>
      <c r="J3607" s="3" t="s">
        <v>256</v>
      </c>
      <c r="K3607" s="1" t="n">
        <v>5</v>
      </c>
      <c r="L3607" s="1" t="n">
        <v>0</v>
      </c>
      <c r="M3607" s="1" t="n">
        <v>36030</v>
      </c>
    </row>
    <row r="3608" customFormat="false" ht="82.05" hidden="false" customHeight="false" outlineLevel="0" collapsed="false">
      <c r="A3608" s="1" t="n">
        <v>3604</v>
      </c>
      <c r="B3608" s="1" t="n">
        <v>50</v>
      </c>
      <c r="C3608" s="1" t="n">
        <v>0</v>
      </c>
      <c r="D3608" s="1" t="n">
        <v>1</v>
      </c>
      <c r="E3608" s="1" t="n">
        <v>1</v>
      </c>
      <c r="G3608" s="1" t="n">
        <v>50.01</v>
      </c>
      <c r="H3608" s="1" t="s">
        <v>4103</v>
      </c>
      <c r="I3608" s="3" t="s">
        <v>4104</v>
      </c>
      <c r="J3608" s="3" t="s">
        <v>256</v>
      </c>
      <c r="K3608" s="1" t="n">
        <v>10</v>
      </c>
      <c r="L3608" s="1" t="n">
        <v>0</v>
      </c>
      <c r="M3608" s="1" t="n">
        <v>36040</v>
      </c>
    </row>
    <row r="3609" customFormat="false" ht="41.75" hidden="false" customHeight="false" outlineLevel="0" collapsed="false">
      <c r="A3609" s="1" t="n">
        <v>3605</v>
      </c>
      <c r="B3609" s="1" t="n">
        <v>50</v>
      </c>
      <c r="C3609" s="1" t="n">
        <v>0</v>
      </c>
      <c r="D3609" s="1" t="n">
        <v>1</v>
      </c>
      <c r="E3609" s="1" t="n">
        <v>1</v>
      </c>
      <c r="G3609" s="1" t="n">
        <v>50.02</v>
      </c>
      <c r="H3609" s="1" t="s">
        <v>4105</v>
      </c>
      <c r="I3609" s="3" t="s">
        <v>4106</v>
      </c>
      <c r="J3609" s="3" t="s">
        <v>256</v>
      </c>
      <c r="K3609" s="1" t="n">
        <v>10</v>
      </c>
      <c r="L3609" s="1" t="n">
        <v>0</v>
      </c>
      <c r="M3609" s="1" t="n">
        <v>36050</v>
      </c>
    </row>
    <row r="3610" customFormat="false" ht="162.65" hidden="false" customHeight="false" outlineLevel="0" collapsed="false">
      <c r="A3610" s="1" t="n">
        <v>3606</v>
      </c>
      <c r="B3610" s="1" t="n">
        <v>50</v>
      </c>
      <c r="C3610" s="1" t="n">
        <v>0</v>
      </c>
      <c r="D3610" s="1" t="n">
        <v>1</v>
      </c>
      <c r="E3610" s="1" t="n">
        <v>1</v>
      </c>
      <c r="G3610" s="1" t="n">
        <v>50.03</v>
      </c>
      <c r="H3610" s="1" t="s">
        <v>4107</v>
      </c>
      <c r="I3610" s="3" t="s">
        <v>4108</v>
      </c>
      <c r="J3610" s="3" t="s">
        <v>256</v>
      </c>
      <c r="K3610" s="1" t="n">
        <v>10</v>
      </c>
      <c r="L3610" s="1" t="n">
        <v>0</v>
      </c>
      <c r="M3610" s="1" t="n">
        <v>36060</v>
      </c>
    </row>
    <row r="3611" customFormat="false" ht="135.8" hidden="false" customHeight="false" outlineLevel="0" collapsed="false">
      <c r="A3611" s="1" t="n">
        <v>3607</v>
      </c>
      <c r="B3611" s="1" t="n">
        <v>50</v>
      </c>
      <c r="C3611" s="1" t="n">
        <v>0</v>
      </c>
      <c r="D3611" s="1" t="n">
        <v>1</v>
      </c>
      <c r="E3611" s="1" t="n">
        <v>1</v>
      </c>
      <c r="G3611" s="1" t="n">
        <v>50.04</v>
      </c>
      <c r="H3611" s="1" t="s">
        <v>4109</v>
      </c>
      <c r="I3611" s="3" t="s">
        <v>4110</v>
      </c>
      <c r="J3611" s="3" t="s">
        <v>256</v>
      </c>
      <c r="K3611" s="1" t="n">
        <v>10</v>
      </c>
      <c r="L3611" s="1" t="n">
        <v>0</v>
      </c>
      <c r="M3611" s="1" t="n">
        <v>36070</v>
      </c>
    </row>
    <row r="3612" customFormat="false" ht="95.5" hidden="false" customHeight="false" outlineLevel="0" collapsed="false">
      <c r="A3612" s="1" t="n">
        <v>3608</v>
      </c>
      <c r="B3612" s="1" t="n">
        <v>50</v>
      </c>
      <c r="C3612" s="1" t="n">
        <v>0</v>
      </c>
      <c r="D3612" s="1" t="n">
        <v>1</v>
      </c>
      <c r="E3612" s="1" t="n">
        <v>1</v>
      </c>
      <c r="G3612" s="1" t="n">
        <v>50.05</v>
      </c>
      <c r="H3612" s="1" t="s">
        <v>4111</v>
      </c>
      <c r="I3612" s="3" t="s">
        <v>4112</v>
      </c>
      <c r="J3612" s="3" t="s">
        <v>256</v>
      </c>
      <c r="K3612" s="1" t="n">
        <v>10</v>
      </c>
      <c r="L3612" s="1" t="n">
        <v>0</v>
      </c>
      <c r="M3612" s="1" t="n">
        <v>36080</v>
      </c>
    </row>
    <row r="3613" customFormat="false" ht="135.8" hidden="false" customHeight="false" outlineLevel="0" collapsed="false">
      <c r="A3613" s="1" t="n">
        <v>3609</v>
      </c>
      <c r="B3613" s="1" t="n">
        <v>50</v>
      </c>
      <c r="C3613" s="1" t="n">
        <v>0</v>
      </c>
      <c r="D3613" s="1" t="n">
        <v>1</v>
      </c>
      <c r="E3613" s="1" t="n">
        <v>1</v>
      </c>
      <c r="G3613" s="1" t="n">
        <v>50.06</v>
      </c>
      <c r="H3613" s="1" t="s">
        <v>4113</v>
      </c>
      <c r="I3613" s="3" t="s">
        <v>4114</v>
      </c>
      <c r="J3613" s="3" t="s">
        <v>256</v>
      </c>
      <c r="K3613" s="1" t="n">
        <v>10</v>
      </c>
      <c r="L3613" s="1" t="n">
        <v>0</v>
      </c>
      <c r="M3613" s="1" t="n">
        <v>36090</v>
      </c>
    </row>
    <row r="3614" customFormat="false" ht="68.65" hidden="false" customHeight="false" outlineLevel="0" collapsed="false">
      <c r="A3614" s="1" t="n">
        <v>3610</v>
      </c>
      <c r="B3614" s="1" t="n">
        <v>50</v>
      </c>
      <c r="C3614" s="1" t="n">
        <v>0</v>
      </c>
      <c r="D3614" s="1" t="n">
        <v>1</v>
      </c>
      <c r="E3614" s="1" t="n">
        <v>0</v>
      </c>
      <c r="G3614" s="1" t="n">
        <v>50.07</v>
      </c>
      <c r="I3614" s="3" t="s">
        <v>4115</v>
      </c>
      <c r="J3614" s="3" t="s">
        <v>256</v>
      </c>
      <c r="K3614" s="1" t="n">
        <v>10</v>
      </c>
      <c r="L3614" s="1" t="n">
        <v>0</v>
      </c>
      <c r="M3614" s="1" t="n">
        <v>36100</v>
      </c>
    </row>
    <row r="3615" customFormat="false" ht="14.9" hidden="false" customHeight="false" outlineLevel="0" collapsed="false">
      <c r="A3615" s="1" t="n">
        <v>3611</v>
      </c>
      <c r="B3615" s="1" t="n">
        <v>50</v>
      </c>
      <c r="C3615" s="1" t="n">
        <v>0</v>
      </c>
      <c r="D3615" s="1" t="n">
        <v>0</v>
      </c>
      <c r="E3615" s="1" t="n">
        <v>1</v>
      </c>
      <c r="F3615" s="1" t="n">
        <v>3610</v>
      </c>
      <c r="H3615" s="1" t="s">
        <v>4116</v>
      </c>
      <c r="I3615" s="3" t="e">
        <f aca="false">-#NAME? #NAME? #NAME? #NAME?</f>
        <v>#VALUE!</v>
      </c>
      <c r="J3615" s="3" t="s">
        <v>256</v>
      </c>
      <c r="K3615" s="1" t="n">
        <v>10</v>
      </c>
      <c r="L3615" s="1" t="n">
        <v>0</v>
      </c>
      <c r="M3615" s="1" t="n">
        <v>36110</v>
      </c>
    </row>
    <row r="3616" customFormat="false" ht="149.25" hidden="false" customHeight="false" outlineLevel="0" collapsed="false">
      <c r="A3616" s="1" t="n">
        <v>3612</v>
      </c>
      <c r="B3616" s="1" t="n">
        <v>50</v>
      </c>
      <c r="C3616" s="1" t="n">
        <v>0</v>
      </c>
      <c r="D3616" s="1" t="n">
        <v>0</v>
      </c>
      <c r="E3616" s="1" t="n">
        <v>1</v>
      </c>
      <c r="F3616" s="1" t="n">
        <v>3610</v>
      </c>
      <c r="H3616" s="1" t="s">
        <v>4117</v>
      </c>
      <c r="I3616" s="3" t="s">
        <v>4118</v>
      </c>
      <c r="J3616" s="3" t="s">
        <v>256</v>
      </c>
      <c r="K3616" s="1" t="n">
        <v>10</v>
      </c>
      <c r="L3616" s="1" t="n">
        <v>0</v>
      </c>
      <c r="M3616" s="1" t="n">
        <v>36120</v>
      </c>
    </row>
    <row r="3617" customFormat="false" ht="14.9" hidden="false" customHeight="false" outlineLevel="0" collapsed="false">
      <c r="A3617" s="1" t="n">
        <v>3613</v>
      </c>
      <c r="B3617" s="1" t="n">
        <v>50</v>
      </c>
      <c r="C3617" s="1" t="n">
        <v>0</v>
      </c>
      <c r="D3617" s="1" t="n">
        <v>0</v>
      </c>
      <c r="E3617" s="1" t="n">
        <v>1</v>
      </c>
      <c r="F3617" s="1" t="n">
        <v>3610</v>
      </c>
      <c r="H3617" s="1" t="s">
        <v>4119</v>
      </c>
      <c r="I3617" s="3" t="e">
        <f aca="false">-#NAME? #NAME?</f>
        <v>#VALUE!</v>
      </c>
      <c r="J3617" s="3" t="s">
        <v>256</v>
      </c>
      <c r="K3617" s="1" t="n">
        <v>10</v>
      </c>
      <c r="L3617" s="1" t="n">
        <v>0</v>
      </c>
      <c r="M3617" s="1" t="n">
        <v>36130</v>
      </c>
    </row>
    <row r="3618" customFormat="false" ht="41.75" hidden="false" customHeight="false" outlineLevel="0" collapsed="false">
      <c r="A3618" s="1" t="n">
        <v>3614</v>
      </c>
      <c r="B3618" s="1" t="n">
        <v>51</v>
      </c>
      <c r="C3618" s="1" t="n">
        <v>0</v>
      </c>
      <c r="D3618" s="1" t="n">
        <v>1</v>
      </c>
      <c r="E3618" s="1" t="n">
        <v>0</v>
      </c>
      <c r="G3618" s="1" t="n">
        <v>51.01</v>
      </c>
      <c r="I3618" s="3" t="s">
        <v>4120</v>
      </c>
      <c r="L3618" s="1" t="n">
        <v>0</v>
      </c>
      <c r="M3618" s="1" t="n">
        <v>36140</v>
      </c>
    </row>
    <row r="3619" customFormat="false" ht="68.65" hidden="false" customHeight="false" outlineLevel="0" collapsed="false">
      <c r="A3619" s="1" t="n">
        <v>3615</v>
      </c>
      <c r="B3619" s="1" t="n">
        <v>51</v>
      </c>
      <c r="C3619" s="1" t="n">
        <v>0</v>
      </c>
      <c r="D3619" s="1" t="n">
        <v>0</v>
      </c>
      <c r="E3619" s="1" t="n">
        <v>0</v>
      </c>
      <c r="F3619" s="1" t="n">
        <v>3614</v>
      </c>
      <c r="I3619" s="3" t="s">
        <v>4121</v>
      </c>
      <c r="L3619" s="1" t="n">
        <v>0</v>
      </c>
      <c r="M3619" s="1" t="n">
        <v>36150</v>
      </c>
    </row>
    <row r="3620" customFormat="false" ht="14.9" hidden="false" customHeight="false" outlineLevel="0" collapsed="false">
      <c r="A3620" s="1" t="n">
        <v>3616</v>
      </c>
      <c r="B3620" s="1" t="n">
        <v>51</v>
      </c>
      <c r="C3620" s="1" t="n">
        <v>0</v>
      </c>
      <c r="D3620" s="1" t="n">
        <v>0</v>
      </c>
      <c r="E3620" s="1" t="n">
        <v>1</v>
      </c>
      <c r="F3620" s="1" t="n">
        <v>3615</v>
      </c>
      <c r="H3620" s="1" t="s">
        <v>4122</v>
      </c>
      <c r="I3620" s="3" t="e">
        <f aca="false">--#NAME? #NAME?</f>
        <v>#VALUE!</v>
      </c>
      <c r="J3620" s="3" t="s">
        <v>256</v>
      </c>
      <c r="K3620" s="1" t="n">
        <v>10</v>
      </c>
      <c r="L3620" s="1" t="n">
        <v>0</v>
      </c>
      <c r="M3620" s="1" t="n">
        <v>36160</v>
      </c>
    </row>
    <row r="3621" customFormat="false" ht="14.9" hidden="false" customHeight="false" outlineLevel="0" collapsed="false">
      <c r="A3621" s="1" t="n">
        <v>3617</v>
      </c>
      <c r="B3621" s="1" t="n">
        <v>51</v>
      </c>
      <c r="C3621" s="1" t="n">
        <v>0</v>
      </c>
      <c r="D3621" s="1" t="n">
        <v>0</v>
      </c>
      <c r="E3621" s="1" t="n">
        <v>1</v>
      </c>
      <c r="F3621" s="1" t="n">
        <v>3615</v>
      </c>
      <c r="H3621" s="1" t="s">
        <v>4123</v>
      </c>
      <c r="I3621" s="3" t="e">
        <f aca="false">--#NAME?</f>
        <v>#NAME?</v>
      </c>
      <c r="J3621" s="3" t="s">
        <v>256</v>
      </c>
      <c r="K3621" s="1" t="n">
        <v>10</v>
      </c>
      <c r="L3621" s="1" t="n">
        <v>0</v>
      </c>
      <c r="M3621" s="1" t="n">
        <v>36170</v>
      </c>
    </row>
    <row r="3622" customFormat="false" ht="68.65" hidden="false" customHeight="false" outlineLevel="0" collapsed="false">
      <c r="A3622" s="1" t="n">
        <v>3618</v>
      </c>
      <c r="B3622" s="1" t="n">
        <v>51</v>
      </c>
      <c r="C3622" s="1" t="n">
        <v>0</v>
      </c>
      <c r="D3622" s="1" t="n">
        <v>0</v>
      </c>
      <c r="E3622" s="1" t="n">
        <v>0</v>
      </c>
      <c r="F3622" s="1" t="n">
        <v>3614</v>
      </c>
      <c r="I3622" s="3" t="s">
        <v>4124</v>
      </c>
      <c r="L3622" s="1" t="n">
        <v>0</v>
      </c>
      <c r="M3622" s="1" t="n">
        <v>36180</v>
      </c>
    </row>
    <row r="3623" customFormat="false" ht="14.9" hidden="false" customHeight="false" outlineLevel="0" collapsed="false">
      <c r="A3623" s="1" t="n">
        <v>3619</v>
      </c>
      <c r="B3623" s="1" t="n">
        <v>51</v>
      </c>
      <c r="C3623" s="1" t="n">
        <v>0</v>
      </c>
      <c r="D3623" s="1" t="n">
        <v>0</v>
      </c>
      <c r="E3623" s="1" t="n">
        <v>1</v>
      </c>
      <c r="F3623" s="1" t="n">
        <v>3618</v>
      </c>
      <c r="H3623" s="1" t="s">
        <v>4125</v>
      </c>
      <c r="I3623" s="3" t="e">
        <f aca="false">--#NAME? #NAME?</f>
        <v>#VALUE!</v>
      </c>
      <c r="J3623" s="3" t="s">
        <v>256</v>
      </c>
      <c r="K3623" s="1" t="n">
        <v>10</v>
      </c>
      <c r="L3623" s="1" t="n">
        <v>0</v>
      </c>
      <c r="M3623" s="1" t="n">
        <v>36190</v>
      </c>
    </row>
    <row r="3624" customFormat="false" ht="14.9" hidden="false" customHeight="false" outlineLevel="0" collapsed="false">
      <c r="A3624" s="1" t="n">
        <v>3620</v>
      </c>
      <c r="B3624" s="1" t="n">
        <v>51</v>
      </c>
      <c r="C3624" s="1" t="n">
        <v>0</v>
      </c>
      <c r="D3624" s="1" t="n">
        <v>0</v>
      </c>
      <c r="E3624" s="1" t="n">
        <v>1</v>
      </c>
      <c r="F3624" s="1" t="n">
        <v>3618</v>
      </c>
      <c r="H3624" s="1" t="s">
        <v>4126</v>
      </c>
      <c r="I3624" s="3" t="e">
        <f aca="false">--#NAME?</f>
        <v>#NAME?</v>
      </c>
      <c r="J3624" s="3" t="s">
        <v>256</v>
      </c>
      <c r="K3624" s="1" t="n">
        <v>10</v>
      </c>
      <c r="L3624" s="1" t="n">
        <v>0</v>
      </c>
      <c r="M3624" s="1" t="n">
        <v>36200</v>
      </c>
    </row>
    <row r="3625" customFormat="false" ht="14.9" hidden="false" customHeight="false" outlineLevel="0" collapsed="false">
      <c r="A3625" s="1" t="n">
        <v>3621</v>
      </c>
      <c r="B3625" s="1" t="n">
        <v>51</v>
      </c>
      <c r="C3625" s="1" t="n">
        <v>0</v>
      </c>
      <c r="D3625" s="1" t="n">
        <v>0</v>
      </c>
      <c r="E3625" s="1" t="n">
        <v>1</v>
      </c>
      <c r="F3625" s="1" t="n">
        <v>3614</v>
      </c>
      <c r="H3625" s="1" t="s">
        <v>4127</v>
      </c>
      <c r="I3625" s="3" t="e">
        <f aca="false">-#NAME?</f>
        <v>#NAME?</v>
      </c>
      <c r="J3625" s="3" t="s">
        <v>256</v>
      </c>
      <c r="K3625" s="1" t="n">
        <v>10</v>
      </c>
      <c r="L3625" s="1" t="n">
        <v>0</v>
      </c>
      <c r="M3625" s="1" t="n">
        <v>36210</v>
      </c>
    </row>
    <row r="3626" customFormat="false" ht="82.05" hidden="false" customHeight="false" outlineLevel="0" collapsed="false">
      <c r="A3626" s="1" t="n">
        <v>3622</v>
      </c>
      <c r="B3626" s="1" t="n">
        <v>51</v>
      </c>
      <c r="C3626" s="1" t="n">
        <v>0</v>
      </c>
      <c r="D3626" s="1" t="n">
        <v>1</v>
      </c>
      <c r="E3626" s="1" t="n">
        <v>0</v>
      </c>
      <c r="G3626" s="1" t="n">
        <v>51.02</v>
      </c>
      <c r="I3626" s="3" t="s">
        <v>4128</v>
      </c>
      <c r="L3626" s="1" t="n">
        <v>0</v>
      </c>
      <c r="M3626" s="1" t="n">
        <v>36220</v>
      </c>
    </row>
    <row r="3627" customFormat="false" ht="41.75" hidden="false" customHeight="false" outlineLevel="0" collapsed="false">
      <c r="A3627" s="1" t="n">
        <v>3623</v>
      </c>
      <c r="B3627" s="1" t="n">
        <v>51</v>
      </c>
      <c r="C3627" s="1" t="n">
        <v>0</v>
      </c>
      <c r="D3627" s="1" t="n">
        <v>0</v>
      </c>
      <c r="E3627" s="1" t="n">
        <v>0</v>
      </c>
      <c r="F3627" s="1" t="n">
        <v>3622</v>
      </c>
      <c r="I3627" s="3" t="s">
        <v>4129</v>
      </c>
      <c r="L3627" s="1" t="n">
        <v>0</v>
      </c>
      <c r="M3627" s="1" t="n">
        <v>36230</v>
      </c>
    </row>
    <row r="3628" customFormat="false" ht="14.9" hidden="false" customHeight="false" outlineLevel="0" collapsed="false">
      <c r="A3628" s="1" t="n">
        <v>3624</v>
      </c>
      <c r="B3628" s="1" t="n">
        <v>51</v>
      </c>
      <c r="C3628" s="1" t="n">
        <v>0</v>
      </c>
      <c r="D3628" s="1" t="n">
        <v>0</v>
      </c>
      <c r="E3628" s="1" t="n">
        <v>1</v>
      </c>
      <c r="F3628" s="1" t="n">
        <v>3623</v>
      </c>
      <c r="H3628" s="1" t="s">
        <v>4130</v>
      </c>
      <c r="I3628" s="3" t="e">
        <f aca="false">--#NAME? #NAME? (#NAME?) #NAME?</f>
        <v>#VALUE!</v>
      </c>
      <c r="J3628" s="3" t="s">
        <v>256</v>
      </c>
      <c r="K3628" s="1" t="n">
        <v>10</v>
      </c>
      <c r="L3628" s="1" t="n">
        <v>0</v>
      </c>
      <c r="M3628" s="1" t="n">
        <v>36240</v>
      </c>
    </row>
    <row r="3629" customFormat="false" ht="14.9" hidden="false" customHeight="false" outlineLevel="0" collapsed="false">
      <c r="A3629" s="1" t="n">
        <v>3625</v>
      </c>
      <c r="B3629" s="1" t="n">
        <v>51</v>
      </c>
      <c r="C3629" s="1" t="n">
        <v>0</v>
      </c>
      <c r="D3629" s="1" t="n">
        <v>0</v>
      </c>
      <c r="E3629" s="1" t="n">
        <v>1</v>
      </c>
      <c r="F3629" s="1" t="n">
        <v>3623</v>
      </c>
      <c r="H3629" s="1" t="s">
        <v>4131</v>
      </c>
      <c r="I3629" s="3" t="e">
        <f aca="false">--#NAME?</f>
        <v>#NAME?</v>
      </c>
      <c r="J3629" s="3" t="s">
        <v>256</v>
      </c>
      <c r="K3629" s="1" t="n">
        <v>10</v>
      </c>
      <c r="L3629" s="1" t="n">
        <v>0</v>
      </c>
      <c r="M3629" s="1" t="n">
        <v>36250</v>
      </c>
    </row>
    <row r="3630" customFormat="false" ht="14.9" hidden="false" customHeight="false" outlineLevel="0" collapsed="false">
      <c r="A3630" s="1" t="n">
        <v>3626</v>
      </c>
      <c r="B3630" s="1" t="n">
        <v>51</v>
      </c>
      <c r="C3630" s="1" t="n">
        <v>0</v>
      </c>
      <c r="D3630" s="1" t="n">
        <v>0</v>
      </c>
      <c r="E3630" s="1" t="n">
        <v>1</v>
      </c>
      <c r="F3630" s="1" t="n">
        <v>3622</v>
      </c>
      <c r="H3630" s="1" t="s">
        <v>4132</v>
      </c>
      <c r="I3630" s="3" t="e">
        <f aca="false">-#NAME? #NAME? #NAME?</f>
        <v>#VALUE!</v>
      </c>
      <c r="J3630" s="3" t="s">
        <v>256</v>
      </c>
      <c r="K3630" s="1" t="n">
        <v>10</v>
      </c>
      <c r="L3630" s="1" t="n">
        <v>0</v>
      </c>
      <c r="M3630" s="1" t="n">
        <v>36260</v>
      </c>
    </row>
    <row r="3631" customFormat="false" ht="162.65" hidden="false" customHeight="false" outlineLevel="0" collapsed="false">
      <c r="A3631" s="1" t="n">
        <v>3627</v>
      </c>
      <c r="B3631" s="1" t="n">
        <v>51</v>
      </c>
      <c r="C3631" s="1" t="n">
        <v>0</v>
      </c>
      <c r="D3631" s="1" t="n">
        <v>1</v>
      </c>
      <c r="E3631" s="1" t="n">
        <v>0</v>
      </c>
      <c r="G3631" s="1" t="n">
        <v>51.03</v>
      </c>
      <c r="I3631" s="3" t="s">
        <v>4133</v>
      </c>
      <c r="L3631" s="1" t="n">
        <v>0</v>
      </c>
      <c r="M3631" s="1" t="n">
        <v>36270</v>
      </c>
    </row>
    <row r="3632" customFormat="false" ht="14.9" hidden="false" customHeight="false" outlineLevel="0" collapsed="false">
      <c r="A3632" s="1" t="n">
        <v>3628</v>
      </c>
      <c r="B3632" s="1" t="n">
        <v>51</v>
      </c>
      <c r="C3632" s="1" t="n">
        <v>0</v>
      </c>
      <c r="D3632" s="1" t="n">
        <v>0</v>
      </c>
      <c r="E3632" s="1" t="n">
        <v>1</v>
      </c>
      <c r="F3632" s="1" t="n">
        <v>3627</v>
      </c>
      <c r="H3632" s="1" t="s">
        <v>4134</v>
      </c>
      <c r="I3632" s="3" t="e">
        <f aca="false">-#NAME? #NAME? #NAME? #NAME? #NAME? #NAME? #NAME? #NAME?</f>
        <v>#VALUE!</v>
      </c>
      <c r="J3632" s="3" t="s">
        <v>256</v>
      </c>
      <c r="K3632" s="1" t="n">
        <v>10</v>
      </c>
      <c r="L3632" s="1" t="n">
        <v>0</v>
      </c>
      <c r="M3632" s="1" t="n">
        <v>36280</v>
      </c>
    </row>
    <row r="3633" customFormat="false" ht="14.9" hidden="false" customHeight="false" outlineLevel="0" collapsed="false">
      <c r="A3633" s="1" t="n">
        <v>3629</v>
      </c>
      <c r="B3633" s="1" t="n">
        <v>51</v>
      </c>
      <c r="C3633" s="1" t="n">
        <v>0</v>
      </c>
      <c r="D3633" s="1" t="n">
        <v>0</v>
      </c>
      <c r="E3633" s="1" t="n">
        <v>1</v>
      </c>
      <c r="F3633" s="1" t="n">
        <v>3627</v>
      </c>
      <c r="H3633" s="1" t="s">
        <v>4135</v>
      </c>
      <c r="I3633" s="3" t="e">
        <f aca="false">-#NAME? #NAME? #NAME? #NAME? #NAME? #NAME? #NAME? #NAME? #NAME?</f>
        <v>#VALUE!</v>
      </c>
      <c r="J3633" s="3" t="s">
        <v>256</v>
      </c>
      <c r="K3633" s="1" t="n">
        <v>10</v>
      </c>
      <c r="L3633" s="1" t="n">
        <v>0</v>
      </c>
      <c r="M3633" s="1" t="n">
        <v>36290</v>
      </c>
    </row>
    <row r="3634" customFormat="false" ht="14.9" hidden="false" customHeight="false" outlineLevel="0" collapsed="false">
      <c r="A3634" s="1" t="n">
        <v>3630</v>
      </c>
      <c r="B3634" s="1" t="n">
        <v>51</v>
      </c>
      <c r="C3634" s="1" t="n">
        <v>0</v>
      </c>
      <c r="D3634" s="1" t="n">
        <v>0</v>
      </c>
      <c r="E3634" s="1" t="n">
        <v>1</v>
      </c>
      <c r="F3634" s="1" t="n">
        <v>3627</v>
      </c>
      <c r="H3634" s="1" t="s">
        <v>4136</v>
      </c>
      <c r="I3634" s="3" t="e">
        <f aca="false">-#NAME? #NAME? #NAME? #NAME? #NAME?</f>
        <v>#VALUE!</v>
      </c>
      <c r="J3634" s="3" t="s">
        <v>256</v>
      </c>
      <c r="K3634" s="1" t="n">
        <v>10</v>
      </c>
      <c r="L3634" s="1" t="n">
        <v>0</v>
      </c>
      <c r="M3634" s="1" t="n">
        <v>36300</v>
      </c>
    </row>
    <row r="3635" customFormat="false" ht="95.5" hidden="false" customHeight="false" outlineLevel="0" collapsed="false">
      <c r="A3635" s="1" t="n">
        <v>3631</v>
      </c>
      <c r="B3635" s="1" t="n">
        <v>51</v>
      </c>
      <c r="C3635" s="1" t="n">
        <v>0</v>
      </c>
      <c r="D3635" s="1" t="n">
        <v>1</v>
      </c>
      <c r="E3635" s="1" t="n">
        <v>1</v>
      </c>
      <c r="G3635" s="1" t="n">
        <v>51.04</v>
      </c>
      <c r="H3635" s="1" t="s">
        <v>4137</v>
      </c>
      <c r="I3635" s="3" t="s">
        <v>4138</v>
      </c>
      <c r="J3635" s="3" t="s">
        <v>256</v>
      </c>
      <c r="K3635" s="1" t="n">
        <v>10</v>
      </c>
      <c r="L3635" s="1" t="n">
        <v>0</v>
      </c>
      <c r="M3635" s="1" t="n">
        <v>36310</v>
      </c>
    </row>
    <row r="3636" customFormat="false" ht="162.65" hidden="false" customHeight="false" outlineLevel="0" collapsed="false">
      <c r="A3636" s="1" t="n">
        <v>3632</v>
      </c>
      <c r="B3636" s="1" t="n">
        <v>51</v>
      </c>
      <c r="C3636" s="1" t="n">
        <v>0</v>
      </c>
      <c r="D3636" s="1" t="n">
        <v>1</v>
      </c>
      <c r="E3636" s="1" t="n">
        <v>0</v>
      </c>
      <c r="G3636" s="1" t="n">
        <v>51.05</v>
      </c>
      <c r="I3636" s="3" t="s">
        <v>4139</v>
      </c>
      <c r="L3636" s="1" t="n">
        <v>0</v>
      </c>
      <c r="M3636" s="1" t="n">
        <v>36320</v>
      </c>
    </row>
    <row r="3637" customFormat="false" ht="14.9" hidden="false" customHeight="false" outlineLevel="0" collapsed="false">
      <c r="A3637" s="1" t="n">
        <v>3633</v>
      </c>
      <c r="B3637" s="1" t="n">
        <v>51</v>
      </c>
      <c r="C3637" s="1" t="n">
        <v>0</v>
      </c>
      <c r="D3637" s="1" t="n">
        <v>0</v>
      </c>
      <c r="E3637" s="1" t="n">
        <v>1</v>
      </c>
      <c r="F3637" s="1" t="n">
        <v>3632</v>
      </c>
      <c r="H3637" s="1" t="s">
        <v>4140</v>
      </c>
      <c r="I3637" s="3" t="e">
        <f aca="false">-#NAME? #NAME?</f>
        <v>#VALUE!</v>
      </c>
      <c r="J3637" s="3" t="s">
        <v>256</v>
      </c>
      <c r="K3637" s="1" t="n">
        <v>10</v>
      </c>
      <c r="L3637" s="1" t="n">
        <v>0</v>
      </c>
      <c r="M3637" s="1" t="n">
        <v>36330</v>
      </c>
    </row>
    <row r="3638" customFormat="false" ht="68.65" hidden="false" customHeight="false" outlineLevel="0" collapsed="false">
      <c r="A3638" s="1" t="n">
        <v>3634</v>
      </c>
      <c r="B3638" s="1" t="n">
        <v>51</v>
      </c>
      <c r="C3638" s="1" t="n">
        <v>0</v>
      </c>
      <c r="D3638" s="1" t="n">
        <v>0</v>
      </c>
      <c r="E3638" s="1" t="n">
        <v>0</v>
      </c>
      <c r="F3638" s="1" t="n">
        <v>3632</v>
      </c>
      <c r="I3638" s="3" t="s">
        <v>4141</v>
      </c>
      <c r="L3638" s="1" t="n">
        <v>0</v>
      </c>
      <c r="M3638" s="1" t="n">
        <v>36340</v>
      </c>
    </row>
    <row r="3639" customFormat="false" ht="14.9" hidden="false" customHeight="false" outlineLevel="0" collapsed="false">
      <c r="A3639" s="1" t="n">
        <v>3635</v>
      </c>
      <c r="B3639" s="1" t="n">
        <v>51</v>
      </c>
      <c r="C3639" s="1" t="n">
        <v>0</v>
      </c>
      <c r="D3639" s="1" t="n">
        <v>0</v>
      </c>
      <c r="E3639" s="1" t="n">
        <v>1</v>
      </c>
      <c r="F3639" s="1" t="n">
        <v>3634</v>
      </c>
      <c r="H3639" s="1" t="s">
        <v>4142</v>
      </c>
      <c r="I3639" s="3" t="e">
        <f aca="false">--#NAME? #NAME? #NAME? #NAME?</f>
        <v>#VALUE!</v>
      </c>
      <c r="J3639" s="3" t="s">
        <v>256</v>
      </c>
      <c r="K3639" s="1" t="n">
        <v>10</v>
      </c>
      <c r="L3639" s="1" t="n">
        <v>0</v>
      </c>
      <c r="M3639" s="1" t="n">
        <v>36350</v>
      </c>
    </row>
    <row r="3640" customFormat="false" ht="14.9" hidden="false" customHeight="false" outlineLevel="0" collapsed="false">
      <c r="A3640" s="1" t="n">
        <v>3636</v>
      </c>
      <c r="B3640" s="1" t="n">
        <v>51</v>
      </c>
      <c r="C3640" s="1" t="n">
        <v>0</v>
      </c>
      <c r="D3640" s="1" t="n">
        <v>0</v>
      </c>
      <c r="E3640" s="1" t="n">
        <v>1</v>
      </c>
      <c r="F3640" s="1" t="n">
        <v>3634</v>
      </c>
      <c r="H3640" s="1" t="s">
        <v>4143</v>
      </c>
      <c r="I3640" s="3" t="e">
        <f aca="false">--#NAME?</f>
        <v>#NAME?</v>
      </c>
      <c r="J3640" s="3" t="s">
        <v>256</v>
      </c>
      <c r="K3640" s="1" t="n">
        <v>10</v>
      </c>
      <c r="L3640" s="1" t="n">
        <v>0</v>
      </c>
      <c r="M3640" s="1" t="n">
        <v>36360</v>
      </c>
    </row>
    <row r="3641" customFormat="false" ht="68.65" hidden="false" customHeight="false" outlineLevel="0" collapsed="false">
      <c r="A3641" s="1" t="n">
        <v>3637</v>
      </c>
      <c r="B3641" s="1" t="n">
        <v>51</v>
      </c>
      <c r="C3641" s="1" t="n">
        <v>0</v>
      </c>
      <c r="D3641" s="1" t="n">
        <v>0</v>
      </c>
      <c r="E3641" s="1" t="n">
        <v>0</v>
      </c>
      <c r="F3641" s="1" t="n">
        <v>3632</v>
      </c>
      <c r="I3641" s="3" t="s">
        <v>4144</v>
      </c>
      <c r="L3641" s="1" t="n">
        <v>0</v>
      </c>
      <c r="M3641" s="1" t="n">
        <v>36370</v>
      </c>
    </row>
    <row r="3642" customFormat="false" ht="14.9" hidden="false" customHeight="false" outlineLevel="0" collapsed="false">
      <c r="A3642" s="1" t="n">
        <v>3638</v>
      </c>
      <c r="B3642" s="1" t="n">
        <v>51</v>
      </c>
      <c r="C3642" s="1" t="n">
        <v>0</v>
      </c>
      <c r="D3642" s="1" t="n">
        <v>0</v>
      </c>
      <c r="E3642" s="1" t="n">
        <v>1</v>
      </c>
      <c r="F3642" s="1" t="n">
        <v>3637</v>
      </c>
      <c r="H3642" s="1" t="s">
        <v>4145</v>
      </c>
      <c r="I3642" s="3" t="e">
        <f aca="false">--#NAME? #NAME? (#NAME?) #NAME?</f>
        <v>#VALUE!</v>
      </c>
      <c r="J3642" s="3" t="s">
        <v>256</v>
      </c>
      <c r="K3642" s="1" t="n">
        <v>10</v>
      </c>
      <c r="L3642" s="1" t="n">
        <v>0</v>
      </c>
      <c r="M3642" s="1" t="n">
        <v>36380</v>
      </c>
    </row>
    <row r="3643" customFormat="false" ht="14.9" hidden="false" customHeight="false" outlineLevel="0" collapsed="false">
      <c r="A3643" s="1" t="n">
        <v>3639</v>
      </c>
      <c r="B3643" s="1" t="n">
        <v>51</v>
      </c>
      <c r="C3643" s="1" t="n">
        <v>0</v>
      </c>
      <c r="D3643" s="1" t="n">
        <v>0</v>
      </c>
      <c r="E3643" s="1" t="n">
        <v>1</v>
      </c>
      <c r="F3643" s="1" t="n">
        <v>3637</v>
      </c>
      <c r="H3643" s="1" t="s">
        <v>4146</v>
      </c>
      <c r="I3643" s="3" t="e">
        <f aca="false">--#NAME?</f>
        <v>#NAME?</v>
      </c>
      <c r="J3643" s="3" t="s">
        <v>256</v>
      </c>
      <c r="K3643" s="1" t="n">
        <v>10</v>
      </c>
      <c r="L3643" s="1" t="n">
        <v>0</v>
      </c>
      <c r="M3643" s="1" t="n">
        <v>36390</v>
      </c>
    </row>
    <row r="3644" customFormat="false" ht="14.9" hidden="false" customHeight="false" outlineLevel="0" collapsed="false">
      <c r="A3644" s="1" t="n">
        <v>3640</v>
      </c>
      <c r="B3644" s="1" t="n">
        <v>51</v>
      </c>
      <c r="C3644" s="1" t="n">
        <v>0</v>
      </c>
      <c r="D3644" s="1" t="n">
        <v>0</v>
      </c>
      <c r="E3644" s="1" t="n">
        <v>1</v>
      </c>
      <c r="F3644" s="1" t="n">
        <v>3632</v>
      </c>
      <c r="H3644" s="1" t="s">
        <v>4147</v>
      </c>
      <c r="I3644" s="3" t="e">
        <f aca="false">-#NAME? #NAME? #NAME?,#NAME? #NAME? #NAME?</f>
        <v>#VALUE!</v>
      </c>
      <c r="J3644" s="3" t="s">
        <v>256</v>
      </c>
      <c r="K3644" s="1" t="n">
        <v>10</v>
      </c>
      <c r="L3644" s="1" t="n">
        <v>0</v>
      </c>
      <c r="M3644" s="1" t="n">
        <v>36400</v>
      </c>
    </row>
    <row r="3645" customFormat="false" ht="68.65" hidden="false" customHeight="false" outlineLevel="0" collapsed="false">
      <c r="A3645" s="1" t="n">
        <v>3641</v>
      </c>
      <c r="B3645" s="1" t="n">
        <v>51</v>
      </c>
      <c r="C3645" s="1" t="n">
        <v>0</v>
      </c>
      <c r="D3645" s="1" t="n">
        <v>1</v>
      </c>
      <c r="E3645" s="1" t="n">
        <v>0</v>
      </c>
      <c r="G3645" s="1" t="n">
        <v>51.06</v>
      </c>
      <c r="I3645" s="3" t="s">
        <v>4148</v>
      </c>
      <c r="L3645" s="1" t="n">
        <v>0</v>
      </c>
      <c r="M3645" s="1" t="n">
        <v>36410</v>
      </c>
    </row>
    <row r="3646" customFormat="false" ht="82.05" hidden="false" customHeight="false" outlineLevel="0" collapsed="false">
      <c r="A3646" s="1" t="n">
        <v>3642</v>
      </c>
      <c r="B3646" s="1" t="n">
        <v>51</v>
      </c>
      <c r="C3646" s="1" t="n">
        <v>0</v>
      </c>
      <c r="D3646" s="1" t="n">
        <v>0</v>
      </c>
      <c r="E3646" s="1" t="n">
        <v>1</v>
      </c>
      <c r="F3646" s="1" t="n">
        <v>3641</v>
      </c>
      <c r="H3646" s="1" t="s">
        <v>4149</v>
      </c>
      <c r="I3646" s="3" t="s">
        <v>4150</v>
      </c>
      <c r="J3646" s="3" t="s">
        <v>256</v>
      </c>
      <c r="K3646" s="1" t="n">
        <v>10</v>
      </c>
      <c r="L3646" s="1" t="n">
        <v>0</v>
      </c>
      <c r="M3646" s="1" t="n">
        <v>36420</v>
      </c>
    </row>
    <row r="3647" customFormat="false" ht="82.05" hidden="false" customHeight="false" outlineLevel="0" collapsed="false">
      <c r="A3647" s="1" t="n">
        <v>3643</v>
      </c>
      <c r="B3647" s="1" t="n">
        <v>51</v>
      </c>
      <c r="C3647" s="1" t="n">
        <v>0</v>
      </c>
      <c r="D3647" s="1" t="n">
        <v>0</v>
      </c>
      <c r="E3647" s="1" t="n">
        <v>1</v>
      </c>
      <c r="F3647" s="1" t="n">
        <v>3641</v>
      </c>
      <c r="H3647" s="1" t="s">
        <v>4151</v>
      </c>
      <c r="I3647" s="3" t="s">
        <v>4152</v>
      </c>
      <c r="J3647" s="3" t="s">
        <v>256</v>
      </c>
      <c r="K3647" s="1" t="n">
        <v>10</v>
      </c>
      <c r="L3647" s="1" t="n">
        <v>0</v>
      </c>
      <c r="M3647" s="1" t="n">
        <v>36430</v>
      </c>
    </row>
    <row r="3648" customFormat="false" ht="82.05" hidden="false" customHeight="false" outlineLevel="0" collapsed="false">
      <c r="A3648" s="1" t="n">
        <v>3644</v>
      </c>
      <c r="B3648" s="1" t="n">
        <v>51</v>
      </c>
      <c r="C3648" s="1" t="n">
        <v>0</v>
      </c>
      <c r="D3648" s="1" t="n">
        <v>1</v>
      </c>
      <c r="E3648" s="1" t="n">
        <v>0</v>
      </c>
      <c r="G3648" s="1" t="n">
        <v>51.07</v>
      </c>
      <c r="I3648" s="3" t="s">
        <v>4153</v>
      </c>
      <c r="L3648" s="1" t="n">
        <v>0</v>
      </c>
      <c r="M3648" s="1" t="n">
        <v>36440</v>
      </c>
    </row>
    <row r="3649" customFormat="false" ht="82.05" hidden="false" customHeight="false" outlineLevel="0" collapsed="false">
      <c r="A3649" s="1" t="n">
        <v>3645</v>
      </c>
      <c r="B3649" s="1" t="n">
        <v>51</v>
      </c>
      <c r="C3649" s="1" t="n">
        <v>0</v>
      </c>
      <c r="D3649" s="1" t="n">
        <v>0</v>
      </c>
      <c r="E3649" s="1" t="n">
        <v>1</v>
      </c>
      <c r="F3649" s="1" t="n">
        <v>3644</v>
      </c>
      <c r="H3649" s="1" t="s">
        <v>4154</v>
      </c>
      <c r="I3649" s="3" t="s">
        <v>4155</v>
      </c>
      <c r="J3649" s="3" t="s">
        <v>256</v>
      </c>
      <c r="K3649" s="1" t="n">
        <v>10</v>
      </c>
      <c r="L3649" s="1" t="n">
        <v>0</v>
      </c>
      <c r="M3649" s="1" t="n">
        <v>36450</v>
      </c>
    </row>
    <row r="3650" customFormat="false" ht="82.05" hidden="false" customHeight="false" outlineLevel="0" collapsed="false">
      <c r="A3650" s="1" t="n">
        <v>3646</v>
      </c>
      <c r="B3650" s="1" t="n">
        <v>51</v>
      </c>
      <c r="C3650" s="1" t="n">
        <v>0</v>
      </c>
      <c r="D3650" s="1" t="n">
        <v>0</v>
      </c>
      <c r="E3650" s="1" t="n">
        <v>1</v>
      </c>
      <c r="F3650" s="1" t="n">
        <v>3644</v>
      </c>
      <c r="H3650" s="1" t="s">
        <v>4156</v>
      </c>
      <c r="I3650" s="3" t="s">
        <v>4152</v>
      </c>
      <c r="J3650" s="3" t="s">
        <v>256</v>
      </c>
      <c r="K3650" s="1" t="n">
        <v>10</v>
      </c>
      <c r="L3650" s="1" t="n">
        <v>0</v>
      </c>
      <c r="M3650" s="1" t="n">
        <v>36460</v>
      </c>
    </row>
    <row r="3651" customFormat="false" ht="149.25" hidden="false" customHeight="false" outlineLevel="0" collapsed="false">
      <c r="A3651" s="1" t="n">
        <v>3647</v>
      </c>
      <c r="B3651" s="1" t="n">
        <v>51</v>
      </c>
      <c r="C3651" s="1" t="n">
        <v>0</v>
      </c>
      <c r="D3651" s="1" t="n">
        <v>1</v>
      </c>
      <c r="E3651" s="1" t="n">
        <v>0</v>
      </c>
      <c r="G3651" s="1" t="n">
        <v>51.08</v>
      </c>
      <c r="I3651" s="3" t="s">
        <v>4157</v>
      </c>
      <c r="L3651" s="1" t="n">
        <v>0</v>
      </c>
      <c r="M3651" s="1" t="n">
        <v>36470</v>
      </c>
    </row>
    <row r="3652" customFormat="false" ht="14.9" hidden="false" customHeight="false" outlineLevel="0" collapsed="false">
      <c r="A3652" s="1" t="n">
        <v>3648</v>
      </c>
      <c r="B3652" s="1" t="n">
        <v>51</v>
      </c>
      <c r="C3652" s="1" t="n">
        <v>0</v>
      </c>
      <c r="D3652" s="1" t="n">
        <v>0</v>
      </c>
      <c r="E3652" s="1" t="n">
        <v>1</v>
      </c>
      <c r="F3652" s="1" t="n">
        <v>3647</v>
      </c>
      <c r="H3652" s="1" t="s">
        <v>4158</v>
      </c>
      <c r="I3652" s="3" t="e">
        <f aca="false">-#NAME?</f>
        <v>#NAME?</v>
      </c>
      <c r="J3652" s="3" t="s">
        <v>256</v>
      </c>
      <c r="K3652" s="1" t="n">
        <v>10</v>
      </c>
      <c r="L3652" s="1" t="n">
        <v>0</v>
      </c>
      <c r="M3652" s="1" t="n">
        <v>36480</v>
      </c>
    </row>
    <row r="3653" customFormat="false" ht="14.9" hidden="false" customHeight="false" outlineLevel="0" collapsed="false">
      <c r="A3653" s="1" t="n">
        <v>3649</v>
      </c>
      <c r="B3653" s="1" t="n">
        <v>51</v>
      </c>
      <c r="C3653" s="1" t="n">
        <v>0</v>
      </c>
      <c r="D3653" s="1" t="n">
        <v>0</v>
      </c>
      <c r="E3653" s="1" t="n">
        <v>1</v>
      </c>
      <c r="F3653" s="1" t="n">
        <v>3647</v>
      </c>
      <c r="H3653" s="1" t="s">
        <v>4159</v>
      </c>
      <c r="I3653" s="3" t="e">
        <f aca="false">-#NAME?</f>
        <v>#NAME?</v>
      </c>
      <c r="J3653" s="3" t="s">
        <v>256</v>
      </c>
      <c r="K3653" s="1" t="n">
        <v>10</v>
      </c>
      <c r="L3653" s="1" t="n">
        <v>0</v>
      </c>
      <c r="M3653" s="1" t="n">
        <v>36490</v>
      </c>
    </row>
    <row r="3654" customFormat="false" ht="108.95" hidden="false" customHeight="false" outlineLevel="0" collapsed="false">
      <c r="A3654" s="1" t="n">
        <v>3650</v>
      </c>
      <c r="B3654" s="1" t="n">
        <v>51</v>
      </c>
      <c r="C3654" s="1" t="n">
        <v>0</v>
      </c>
      <c r="D3654" s="1" t="n">
        <v>1</v>
      </c>
      <c r="E3654" s="1" t="n">
        <v>0</v>
      </c>
      <c r="G3654" s="1" t="n">
        <v>51.09</v>
      </c>
      <c r="I3654" s="3" t="s">
        <v>4160</v>
      </c>
      <c r="L3654" s="1" t="n">
        <v>0</v>
      </c>
      <c r="M3654" s="1" t="n">
        <v>36500</v>
      </c>
    </row>
    <row r="3655" customFormat="false" ht="122.35" hidden="false" customHeight="false" outlineLevel="0" collapsed="false">
      <c r="A3655" s="1" t="n">
        <v>3651</v>
      </c>
      <c r="B3655" s="1" t="n">
        <v>51</v>
      </c>
      <c r="C3655" s="1" t="n">
        <v>0</v>
      </c>
      <c r="D3655" s="1" t="n">
        <v>0</v>
      </c>
      <c r="E3655" s="1" t="n">
        <v>1</v>
      </c>
      <c r="F3655" s="1" t="n">
        <v>3650</v>
      </c>
      <c r="H3655" s="1" t="s">
        <v>4161</v>
      </c>
      <c r="I3655" s="3" t="s">
        <v>4162</v>
      </c>
      <c r="J3655" s="3" t="s">
        <v>256</v>
      </c>
      <c r="K3655" s="1" t="n">
        <v>10</v>
      </c>
      <c r="L3655" s="1" t="n">
        <v>0</v>
      </c>
      <c r="M3655" s="1" t="n">
        <v>36510</v>
      </c>
    </row>
    <row r="3656" customFormat="false" ht="14.9" hidden="false" customHeight="false" outlineLevel="0" collapsed="false">
      <c r="A3656" s="1" t="n">
        <v>3652</v>
      </c>
      <c r="B3656" s="1" t="n">
        <v>51</v>
      </c>
      <c r="C3656" s="1" t="n">
        <v>0</v>
      </c>
      <c r="D3656" s="1" t="n">
        <v>0</v>
      </c>
      <c r="E3656" s="1" t="n">
        <v>1</v>
      </c>
      <c r="F3656" s="1" t="n">
        <v>3650</v>
      </c>
      <c r="H3656" s="1" t="s">
        <v>4163</v>
      </c>
      <c r="I3656" s="3" t="e">
        <f aca="false">-#NAME? #NAME?</f>
        <v>#VALUE!</v>
      </c>
      <c r="J3656" s="3" t="s">
        <v>256</v>
      </c>
      <c r="K3656" s="1" t="n">
        <v>10</v>
      </c>
      <c r="L3656" s="1" t="n">
        <v>0</v>
      </c>
      <c r="M3656" s="1" t="n">
        <v>36520</v>
      </c>
    </row>
    <row r="3657" customFormat="false" ht="189.55" hidden="false" customHeight="false" outlineLevel="0" collapsed="false">
      <c r="A3657" s="1" t="n">
        <v>3653</v>
      </c>
      <c r="B3657" s="1" t="n">
        <v>51</v>
      </c>
      <c r="C3657" s="1" t="n">
        <v>0</v>
      </c>
      <c r="D3657" s="1" t="n">
        <v>1</v>
      </c>
      <c r="E3657" s="1" t="n">
        <v>1</v>
      </c>
      <c r="G3657" s="1" t="n">
        <v>51.1</v>
      </c>
      <c r="H3657" s="1" t="s">
        <v>4164</v>
      </c>
      <c r="I3657" s="3" t="s">
        <v>4165</v>
      </c>
      <c r="J3657" s="3" t="s">
        <v>256</v>
      </c>
      <c r="K3657" s="1" t="n">
        <v>10</v>
      </c>
      <c r="L3657" s="1" t="n">
        <v>0</v>
      </c>
      <c r="M3657" s="1" t="n">
        <v>36530</v>
      </c>
    </row>
    <row r="3658" customFormat="false" ht="108.95" hidden="false" customHeight="false" outlineLevel="0" collapsed="false">
      <c r="A3658" s="1" t="n">
        <v>3654</v>
      </c>
      <c r="B3658" s="1" t="n">
        <v>51</v>
      </c>
      <c r="C3658" s="1" t="n">
        <v>0</v>
      </c>
      <c r="D3658" s="1" t="n">
        <v>1</v>
      </c>
      <c r="E3658" s="1" t="n">
        <v>0</v>
      </c>
      <c r="G3658" s="1" t="n">
        <v>51.11</v>
      </c>
      <c r="I3658" s="3" t="s">
        <v>4166</v>
      </c>
      <c r="L3658" s="1" t="n">
        <v>0</v>
      </c>
      <c r="M3658" s="1" t="n">
        <v>36540</v>
      </c>
    </row>
    <row r="3659" customFormat="false" ht="122.35" hidden="false" customHeight="false" outlineLevel="0" collapsed="false">
      <c r="A3659" s="1" t="n">
        <v>3655</v>
      </c>
      <c r="B3659" s="1" t="n">
        <v>51</v>
      </c>
      <c r="C3659" s="1" t="n">
        <v>0</v>
      </c>
      <c r="D3659" s="1" t="n">
        <v>0</v>
      </c>
      <c r="E3659" s="1" t="n">
        <v>0</v>
      </c>
      <c r="F3659" s="1" t="n">
        <v>3654</v>
      </c>
      <c r="I3659" s="3" t="s">
        <v>4167</v>
      </c>
      <c r="L3659" s="1" t="n">
        <v>0</v>
      </c>
      <c r="M3659" s="1" t="n">
        <v>36550</v>
      </c>
    </row>
    <row r="3660" customFormat="false" ht="82.05" hidden="false" customHeight="false" outlineLevel="0" collapsed="false">
      <c r="A3660" s="1" t="n">
        <v>3656</v>
      </c>
      <c r="B3660" s="1" t="n">
        <v>51</v>
      </c>
      <c r="C3660" s="1" t="n">
        <v>0</v>
      </c>
      <c r="D3660" s="1" t="n">
        <v>0</v>
      </c>
      <c r="E3660" s="1" t="n">
        <v>1</v>
      </c>
      <c r="F3660" s="1" t="n">
        <v>3655</v>
      </c>
      <c r="H3660" s="1" t="s">
        <v>4168</v>
      </c>
      <c r="I3660" s="3" t="s">
        <v>4169</v>
      </c>
      <c r="J3660" s="3" t="s">
        <v>256</v>
      </c>
      <c r="K3660" s="1" t="n">
        <v>10</v>
      </c>
      <c r="L3660" s="1" t="n">
        <v>0</v>
      </c>
      <c r="M3660" s="1" t="n">
        <v>36560</v>
      </c>
    </row>
    <row r="3661" customFormat="false" ht="14.9" hidden="false" customHeight="false" outlineLevel="0" collapsed="false">
      <c r="A3661" s="1" t="n">
        <v>3657</v>
      </c>
      <c r="B3661" s="1" t="n">
        <v>51</v>
      </c>
      <c r="C3661" s="1" t="n">
        <v>0</v>
      </c>
      <c r="D3661" s="1" t="n">
        <v>0</v>
      </c>
      <c r="E3661" s="1" t="n">
        <v>1</v>
      </c>
      <c r="F3661" s="1" t="n">
        <v>3655</v>
      </c>
      <c r="H3661" s="1" t="s">
        <v>4170</v>
      </c>
      <c r="I3661" s="3" t="e">
        <f aca="false">--#NAME?</f>
        <v>#NAME?</v>
      </c>
      <c r="J3661" s="3" t="s">
        <v>256</v>
      </c>
      <c r="K3661" s="1" t="n">
        <v>10</v>
      </c>
      <c r="L3661" s="1" t="n">
        <v>0</v>
      </c>
      <c r="M3661" s="1" t="n">
        <v>36570</v>
      </c>
    </row>
    <row r="3662" customFormat="false" ht="14.9" hidden="false" customHeight="false" outlineLevel="0" collapsed="false">
      <c r="A3662" s="1" t="n">
        <v>3658</v>
      </c>
      <c r="B3662" s="1" t="n">
        <v>51</v>
      </c>
      <c r="C3662" s="1" t="n">
        <v>0</v>
      </c>
      <c r="D3662" s="1" t="n">
        <v>0</v>
      </c>
      <c r="E3662" s="1" t="n">
        <v>1</v>
      </c>
      <c r="F3662" s="1" t="n">
        <v>3654</v>
      </c>
      <c r="H3662" s="1" t="s">
        <v>4171</v>
      </c>
      <c r="I3662" s="3" t="e">
        <f aca="false">-#NAME?,#NAME? #NAME? #NAME? #NAME? #NAME? #NAME?-#NAME? #NAME?</f>
        <v>#VALUE!</v>
      </c>
      <c r="J3662" s="3" t="s">
        <v>256</v>
      </c>
      <c r="K3662" s="1" t="n">
        <v>10</v>
      </c>
      <c r="L3662" s="1" t="n">
        <v>0</v>
      </c>
      <c r="M3662" s="1" t="n">
        <v>36580</v>
      </c>
    </row>
    <row r="3663" customFormat="false" ht="14.9" hidden="false" customHeight="false" outlineLevel="0" collapsed="false">
      <c r="A3663" s="1" t="n">
        <v>3659</v>
      </c>
      <c r="B3663" s="1" t="n">
        <v>51</v>
      </c>
      <c r="C3663" s="1" t="n">
        <v>0</v>
      </c>
      <c r="D3663" s="1" t="n">
        <v>0</v>
      </c>
      <c r="E3663" s="1" t="n">
        <v>1</v>
      </c>
      <c r="F3663" s="1" t="n">
        <v>3654</v>
      </c>
      <c r="H3663" s="1" t="s">
        <v>4172</v>
      </c>
      <c r="I3663" s="3" t="e">
        <f aca="false">-#NAME?,#NAME? #NAME? #NAME? #NAME? #NAME? #NAME?-#NAME? #NAME? #NAME?</f>
        <v>#VALUE!</v>
      </c>
      <c r="J3663" s="3" t="s">
        <v>256</v>
      </c>
      <c r="K3663" s="1" t="n">
        <v>10</v>
      </c>
      <c r="L3663" s="1" t="n">
        <v>0</v>
      </c>
      <c r="M3663" s="1" t="n">
        <v>36590</v>
      </c>
    </row>
    <row r="3664" customFormat="false" ht="14.9" hidden="false" customHeight="false" outlineLevel="0" collapsed="false">
      <c r="A3664" s="1" t="n">
        <v>3660</v>
      </c>
      <c r="B3664" s="1" t="n">
        <v>51</v>
      </c>
      <c r="C3664" s="1" t="n">
        <v>0</v>
      </c>
      <c r="D3664" s="1" t="n">
        <v>0</v>
      </c>
      <c r="E3664" s="1" t="n">
        <v>1</v>
      </c>
      <c r="F3664" s="1" t="n">
        <v>3654</v>
      </c>
      <c r="H3664" s="1" t="s">
        <v>4173</v>
      </c>
      <c r="I3664" s="3" t="e">
        <f aca="false">-#NAME?</f>
        <v>#NAME?</v>
      </c>
      <c r="J3664" s="3" t="s">
        <v>256</v>
      </c>
      <c r="K3664" s="1" t="n">
        <v>10</v>
      </c>
      <c r="L3664" s="1" t="n">
        <v>0</v>
      </c>
      <c r="M3664" s="1" t="n">
        <v>36600</v>
      </c>
    </row>
    <row r="3665" customFormat="false" ht="108.95" hidden="false" customHeight="false" outlineLevel="0" collapsed="false">
      <c r="A3665" s="1" t="n">
        <v>3661</v>
      </c>
      <c r="B3665" s="1" t="n">
        <v>51</v>
      </c>
      <c r="C3665" s="1" t="n">
        <v>0</v>
      </c>
      <c r="D3665" s="1" t="n">
        <v>1</v>
      </c>
      <c r="E3665" s="1" t="n">
        <v>0</v>
      </c>
      <c r="G3665" s="1" t="n">
        <v>51.12</v>
      </c>
      <c r="I3665" s="3" t="s">
        <v>4174</v>
      </c>
      <c r="L3665" s="1" t="n">
        <v>0</v>
      </c>
      <c r="M3665" s="1" t="n">
        <v>36610</v>
      </c>
    </row>
    <row r="3666" customFormat="false" ht="122.35" hidden="false" customHeight="false" outlineLevel="0" collapsed="false">
      <c r="A3666" s="1" t="n">
        <v>3662</v>
      </c>
      <c r="B3666" s="1" t="n">
        <v>51</v>
      </c>
      <c r="C3666" s="1" t="n">
        <v>0</v>
      </c>
      <c r="D3666" s="1" t="n">
        <v>0</v>
      </c>
      <c r="E3666" s="1" t="n">
        <v>0</v>
      </c>
      <c r="F3666" s="1" t="n">
        <v>3661</v>
      </c>
      <c r="I3666" s="3" t="s">
        <v>4175</v>
      </c>
      <c r="L3666" s="1" t="n">
        <v>0</v>
      </c>
      <c r="M3666" s="1" t="n">
        <v>36620</v>
      </c>
    </row>
    <row r="3667" customFormat="false" ht="82.05" hidden="false" customHeight="false" outlineLevel="0" collapsed="false">
      <c r="A3667" s="1" t="n">
        <v>3663</v>
      </c>
      <c r="B3667" s="1" t="n">
        <v>51</v>
      </c>
      <c r="C3667" s="1" t="n">
        <v>0</v>
      </c>
      <c r="D3667" s="1" t="n">
        <v>0</v>
      </c>
      <c r="E3667" s="1" t="n">
        <v>1</v>
      </c>
      <c r="F3667" s="1" t="n">
        <v>3662</v>
      </c>
      <c r="H3667" s="1" t="s">
        <v>4176</v>
      </c>
      <c r="I3667" s="3" t="s">
        <v>4177</v>
      </c>
      <c r="J3667" s="3" t="s">
        <v>256</v>
      </c>
      <c r="K3667" s="1" t="n">
        <v>10</v>
      </c>
      <c r="L3667" s="1" t="n">
        <v>0</v>
      </c>
      <c r="M3667" s="1" t="n">
        <v>36630</v>
      </c>
    </row>
    <row r="3668" customFormat="false" ht="14.9" hidden="false" customHeight="false" outlineLevel="0" collapsed="false">
      <c r="A3668" s="1" t="n">
        <v>3664</v>
      </c>
      <c r="B3668" s="1" t="n">
        <v>51</v>
      </c>
      <c r="C3668" s="1" t="n">
        <v>0</v>
      </c>
      <c r="D3668" s="1" t="n">
        <v>0</v>
      </c>
      <c r="E3668" s="1" t="n">
        <v>1</v>
      </c>
      <c r="F3668" s="1" t="n">
        <v>3662</v>
      </c>
      <c r="H3668" s="1" t="s">
        <v>4178</v>
      </c>
      <c r="I3668" s="3" t="e">
        <f aca="false">--#NAME?</f>
        <v>#NAME?</v>
      </c>
      <c r="J3668" s="3" t="s">
        <v>256</v>
      </c>
      <c r="K3668" s="1" t="n">
        <v>10</v>
      </c>
      <c r="L3668" s="1" t="n">
        <v>0</v>
      </c>
      <c r="M3668" s="1" t="n">
        <v>36640</v>
      </c>
    </row>
    <row r="3669" customFormat="false" ht="14.9" hidden="false" customHeight="false" outlineLevel="0" collapsed="false">
      <c r="A3669" s="1" t="n">
        <v>3665</v>
      </c>
      <c r="B3669" s="1" t="n">
        <v>51</v>
      </c>
      <c r="C3669" s="1" t="n">
        <v>0</v>
      </c>
      <c r="D3669" s="1" t="n">
        <v>0</v>
      </c>
      <c r="E3669" s="1" t="n">
        <v>1</v>
      </c>
      <c r="F3669" s="1" t="n">
        <v>3661</v>
      </c>
      <c r="H3669" s="1" t="s">
        <v>4179</v>
      </c>
      <c r="I3669" s="3" t="e">
        <f aca="false">-#NAME?,#NAME? #NAME? #NAME? #NAME? #NAME? #NAME?-#NAME? #NAME?</f>
        <v>#VALUE!</v>
      </c>
      <c r="J3669" s="3" t="s">
        <v>256</v>
      </c>
      <c r="K3669" s="1" t="n">
        <v>10</v>
      </c>
      <c r="L3669" s="1" t="n">
        <v>0</v>
      </c>
      <c r="M3669" s="1" t="n">
        <v>36650</v>
      </c>
    </row>
    <row r="3670" customFormat="false" ht="14.9" hidden="false" customHeight="false" outlineLevel="0" collapsed="false">
      <c r="A3670" s="1" t="n">
        <v>3666</v>
      </c>
      <c r="B3670" s="1" t="n">
        <v>51</v>
      </c>
      <c r="C3670" s="1" t="n">
        <v>0</v>
      </c>
      <c r="D3670" s="1" t="n">
        <v>0</v>
      </c>
      <c r="E3670" s="1" t="n">
        <v>1</v>
      </c>
      <c r="F3670" s="1" t="n">
        <v>3661</v>
      </c>
      <c r="H3670" s="1" t="s">
        <v>4180</v>
      </c>
      <c r="I3670" s="3" t="e">
        <f aca="false">-#NAME?,#NAME? #NAME? #NAME? #NAME? #NAME? #NAME?-#NAME? #NAME? #NAME?</f>
        <v>#VALUE!</v>
      </c>
      <c r="J3670" s="3" t="s">
        <v>256</v>
      </c>
      <c r="K3670" s="1" t="n">
        <v>10</v>
      </c>
      <c r="L3670" s="1" t="n">
        <v>0</v>
      </c>
      <c r="M3670" s="1" t="n">
        <v>36660</v>
      </c>
    </row>
    <row r="3671" customFormat="false" ht="14.9" hidden="false" customHeight="false" outlineLevel="0" collapsed="false">
      <c r="A3671" s="1" t="n">
        <v>3667</v>
      </c>
      <c r="B3671" s="1" t="n">
        <v>51</v>
      </c>
      <c r="C3671" s="1" t="n">
        <v>0</v>
      </c>
      <c r="D3671" s="1" t="n">
        <v>0</v>
      </c>
      <c r="E3671" s="1" t="n">
        <v>1</v>
      </c>
      <c r="F3671" s="1" t="n">
        <v>3661</v>
      </c>
      <c r="H3671" s="1" t="s">
        <v>4181</v>
      </c>
      <c r="I3671" s="3" t="e">
        <f aca="false">-#NAME?</f>
        <v>#NAME?</v>
      </c>
      <c r="J3671" s="3" t="s">
        <v>256</v>
      </c>
      <c r="K3671" s="1" t="n">
        <v>10</v>
      </c>
      <c r="L3671" s="1" t="n">
        <v>0</v>
      </c>
      <c r="M3671" s="1" t="n">
        <v>36670</v>
      </c>
    </row>
    <row r="3672" customFormat="false" ht="82.05" hidden="false" customHeight="false" outlineLevel="0" collapsed="false">
      <c r="A3672" s="1" t="n">
        <v>3668</v>
      </c>
      <c r="B3672" s="1" t="n">
        <v>51</v>
      </c>
      <c r="C3672" s="1" t="n">
        <v>0</v>
      </c>
      <c r="D3672" s="1" t="n">
        <v>1</v>
      </c>
      <c r="E3672" s="1" t="n">
        <v>1</v>
      </c>
      <c r="G3672" s="1" t="n">
        <v>51.13</v>
      </c>
      <c r="H3672" s="1" t="s">
        <v>4182</v>
      </c>
      <c r="I3672" s="3" t="s">
        <v>4183</v>
      </c>
      <c r="J3672" s="3" t="s">
        <v>256</v>
      </c>
      <c r="K3672" s="1" t="n">
        <v>10</v>
      </c>
      <c r="L3672" s="1" t="n">
        <v>0</v>
      </c>
      <c r="M3672" s="1" t="n">
        <v>36680</v>
      </c>
    </row>
    <row r="3673" customFormat="false" ht="55.2" hidden="false" customHeight="false" outlineLevel="0" collapsed="false">
      <c r="A3673" s="1" t="n">
        <v>3669</v>
      </c>
      <c r="B3673" s="1" t="n">
        <v>52</v>
      </c>
      <c r="C3673" s="1" t="n">
        <v>0</v>
      </c>
      <c r="D3673" s="1" t="n">
        <v>1</v>
      </c>
      <c r="E3673" s="1" t="n">
        <v>1</v>
      </c>
      <c r="G3673" s="1" t="n">
        <v>52.01</v>
      </c>
      <c r="H3673" s="1" t="s">
        <v>4184</v>
      </c>
      <c r="I3673" s="3" t="s">
        <v>4185</v>
      </c>
      <c r="J3673" s="3" t="s">
        <v>256</v>
      </c>
      <c r="K3673" s="1" t="n">
        <v>10</v>
      </c>
      <c r="L3673" s="1" t="n">
        <v>0</v>
      </c>
      <c r="M3673" s="1" t="n">
        <v>36690</v>
      </c>
    </row>
    <row r="3674" customFormat="false" ht="108.95" hidden="false" customHeight="false" outlineLevel="0" collapsed="false">
      <c r="A3674" s="1" t="n">
        <v>3670</v>
      </c>
      <c r="B3674" s="1" t="n">
        <v>52</v>
      </c>
      <c r="C3674" s="1" t="n">
        <v>0</v>
      </c>
      <c r="D3674" s="1" t="n">
        <v>1</v>
      </c>
      <c r="E3674" s="1" t="n">
        <v>0</v>
      </c>
      <c r="G3674" s="1" t="n">
        <v>52.02</v>
      </c>
      <c r="I3674" s="3" t="s">
        <v>4186</v>
      </c>
      <c r="L3674" s="1" t="n">
        <v>0</v>
      </c>
      <c r="M3674" s="1" t="n">
        <v>36700</v>
      </c>
    </row>
    <row r="3675" customFormat="false" ht="14.9" hidden="false" customHeight="false" outlineLevel="0" collapsed="false">
      <c r="A3675" s="1" t="n">
        <v>3671</v>
      </c>
      <c r="B3675" s="1" t="n">
        <v>52</v>
      </c>
      <c r="C3675" s="1" t="n">
        <v>0</v>
      </c>
      <c r="D3675" s="1" t="n">
        <v>0</v>
      </c>
      <c r="E3675" s="1" t="n">
        <v>1</v>
      </c>
      <c r="F3675" s="1" t="n">
        <v>3670</v>
      </c>
      <c r="H3675" s="1" t="s">
        <v>4187</v>
      </c>
      <c r="I3675" s="3" t="e">
        <f aca="false">-#NAME? #NAME? (#NAME? #NAME? #NAME?)</f>
        <v>#VALUE!</v>
      </c>
      <c r="J3675" s="3" t="s">
        <v>256</v>
      </c>
      <c r="K3675" s="1" t="n">
        <v>10</v>
      </c>
      <c r="L3675" s="1" t="n">
        <v>0</v>
      </c>
      <c r="M3675" s="1" t="n">
        <v>36710</v>
      </c>
    </row>
    <row r="3676" customFormat="false" ht="14.9" hidden="false" customHeight="false" outlineLevel="0" collapsed="false">
      <c r="A3676" s="1" t="n">
        <v>3672</v>
      </c>
      <c r="B3676" s="1" t="n">
        <v>52</v>
      </c>
      <c r="C3676" s="1" t="n">
        <v>0</v>
      </c>
      <c r="D3676" s="1" t="n">
        <v>0</v>
      </c>
      <c r="E3676" s="1" t="n">
        <v>0</v>
      </c>
      <c r="F3676" s="1" t="n">
        <v>3670</v>
      </c>
      <c r="I3676" s="3" t="s">
        <v>199</v>
      </c>
      <c r="L3676" s="1" t="n">
        <v>0</v>
      </c>
      <c r="M3676" s="1" t="n">
        <v>36720</v>
      </c>
    </row>
    <row r="3677" customFormat="false" ht="14.9" hidden="false" customHeight="false" outlineLevel="0" collapsed="false">
      <c r="A3677" s="1" t="n">
        <v>3673</v>
      </c>
      <c r="B3677" s="1" t="n">
        <v>52</v>
      </c>
      <c r="C3677" s="1" t="n">
        <v>0</v>
      </c>
      <c r="D3677" s="1" t="n">
        <v>0</v>
      </c>
      <c r="E3677" s="1" t="n">
        <v>1</v>
      </c>
      <c r="F3677" s="1" t="n">
        <v>3672</v>
      </c>
      <c r="H3677" s="1" t="s">
        <v>4188</v>
      </c>
      <c r="I3677" s="3" t="e">
        <f aca="false">--#NAME? #NAME?</f>
        <v>#VALUE!</v>
      </c>
      <c r="J3677" s="3" t="s">
        <v>256</v>
      </c>
      <c r="K3677" s="1" t="n">
        <v>10</v>
      </c>
      <c r="L3677" s="1" t="n">
        <v>0</v>
      </c>
      <c r="M3677" s="1" t="n">
        <v>36730</v>
      </c>
    </row>
    <row r="3678" customFormat="false" ht="14.9" hidden="false" customHeight="false" outlineLevel="0" collapsed="false">
      <c r="A3678" s="1" t="n">
        <v>3674</v>
      </c>
      <c r="B3678" s="1" t="n">
        <v>52</v>
      </c>
      <c r="C3678" s="1" t="n">
        <v>0</v>
      </c>
      <c r="D3678" s="1" t="n">
        <v>0</v>
      </c>
      <c r="E3678" s="1" t="n">
        <v>1</v>
      </c>
      <c r="F3678" s="1" t="n">
        <v>3672</v>
      </c>
      <c r="H3678" s="1" t="s">
        <v>4189</v>
      </c>
      <c r="I3678" s="3" t="e">
        <f aca="false">--#NAME?</f>
        <v>#NAME?</v>
      </c>
      <c r="J3678" s="3" t="s">
        <v>256</v>
      </c>
      <c r="K3678" s="1" t="n">
        <v>10</v>
      </c>
      <c r="L3678" s="1" t="n">
        <v>0</v>
      </c>
      <c r="M3678" s="1" t="n">
        <v>36740</v>
      </c>
    </row>
    <row r="3679" customFormat="false" ht="41.75" hidden="false" customHeight="false" outlineLevel="0" collapsed="false">
      <c r="A3679" s="1" t="n">
        <v>3675</v>
      </c>
      <c r="B3679" s="1" t="n">
        <v>52</v>
      </c>
      <c r="C3679" s="1" t="n">
        <v>0</v>
      </c>
      <c r="D3679" s="1" t="n">
        <v>1</v>
      </c>
      <c r="E3679" s="1" t="n">
        <v>1</v>
      </c>
      <c r="G3679" s="1" t="n">
        <v>52.03</v>
      </c>
      <c r="H3679" s="1" t="s">
        <v>4190</v>
      </c>
      <c r="I3679" s="3" t="s">
        <v>4191</v>
      </c>
      <c r="J3679" s="3" t="s">
        <v>256</v>
      </c>
      <c r="K3679" s="1" t="n">
        <v>10</v>
      </c>
      <c r="L3679" s="1" t="n">
        <v>0</v>
      </c>
      <c r="M3679" s="1" t="n">
        <v>36750</v>
      </c>
    </row>
    <row r="3680" customFormat="false" ht="108.95" hidden="false" customHeight="false" outlineLevel="0" collapsed="false">
      <c r="A3680" s="1" t="n">
        <v>3676</v>
      </c>
      <c r="B3680" s="1" t="n">
        <v>52</v>
      </c>
      <c r="C3680" s="1" t="n">
        <v>0</v>
      </c>
      <c r="D3680" s="1" t="n">
        <v>1</v>
      </c>
      <c r="E3680" s="1" t="n">
        <v>0</v>
      </c>
      <c r="G3680" s="1" t="n">
        <v>52.04</v>
      </c>
      <c r="I3680" s="3" t="s">
        <v>4192</v>
      </c>
      <c r="L3680" s="1" t="n">
        <v>0</v>
      </c>
      <c r="M3680" s="1" t="n">
        <v>36760</v>
      </c>
    </row>
    <row r="3681" customFormat="false" ht="55.2" hidden="false" customHeight="false" outlineLevel="0" collapsed="false">
      <c r="A3681" s="1" t="n">
        <v>3677</v>
      </c>
      <c r="B3681" s="1" t="n">
        <v>52</v>
      </c>
      <c r="C3681" s="1" t="n">
        <v>0</v>
      </c>
      <c r="D3681" s="1" t="n">
        <v>0</v>
      </c>
      <c r="E3681" s="1" t="n">
        <v>0</v>
      </c>
      <c r="F3681" s="1" t="n">
        <v>3676</v>
      </c>
      <c r="I3681" s="3" t="s">
        <v>4193</v>
      </c>
      <c r="L3681" s="1" t="n">
        <v>0</v>
      </c>
      <c r="M3681" s="1" t="n">
        <v>36770</v>
      </c>
    </row>
    <row r="3682" customFormat="false" ht="82.05" hidden="false" customHeight="false" outlineLevel="0" collapsed="false">
      <c r="A3682" s="1" t="n">
        <v>3678</v>
      </c>
      <c r="B3682" s="1" t="n">
        <v>52</v>
      </c>
      <c r="C3682" s="1" t="n">
        <v>0</v>
      </c>
      <c r="D3682" s="1" t="n">
        <v>0</v>
      </c>
      <c r="E3682" s="1" t="n">
        <v>1</v>
      </c>
      <c r="F3682" s="1" t="n">
        <v>3677</v>
      </c>
      <c r="H3682" s="1" t="s">
        <v>4194</v>
      </c>
      <c r="I3682" s="3" t="s">
        <v>4195</v>
      </c>
      <c r="J3682" s="3" t="s">
        <v>256</v>
      </c>
      <c r="K3682" s="1" t="n">
        <v>10</v>
      </c>
      <c r="L3682" s="1" t="n">
        <v>0</v>
      </c>
      <c r="M3682" s="1" t="n">
        <v>36780</v>
      </c>
    </row>
    <row r="3683" customFormat="false" ht="14.9" hidden="false" customHeight="false" outlineLevel="0" collapsed="false">
      <c r="A3683" s="1" t="n">
        <v>3679</v>
      </c>
      <c r="B3683" s="1" t="n">
        <v>52</v>
      </c>
      <c r="C3683" s="1" t="n">
        <v>0</v>
      </c>
      <c r="D3683" s="1" t="n">
        <v>0</v>
      </c>
      <c r="E3683" s="1" t="n">
        <v>1</v>
      </c>
      <c r="F3683" s="1" t="n">
        <v>3677</v>
      </c>
      <c r="H3683" s="1" t="s">
        <v>4196</v>
      </c>
      <c r="I3683" s="3" t="e">
        <f aca="false">--#NAME?</f>
        <v>#NAME?</v>
      </c>
      <c r="J3683" s="3" t="s">
        <v>256</v>
      </c>
      <c r="K3683" s="1" t="n">
        <v>10</v>
      </c>
      <c r="L3683" s="1" t="n">
        <v>0</v>
      </c>
      <c r="M3683" s="1" t="n">
        <v>36790</v>
      </c>
    </row>
    <row r="3684" customFormat="false" ht="14.9" hidden="false" customHeight="false" outlineLevel="0" collapsed="false">
      <c r="A3684" s="1" t="n">
        <v>3680</v>
      </c>
      <c r="B3684" s="1" t="n">
        <v>52</v>
      </c>
      <c r="C3684" s="1" t="n">
        <v>0</v>
      </c>
      <c r="D3684" s="1" t="n">
        <v>0</v>
      </c>
      <c r="E3684" s="1" t="n">
        <v>1</v>
      </c>
      <c r="F3684" s="1" t="n">
        <v>3676</v>
      </c>
      <c r="H3684" s="1" t="s">
        <v>4197</v>
      </c>
      <c r="I3684" s="3" t="e">
        <f aca="false">-#NAME? #NAME? #NAME? #NAME? #NAME?</f>
        <v>#VALUE!</v>
      </c>
      <c r="J3684" s="3" t="s">
        <v>256</v>
      </c>
      <c r="K3684" s="1" t="n">
        <v>10</v>
      </c>
      <c r="L3684" s="1" t="n">
        <v>0</v>
      </c>
      <c r="M3684" s="1" t="n">
        <v>36800</v>
      </c>
    </row>
    <row r="3685" customFormat="false" ht="202.95" hidden="false" customHeight="false" outlineLevel="0" collapsed="false">
      <c r="A3685" s="1" t="n">
        <v>3681</v>
      </c>
      <c r="B3685" s="1" t="n">
        <v>52</v>
      </c>
      <c r="C3685" s="1" t="n">
        <v>0</v>
      </c>
      <c r="D3685" s="1" t="n">
        <v>1</v>
      </c>
      <c r="E3685" s="1" t="n">
        <v>0</v>
      </c>
      <c r="G3685" s="1" t="n">
        <v>52.05</v>
      </c>
      <c r="I3685" s="3" t="s">
        <v>4198</v>
      </c>
      <c r="L3685" s="1" t="n">
        <v>0</v>
      </c>
      <c r="M3685" s="1" t="n">
        <v>36810</v>
      </c>
    </row>
    <row r="3686" customFormat="false" ht="55.2" hidden="false" customHeight="false" outlineLevel="0" collapsed="false">
      <c r="A3686" s="1" t="n">
        <v>3682</v>
      </c>
      <c r="B3686" s="1" t="n">
        <v>52</v>
      </c>
      <c r="C3686" s="1" t="n">
        <v>0</v>
      </c>
      <c r="D3686" s="1" t="n">
        <v>0</v>
      </c>
      <c r="E3686" s="1" t="n">
        <v>0</v>
      </c>
      <c r="F3686" s="1" t="n">
        <v>3681</v>
      </c>
      <c r="I3686" s="3" t="s">
        <v>4199</v>
      </c>
      <c r="L3686" s="1" t="n">
        <v>0</v>
      </c>
      <c r="M3686" s="1" t="n">
        <v>36820</v>
      </c>
    </row>
    <row r="3687" customFormat="false" ht="122.35" hidden="false" customHeight="false" outlineLevel="0" collapsed="false">
      <c r="A3687" s="1" t="n">
        <v>3683</v>
      </c>
      <c r="B3687" s="1" t="n">
        <v>52</v>
      </c>
      <c r="C3687" s="1" t="n">
        <v>0</v>
      </c>
      <c r="D3687" s="1" t="n">
        <v>0</v>
      </c>
      <c r="E3687" s="1" t="n">
        <v>1</v>
      </c>
      <c r="F3687" s="1" t="n">
        <v>3682</v>
      </c>
      <c r="H3687" s="1" t="s">
        <v>4200</v>
      </c>
      <c r="I3687" s="3" t="s">
        <v>4201</v>
      </c>
      <c r="J3687" s="3" t="s">
        <v>256</v>
      </c>
      <c r="K3687" s="1" t="n">
        <v>10</v>
      </c>
      <c r="L3687" s="1" t="n">
        <v>0</v>
      </c>
      <c r="M3687" s="1" t="n">
        <v>36830</v>
      </c>
    </row>
    <row r="3688" customFormat="false" ht="256.7" hidden="false" customHeight="false" outlineLevel="0" collapsed="false">
      <c r="A3688" s="1" t="n">
        <v>3684</v>
      </c>
      <c r="B3688" s="1" t="n">
        <v>52</v>
      </c>
      <c r="C3688" s="1" t="n">
        <v>0</v>
      </c>
      <c r="D3688" s="1" t="n">
        <v>0</v>
      </c>
      <c r="E3688" s="1" t="n">
        <v>1</v>
      </c>
      <c r="F3688" s="1" t="n">
        <v>3682</v>
      </c>
      <c r="H3688" s="1" t="s">
        <v>4202</v>
      </c>
      <c r="I3688" s="3" t="s">
        <v>4203</v>
      </c>
      <c r="J3688" s="3" t="s">
        <v>256</v>
      </c>
      <c r="K3688" s="1" t="n">
        <v>10</v>
      </c>
      <c r="L3688" s="1" t="n">
        <v>0</v>
      </c>
      <c r="M3688" s="1" t="n">
        <v>36840</v>
      </c>
    </row>
    <row r="3689" customFormat="false" ht="256.7" hidden="false" customHeight="false" outlineLevel="0" collapsed="false">
      <c r="A3689" s="1" t="n">
        <v>3685</v>
      </c>
      <c r="B3689" s="1" t="n">
        <v>52</v>
      </c>
      <c r="C3689" s="1" t="n">
        <v>0</v>
      </c>
      <c r="D3689" s="1" t="n">
        <v>0</v>
      </c>
      <c r="E3689" s="1" t="n">
        <v>1</v>
      </c>
      <c r="F3689" s="1" t="n">
        <v>3682</v>
      </c>
      <c r="H3689" s="1" t="s">
        <v>4204</v>
      </c>
      <c r="I3689" s="3" t="s">
        <v>4205</v>
      </c>
      <c r="J3689" s="3" t="s">
        <v>256</v>
      </c>
      <c r="K3689" s="1" t="n">
        <v>10</v>
      </c>
      <c r="L3689" s="1" t="n">
        <v>0</v>
      </c>
      <c r="M3689" s="1" t="n">
        <v>36850</v>
      </c>
    </row>
    <row r="3690" customFormat="false" ht="256.7" hidden="false" customHeight="false" outlineLevel="0" collapsed="false">
      <c r="A3690" s="1" t="n">
        <v>3686</v>
      </c>
      <c r="B3690" s="1" t="n">
        <v>52</v>
      </c>
      <c r="C3690" s="1" t="n">
        <v>0</v>
      </c>
      <c r="D3690" s="1" t="n">
        <v>0</v>
      </c>
      <c r="E3690" s="1" t="n">
        <v>1</v>
      </c>
      <c r="F3690" s="1" t="n">
        <v>3682</v>
      </c>
      <c r="H3690" s="1" t="s">
        <v>4206</v>
      </c>
      <c r="I3690" s="3" t="s">
        <v>4207</v>
      </c>
      <c r="J3690" s="3" t="s">
        <v>256</v>
      </c>
      <c r="K3690" s="1" t="n">
        <v>10</v>
      </c>
      <c r="L3690" s="1" t="n">
        <v>0</v>
      </c>
      <c r="M3690" s="1" t="n">
        <v>36860</v>
      </c>
    </row>
    <row r="3691" customFormat="false" ht="122.35" hidden="false" customHeight="false" outlineLevel="0" collapsed="false">
      <c r="A3691" s="1" t="n">
        <v>3687</v>
      </c>
      <c r="B3691" s="1" t="n">
        <v>52</v>
      </c>
      <c r="C3691" s="1" t="n">
        <v>0</v>
      </c>
      <c r="D3691" s="1" t="n">
        <v>0</v>
      </c>
      <c r="E3691" s="1" t="n">
        <v>1</v>
      </c>
      <c r="F3691" s="1" t="n">
        <v>3682</v>
      </c>
      <c r="H3691" s="1" t="s">
        <v>4208</v>
      </c>
      <c r="I3691" s="3" t="s">
        <v>4209</v>
      </c>
      <c r="J3691" s="3" t="s">
        <v>256</v>
      </c>
      <c r="K3691" s="1" t="n">
        <v>10</v>
      </c>
      <c r="L3691" s="1" t="n">
        <v>0</v>
      </c>
      <c r="M3691" s="1" t="n">
        <v>36870</v>
      </c>
    </row>
    <row r="3692" customFormat="false" ht="55.2" hidden="false" customHeight="false" outlineLevel="0" collapsed="false">
      <c r="A3692" s="1" t="n">
        <v>3688</v>
      </c>
      <c r="B3692" s="1" t="n">
        <v>52</v>
      </c>
      <c r="C3692" s="1" t="n">
        <v>0</v>
      </c>
      <c r="D3692" s="1" t="n">
        <v>0</v>
      </c>
      <c r="E3692" s="1" t="n">
        <v>0</v>
      </c>
      <c r="F3692" s="1" t="n">
        <v>3681</v>
      </c>
      <c r="I3692" s="3" t="s">
        <v>4210</v>
      </c>
      <c r="L3692" s="1" t="n">
        <v>0</v>
      </c>
      <c r="M3692" s="1" t="n">
        <v>36880</v>
      </c>
    </row>
    <row r="3693" customFormat="false" ht="122.35" hidden="false" customHeight="false" outlineLevel="0" collapsed="false">
      <c r="A3693" s="1" t="n">
        <v>3689</v>
      </c>
      <c r="B3693" s="1" t="n">
        <v>52</v>
      </c>
      <c r="C3693" s="1" t="n">
        <v>0</v>
      </c>
      <c r="D3693" s="1" t="n">
        <v>0</v>
      </c>
      <c r="E3693" s="1" t="n">
        <v>1</v>
      </c>
      <c r="F3693" s="1" t="n">
        <v>3688</v>
      </c>
      <c r="H3693" s="1" t="s">
        <v>4211</v>
      </c>
      <c r="I3693" s="3" t="s">
        <v>4212</v>
      </c>
      <c r="J3693" s="3" t="s">
        <v>256</v>
      </c>
      <c r="K3693" s="1" t="n">
        <v>10</v>
      </c>
      <c r="L3693" s="1" t="n">
        <v>0</v>
      </c>
      <c r="M3693" s="1" t="n">
        <v>36890</v>
      </c>
    </row>
    <row r="3694" customFormat="false" ht="256.7" hidden="false" customHeight="false" outlineLevel="0" collapsed="false">
      <c r="A3694" s="1" t="n">
        <v>3690</v>
      </c>
      <c r="B3694" s="1" t="n">
        <v>52</v>
      </c>
      <c r="C3694" s="1" t="n">
        <v>0</v>
      </c>
      <c r="D3694" s="1" t="n">
        <v>0</v>
      </c>
      <c r="E3694" s="1" t="n">
        <v>1</v>
      </c>
      <c r="F3694" s="1" t="n">
        <v>3688</v>
      </c>
      <c r="H3694" s="1" t="s">
        <v>4213</v>
      </c>
      <c r="I3694" s="3" t="s">
        <v>4203</v>
      </c>
      <c r="J3694" s="3" t="s">
        <v>256</v>
      </c>
      <c r="K3694" s="1" t="n">
        <v>10</v>
      </c>
      <c r="L3694" s="1" t="n">
        <v>0</v>
      </c>
      <c r="M3694" s="1" t="n">
        <v>36900</v>
      </c>
    </row>
    <row r="3695" customFormat="false" ht="135.8" hidden="false" customHeight="false" outlineLevel="0" collapsed="false">
      <c r="A3695" s="1" t="n">
        <v>3691</v>
      </c>
      <c r="B3695" s="1" t="n">
        <v>52</v>
      </c>
      <c r="C3695" s="1" t="n">
        <v>0</v>
      </c>
      <c r="D3695" s="1" t="n">
        <v>0</v>
      </c>
      <c r="E3695" s="1" t="n">
        <v>1</v>
      </c>
      <c r="F3695" s="1" t="n">
        <v>3688</v>
      </c>
      <c r="H3695" s="1" t="s">
        <v>4214</v>
      </c>
      <c r="I3695" s="3" t="s">
        <v>4215</v>
      </c>
      <c r="J3695" s="3" t="s">
        <v>256</v>
      </c>
      <c r="K3695" s="1" t="n">
        <v>10</v>
      </c>
      <c r="L3695" s="1" t="n">
        <v>0</v>
      </c>
      <c r="M3695" s="1" t="n">
        <v>36910</v>
      </c>
    </row>
    <row r="3696" customFormat="false" ht="256.7" hidden="false" customHeight="false" outlineLevel="0" collapsed="false">
      <c r="A3696" s="1" t="n">
        <v>3692</v>
      </c>
      <c r="B3696" s="1" t="n">
        <v>52</v>
      </c>
      <c r="C3696" s="1" t="n">
        <v>0</v>
      </c>
      <c r="D3696" s="1" t="n">
        <v>0</v>
      </c>
      <c r="E3696" s="1" t="n">
        <v>1</v>
      </c>
      <c r="F3696" s="1" t="n">
        <v>3688</v>
      </c>
      <c r="H3696" s="1" t="s">
        <v>4216</v>
      </c>
      <c r="I3696" s="3" t="s">
        <v>4207</v>
      </c>
      <c r="J3696" s="3" t="s">
        <v>256</v>
      </c>
      <c r="K3696" s="1" t="n">
        <v>10</v>
      </c>
      <c r="L3696" s="1" t="n">
        <v>0</v>
      </c>
      <c r="M3696" s="1" t="n">
        <v>36920</v>
      </c>
    </row>
    <row r="3697" customFormat="false" ht="243.25" hidden="false" customHeight="false" outlineLevel="0" collapsed="false">
      <c r="A3697" s="1" t="n">
        <v>3693</v>
      </c>
      <c r="B3697" s="1" t="n">
        <v>52</v>
      </c>
      <c r="C3697" s="1" t="n">
        <v>0</v>
      </c>
      <c r="D3697" s="1" t="n">
        <v>0</v>
      </c>
      <c r="E3697" s="1" t="n">
        <v>1</v>
      </c>
      <c r="F3697" s="1" t="n">
        <v>3688</v>
      </c>
      <c r="H3697" s="1" t="s">
        <v>4217</v>
      </c>
      <c r="I3697" s="3" t="s">
        <v>4218</v>
      </c>
      <c r="J3697" s="3" t="s">
        <v>256</v>
      </c>
      <c r="K3697" s="1" t="n">
        <v>10</v>
      </c>
      <c r="L3697" s="1" t="n">
        <v>0</v>
      </c>
      <c r="M3697" s="1" t="n">
        <v>36930</v>
      </c>
    </row>
    <row r="3698" customFormat="false" ht="256.7" hidden="false" customHeight="false" outlineLevel="0" collapsed="false">
      <c r="A3698" s="1" t="n">
        <v>3694</v>
      </c>
      <c r="B3698" s="1" t="n">
        <v>52</v>
      </c>
      <c r="C3698" s="1" t="n">
        <v>0</v>
      </c>
      <c r="D3698" s="1" t="n">
        <v>0</v>
      </c>
      <c r="E3698" s="1" t="n">
        <v>1</v>
      </c>
      <c r="F3698" s="1" t="n">
        <v>3688</v>
      </c>
      <c r="H3698" s="1" t="s">
        <v>4219</v>
      </c>
      <c r="I3698" s="3" t="s">
        <v>4220</v>
      </c>
      <c r="J3698" s="3" t="s">
        <v>256</v>
      </c>
      <c r="K3698" s="1" t="n">
        <v>10</v>
      </c>
      <c r="L3698" s="1" t="n">
        <v>0</v>
      </c>
      <c r="M3698" s="1" t="n">
        <v>36940</v>
      </c>
    </row>
    <row r="3699" customFormat="false" ht="149.25" hidden="false" customHeight="false" outlineLevel="0" collapsed="false">
      <c r="A3699" s="1" t="n">
        <v>3695</v>
      </c>
      <c r="B3699" s="1" t="n">
        <v>52</v>
      </c>
      <c r="C3699" s="1" t="n">
        <v>0</v>
      </c>
      <c r="D3699" s="1" t="n">
        <v>0</v>
      </c>
      <c r="E3699" s="1" t="n">
        <v>1</v>
      </c>
      <c r="F3699" s="1" t="n">
        <v>3688</v>
      </c>
      <c r="H3699" s="1" t="s">
        <v>4221</v>
      </c>
      <c r="I3699" s="3" t="s">
        <v>4222</v>
      </c>
      <c r="J3699" s="3" t="s">
        <v>256</v>
      </c>
      <c r="K3699" s="1" t="n">
        <v>10</v>
      </c>
      <c r="L3699" s="1" t="n">
        <v>0</v>
      </c>
      <c r="M3699" s="1" t="n">
        <v>36950</v>
      </c>
    </row>
    <row r="3700" customFormat="false" ht="82.05" hidden="false" customHeight="false" outlineLevel="0" collapsed="false">
      <c r="A3700" s="1" t="n">
        <v>3696</v>
      </c>
      <c r="B3700" s="1" t="n">
        <v>52</v>
      </c>
      <c r="C3700" s="1" t="n">
        <v>0</v>
      </c>
      <c r="D3700" s="1" t="n">
        <v>0</v>
      </c>
      <c r="E3700" s="1" t="n">
        <v>0</v>
      </c>
      <c r="F3700" s="1" t="n">
        <v>3681</v>
      </c>
      <c r="I3700" s="3" t="s">
        <v>4223</v>
      </c>
      <c r="L3700" s="1" t="n">
        <v>0</v>
      </c>
      <c r="M3700" s="1" t="n">
        <v>36960</v>
      </c>
    </row>
    <row r="3701" customFormat="false" ht="189.55" hidden="false" customHeight="false" outlineLevel="0" collapsed="false">
      <c r="A3701" s="1" t="n">
        <v>3697</v>
      </c>
      <c r="B3701" s="1" t="n">
        <v>52</v>
      </c>
      <c r="C3701" s="1" t="n">
        <v>0</v>
      </c>
      <c r="D3701" s="1" t="n">
        <v>0</v>
      </c>
      <c r="E3701" s="1" t="n">
        <v>1</v>
      </c>
      <c r="F3701" s="1" t="n">
        <v>3696</v>
      </c>
      <c r="H3701" s="1" t="s">
        <v>4224</v>
      </c>
      <c r="I3701" s="3" t="s">
        <v>4225</v>
      </c>
      <c r="J3701" s="3" t="s">
        <v>256</v>
      </c>
      <c r="K3701" s="1" t="n">
        <v>10</v>
      </c>
      <c r="L3701" s="1" t="n">
        <v>0</v>
      </c>
      <c r="M3701" s="1" t="n">
        <v>36970</v>
      </c>
    </row>
    <row r="3702" customFormat="false" ht="310.4" hidden="false" customHeight="false" outlineLevel="0" collapsed="false">
      <c r="A3702" s="1" t="n">
        <v>3698</v>
      </c>
      <c r="B3702" s="1" t="n">
        <v>52</v>
      </c>
      <c r="C3702" s="1" t="n">
        <v>0</v>
      </c>
      <c r="D3702" s="1" t="n">
        <v>0</v>
      </c>
      <c r="E3702" s="1" t="n">
        <v>1</v>
      </c>
      <c r="F3702" s="1" t="n">
        <v>3696</v>
      </c>
      <c r="H3702" s="1" t="s">
        <v>4226</v>
      </c>
      <c r="I3702" s="3" t="s">
        <v>4227</v>
      </c>
      <c r="J3702" s="3" t="s">
        <v>256</v>
      </c>
      <c r="K3702" s="1" t="n">
        <v>10</v>
      </c>
      <c r="L3702" s="1" t="n">
        <v>0</v>
      </c>
      <c r="M3702" s="1" t="n">
        <v>36980</v>
      </c>
    </row>
    <row r="3703" customFormat="false" ht="310.4" hidden="false" customHeight="false" outlineLevel="0" collapsed="false">
      <c r="A3703" s="1" t="n">
        <v>3699</v>
      </c>
      <c r="B3703" s="1" t="n">
        <v>52</v>
      </c>
      <c r="C3703" s="1" t="n">
        <v>0</v>
      </c>
      <c r="D3703" s="1" t="n">
        <v>0</v>
      </c>
      <c r="E3703" s="1" t="n">
        <v>1</v>
      </c>
      <c r="F3703" s="1" t="n">
        <v>3696</v>
      </c>
      <c r="H3703" s="1" t="s">
        <v>4228</v>
      </c>
      <c r="I3703" s="3" t="s">
        <v>4229</v>
      </c>
      <c r="J3703" s="3" t="s">
        <v>256</v>
      </c>
      <c r="K3703" s="1" t="n">
        <v>10</v>
      </c>
      <c r="L3703" s="1" t="n">
        <v>0</v>
      </c>
      <c r="M3703" s="1" t="n">
        <v>36990</v>
      </c>
    </row>
    <row r="3704" customFormat="false" ht="310.4" hidden="false" customHeight="false" outlineLevel="0" collapsed="false">
      <c r="A3704" s="1" t="n">
        <v>3700</v>
      </c>
      <c r="B3704" s="1" t="n">
        <v>52</v>
      </c>
      <c r="C3704" s="1" t="n">
        <v>0</v>
      </c>
      <c r="D3704" s="1" t="n">
        <v>0</v>
      </c>
      <c r="E3704" s="1" t="n">
        <v>1</v>
      </c>
      <c r="F3704" s="1" t="n">
        <v>3696</v>
      </c>
      <c r="H3704" s="1" t="s">
        <v>4230</v>
      </c>
      <c r="I3704" s="3" t="s">
        <v>4231</v>
      </c>
      <c r="J3704" s="3" t="s">
        <v>256</v>
      </c>
      <c r="K3704" s="1" t="n">
        <v>10</v>
      </c>
      <c r="L3704" s="1" t="n">
        <v>0</v>
      </c>
      <c r="M3704" s="1" t="n">
        <v>37000</v>
      </c>
    </row>
    <row r="3705" customFormat="false" ht="176.1" hidden="false" customHeight="false" outlineLevel="0" collapsed="false">
      <c r="A3705" s="1" t="n">
        <v>3701</v>
      </c>
      <c r="B3705" s="1" t="n">
        <v>52</v>
      </c>
      <c r="C3705" s="1" t="n">
        <v>0</v>
      </c>
      <c r="D3705" s="1" t="n">
        <v>0</v>
      </c>
      <c r="E3705" s="1" t="n">
        <v>1</v>
      </c>
      <c r="F3705" s="1" t="n">
        <v>3696</v>
      </c>
      <c r="H3705" s="1" t="s">
        <v>4232</v>
      </c>
      <c r="I3705" s="3" t="s">
        <v>4233</v>
      </c>
      <c r="J3705" s="3" t="s">
        <v>256</v>
      </c>
      <c r="K3705" s="1" t="n">
        <v>10</v>
      </c>
      <c r="L3705" s="1" t="n">
        <v>0</v>
      </c>
      <c r="M3705" s="1" t="n">
        <v>37010</v>
      </c>
    </row>
    <row r="3706" customFormat="false" ht="82.05" hidden="false" customHeight="false" outlineLevel="0" collapsed="false">
      <c r="A3706" s="1" t="n">
        <v>3702</v>
      </c>
      <c r="B3706" s="1" t="n">
        <v>52</v>
      </c>
      <c r="C3706" s="1" t="n">
        <v>0</v>
      </c>
      <c r="D3706" s="1" t="n">
        <v>0</v>
      </c>
      <c r="E3706" s="1" t="n">
        <v>0</v>
      </c>
      <c r="F3706" s="1" t="n">
        <v>3681</v>
      </c>
      <c r="I3706" s="3" t="s">
        <v>4234</v>
      </c>
      <c r="L3706" s="1" t="n">
        <v>0</v>
      </c>
      <c r="M3706" s="1" t="n">
        <v>37020</v>
      </c>
    </row>
    <row r="3707" customFormat="false" ht="189.55" hidden="false" customHeight="false" outlineLevel="0" collapsed="false">
      <c r="A3707" s="1" t="n">
        <v>3703</v>
      </c>
      <c r="B3707" s="1" t="n">
        <v>52</v>
      </c>
      <c r="C3707" s="1" t="n">
        <v>0</v>
      </c>
      <c r="D3707" s="1" t="n">
        <v>0</v>
      </c>
      <c r="E3707" s="1" t="n">
        <v>1</v>
      </c>
      <c r="F3707" s="1" t="n">
        <v>3702</v>
      </c>
      <c r="H3707" s="1" t="s">
        <v>4235</v>
      </c>
      <c r="I3707" s="3" t="s">
        <v>4225</v>
      </c>
      <c r="J3707" s="3" t="s">
        <v>256</v>
      </c>
      <c r="K3707" s="1" t="n">
        <v>10</v>
      </c>
      <c r="L3707" s="1" t="n">
        <v>0</v>
      </c>
      <c r="M3707" s="1" t="n">
        <v>37030</v>
      </c>
    </row>
    <row r="3708" customFormat="false" ht="310.4" hidden="false" customHeight="false" outlineLevel="0" collapsed="false">
      <c r="A3708" s="1" t="n">
        <v>3704</v>
      </c>
      <c r="B3708" s="1" t="n">
        <v>52</v>
      </c>
      <c r="C3708" s="1" t="n">
        <v>0</v>
      </c>
      <c r="D3708" s="1" t="n">
        <v>0</v>
      </c>
      <c r="E3708" s="1" t="n">
        <v>1</v>
      </c>
      <c r="F3708" s="1" t="n">
        <v>3702</v>
      </c>
      <c r="H3708" s="1" t="s">
        <v>4236</v>
      </c>
      <c r="I3708" s="3" t="s">
        <v>4227</v>
      </c>
      <c r="J3708" s="3" t="s">
        <v>256</v>
      </c>
      <c r="K3708" s="1" t="n">
        <v>10</v>
      </c>
      <c r="L3708" s="1" t="n">
        <v>0</v>
      </c>
      <c r="M3708" s="1" t="n">
        <v>37040</v>
      </c>
    </row>
    <row r="3709" customFormat="false" ht="310.4" hidden="false" customHeight="false" outlineLevel="0" collapsed="false">
      <c r="A3709" s="1" t="n">
        <v>3705</v>
      </c>
      <c r="B3709" s="1" t="n">
        <v>52</v>
      </c>
      <c r="C3709" s="1" t="n">
        <v>0</v>
      </c>
      <c r="D3709" s="1" t="n">
        <v>0</v>
      </c>
      <c r="E3709" s="1" t="n">
        <v>1</v>
      </c>
      <c r="F3709" s="1" t="n">
        <v>3702</v>
      </c>
      <c r="H3709" s="1" t="s">
        <v>4237</v>
      </c>
      <c r="I3709" s="3" t="s">
        <v>4229</v>
      </c>
      <c r="J3709" s="3" t="s">
        <v>256</v>
      </c>
      <c r="K3709" s="1" t="n">
        <v>10</v>
      </c>
      <c r="L3709" s="1" t="n">
        <v>0</v>
      </c>
      <c r="M3709" s="1" t="n">
        <v>37050</v>
      </c>
    </row>
    <row r="3710" customFormat="false" ht="256.7" hidden="false" customHeight="false" outlineLevel="0" collapsed="false">
      <c r="A3710" s="1" t="n">
        <v>3706</v>
      </c>
      <c r="B3710" s="1" t="n">
        <v>52</v>
      </c>
      <c r="C3710" s="1" t="n">
        <v>0</v>
      </c>
      <c r="D3710" s="1" t="n">
        <v>0</v>
      </c>
      <c r="E3710" s="1" t="n">
        <v>1</v>
      </c>
      <c r="F3710" s="1" t="n">
        <v>3702</v>
      </c>
      <c r="H3710" s="1" t="s">
        <v>4238</v>
      </c>
      <c r="I3710" s="3" t="s">
        <v>4239</v>
      </c>
      <c r="J3710" s="3" t="s">
        <v>256</v>
      </c>
      <c r="K3710" s="1" t="n">
        <v>10</v>
      </c>
      <c r="L3710" s="1" t="n">
        <v>0</v>
      </c>
      <c r="M3710" s="1" t="n">
        <v>37060</v>
      </c>
    </row>
    <row r="3711" customFormat="false" ht="189.55" hidden="false" customHeight="false" outlineLevel="0" collapsed="false">
      <c r="A3711" s="1" t="n">
        <v>3707</v>
      </c>
      <c r="B3711" s="1" t="n">
        <v>52</v>
      </c>
      <c r="C3711" s="1" t="n">
        <v>0</v>
      </c>
      <c r="D3711" s="1" t="n">
        <v>0</v>
      </c>
      <c r="E3711" s="1" t="n">
        <v>1</v>
      </c>
      <c r="F3711" s="1" t="n">
        <v>3702</v>
      </c>
      <c r="H3711" s="1" t="s">
        <v>4240</v>
      </c>
      <c r="I3711" s="3" t="s">
        <v>4241</v>
      </c>
      <c r="J3711" s="3" t="s">
        <v>256</v>
      </c>
      <c r="K3711" s="1" t="n">
        <v>10</v>
      </c>
      <c r="L3711" s="1" t="n">
        <v>0</v>
      </c>
      <c r="M3711" s="1" t="n">
        <v>37070</v>
      </c>
    </row>
    <row r="3712" customFormat="false" ht="216.4" hidden="false" customHeight="false" outlineLevel="0" collapsed="false">
      <c r="A3712" s="1" t="n">
        <v>3708</v>
      </c>
      <c r="B3712" s="1" t="n">
        <v>52</v>
      </c>
      <c r="C3712" s="1" t="n">
        <v>0</v>
      </c>
      <c r="D3712" s="1" t="n">
        <v>1</v>
      </c>
      <c r="E3712" s="1" t="n">
        <v>0</v>
      </c>
      <c r="G3712" s="1" t="n">
        <v>52.06</v>
      </c>
      <c r="I3712" s="3" t="s">
        <v>4242</v>
      </c>
      <c r="L3712" s="1" t="n">
        <v>0</v>
      </c>
      <c r="M3712" s="1" t="n">
        <v>37080</v>
      </c>
    </row>
    <row r="3713" customFormat="false" ht="55.2" hidden="false" customHeight="false" outlineLevel="0" collapsed="false">
      <c r="A3713" s="1" t="n">
        <v>3709</v>
      </c>
      <c r="B3713" s="1" t="n">
        <v>52</v>
      </c>
      <c r="C3713" s="1" t="n">
        <v>0</v>
      </c>
      <c r="D3713" s="1" t="n">
        <v>0</v>
      </c>
      <c r="E3713" s="1" t="n">
        <v>0</v>
      </c>
      <c r="F3713" s="1" t="n">
        <v>3708</v>
      </c>
      <c r="I3713" s="3" t="s">
        <v>4199</v>
      </c>
      <c r="L3713" s="1" t="n">
        <v>0</v>
      </c>
      <c r="M3713" s="1" t="n">
        <v>37090</v>
      </c>
    </row>
    <row r="3714" customFormat="false" ht="122.35" hidden="false" customHeight="false" outlineLevel="0" collapsed="false">
      <c r="A3714" s="1" t="n">
        <v>3710</v>
      </c>
      <c r="B3714" s="1" t="n">
        <v>52</v>
      </c>
      <c r="C3714" s="1" t="n">
        <v>0</v>
      </c>
      <c r="D3714" s="1" t="n">
        <v>0</v>
      </c>
      <c r="E3714" s="1" t="n">
        <v>1</v>
      </c>
      <c r="F3714" s="1" t="n">
        <v>3709</v>
      </c>
      <c r="H3714" s="1" t="s">
        <v>4243</v>
      </c>
      <c r="I3714" s="3" t="s">
        <v>4212</v>
      </c>
      <c r="J3714" s="3" t="s">
        <v>256</v>
      </c>
      <c r="K3714" s="1" t="n">
        <v>10</v>
      </c>
      <c r="L3714" s="1" t="n">
        <v>0</v>
      </c>
      <c r="M3714" s="1" t="n">
        <v>37100</v>
      </c>
    </row>
    <row r="3715" customFormat="false" ht="256.7" hidden="false" customHeight="false" outlineLevel="0" collapsed="false">
      <c r="A3715" s="1" t="n">
        <v>3711</v>
      </c>
      <c r="B3715" s="1" t="n">
        <v>52</v>
      </c>
      <c r="C3715" s="1" t="n">
        <v>0</v>
      </c>
      <c r="D3715" s="1" t="n">
        <v>0</v>
      </c>
      <c r="E3715" s="1" t="n">
        <v>1</v>
      </c>
      <c r="F3715" s="1" t="n">
        <v>3709</v>
      </c>
      <c r="H3715" s="1" t="s">
        <v>4244</v>
      </c>
      <c r="I3715" s="3" t="s">
        <v>4203</v>
      </c>
      <c r="J3715" s="3" t="s">
        <v>256</v>
      </c>
      <c r="K3715" s="1" t="n">
        <v>10</v>
      </c>
      <c r="L3715" s="1" t="n">
        <v>0</v>
      </c>
      <c r="M3715" s="1" t="n">
        <v>37110</v>
      </c>
    </row>
    <row r="3716" customFormat="false" ht="256.7" hidden="false" customHeight="false" outlineLevel="0" collapsed="false">
      <c r="A3716" s="1" t="n">
        <v>3712</v>
      </c>
      <c r="B3716" s="1" t="n">
        <v>52</v>
      </c>
      <c r="C3716" s="1" t="n">
        <v>0</v>
      </c>
      <c r="D3716" s="1" t="n">
        <v>0</v>
      </c>
      <c r="E3716" s="1" t="n">
        <v>1</v>
      </c>
      <c r="F3716" s="1" t="n">
        <v>3709</v>
      </c>
      <c r="H3716" s="1" t="s">
        <v>4245</v>
      </c>
      <c r="I3716" s="3" t="s">
        <v>4205</v>
      </c>
      <c r="J3716" s="3" t="s">
        <v>256</v>
      </c>
      <c r="K3716" s="1" t="n">
        <v>10</v>
      </c>
      <c r="L3716" s="1" t="n">
        <v>0</v>
      </c>
      <c r="M3716" s="1" t="n">
        <v>37120</v>
      </c>
    </row>
    <row r="3717" customFormat="false" ht="256.7" hidden="false" customHeight="false" outlineLevel="0" collapsed="false">
      <c r="A3717" s="1" t="n">
        <v>3713</v>
      </c>
      <c r="B3717" s="1" t="n">
        <v>52</v>
      </c>
      <c r="C3717" s="1" t="n">
        <v>0</v>
      </c>
      <c r="D3717" s="1" t="n">
        <v>0</v>
      </c>
      <c r="E3717" s="1" t="n">
        <v>1</v>
      </c>
      <c r="F3717" s="1" t="n">
        <v>3709</v>
      </c>
      <c r="H3717" s="1" t="s">
        <v>4246</v>
      </c>
      <c r="I3717" s="3" t="s">
        <v>4207</v>
      </c>
      <c r="J3717" s="3" t="s">
        <v>256</v>
      </c>
      <c r="K3717" s="1" t="n">
        <v>10</v>
      </c>
      <c r="L3717" s="1" t="n">
        <v>0</v>
      </c>
      <c r="M3717" s="1" t="n">
        <v>37130</v>
      </c>
    </row>
    <row r="3718" customFormat="false" ht="122.35" hidden="false" customHeight="false" outlineLevel="0" collapsed="false">
      <c r="A3718" s="1" t="n">
        <v>3714</v>
      </c>
      <c r="B3718" s="1" t="n">
        <v>52</v>
      </c>
      <c r="C3718" s="1" t="n">
        <v>0</v>
      </c>
      <c r="D3718" s="1" t="n">
        <v>0</v>
      </c>
      <c r="E3718" s="1" t="n">
        <v>1</v>
      </c>
      <c r="F3718" s="1" t="n">
        <v>3709</v>
      </c>
      <c r="H3718" s="1" t="s">
        <v>4247</v>
      </c>
      <c r="I3718" s="3" t="s">
        <v>4248</v>
      </c>
      <c r="J3718" s="3" t="s">
        <v>256</v>
      </c>
      <c r="K3718" s="1" t="n">
        <v>10</v>
      </c>
      <c r="L3718" s="1" t="n">
        <v>0</v>
      </c>
      <c r="M3718" s="1" t="n">
        <v>37140</v>
      </c>
    </row>
    <row r="3719" customFormat="false" ht="55.2" hidden="false" customHeight="false" outlineLevel="0" collapsed="false">
      <c r="A3719" s="1" t="n">
        <v>3715</v>
      </c>
      <c r="B3719" s="1" t="n">
        <v>52</v>
      </c>
      <c r="C3719" s="1" t="n">
        <v>0</v>
      </c>
      <c r="D3719" s="1" t="n">
        <v>0</v>
      </c>
      <c r="E3719" s="1" t="n">
        <v>0</v>
      </c>
      <c r="F3719" s="1" t="n">
        <v>3708</v>
      </c>
      <c r="I3719" s="3" t="s">
        <v>4210</v>
      </c>
      <c r="J3719" s="3" t="s">
        <v>256</v>
      </c>
      <c r="K3719" s="1" t="n">
        <v>10</v>
      </c>
      <c r="L3719" s="1" t="n">
        <v>0</v>
      </c>
      <c r="M3719" s="1" t="n">
        <v>37150</v>
      </c>
    </row>
    <row r="3720" customFormat="false" ht="135.8" hidden="false" customHeight="false" outlineLevel="0" collapsed="false">
      <c r="A3720" s="1" t="n">
        <v>3716</v>
      </c>
      <c r="B3720" s="1" t="n">
        <v>52</v>
      </c>
      <c r="C3720" s="1" t="n">
        <v>0</v>
      </c>
      <c r="D3720" s="1" t="n">
        <v>0</v>
      </c>
      <c r="E3720" s="1" t="n">
        <v>1</v>
      </c>
      <c r="F3720" s="1" t="n">
        <v>3715</v>
      </c>
      <c r="H3720" s="1" t="s">
        <v>4249</v>
      </c>
      <c r="I3720" s="3" t="s">
        <v>4250</v>
      </c>
      <c r="J3720" s="3" t="s">
        <v>256</v>
      </c>
      <c r="K3720" s="1" t="n">
        <v>10</v>
      </c>
      <c r="L3720" s="1" t="n">
        <v>0</v>
      </c>
      <c r="M3720" s="1" t="n">
        <v>37160</v>
      </c>
    </row>
    <row r="3721" customFormat="false" ht="256.7" hidden="false" customHeight="false" outlineLevel="0" collapsed="false">
      <c r="A3721" s="1" t="n">
        <v>3717</v>
      </c>
      <c r="B3721" s="1" t="n">
        <v>52</v>
      </c>
      <c r="C3721" s="1" t="n">
        <v>0</v>
      </c>
      <c r="D3721" s="1" t="n">
        <v>0</v>
      </c>
      <c r="E3721" s="1" t="n">
        <v>1</v>
      </c>
      <c r="F3721" s="1" t="n">
        <v>3715</v>
      </c>
      <c r="H3721" s="1" t="s">
        <v>4251</v>
      </c>
      <c r="I3721" s="3" t="s">
        <v>4203</v>
      </c>
      <c r="J3721" s="3" t="s">
        <v>256</v>
      </c>
      <c r="K3721" s="1" t="n">
        <v>10</v>
      </c>
      <c r="L3721" s="1" t="n">
        <v>0</v>
      </c>
      <c r="M3721" s="1" t="n">
        <v>37170</v>
      </c>
    </row>
    <row r="3722" customFormat="false" ht="256.7" hidden="false" customHeight="false" outlineLevel="0" collapsed="false">
      <c r="A3722" s="1" t="n">
        <v>3718</v>
      </c>
      <c r="B3722" s="1" t="n">
        <v>52</v>
      </c>
      <c r="C3722" s="1" t="n">
        <v>0</v>
      </c>
      <c r="D3722" s="1" t="n">
        <v>0</v>
      </c>
      <c r="E3722" s="1" t="n">
        <v>1</v>
      </c>
      <c r="F3722" s="1" t="n">
        <v>3715</v>
      </c>
      <c r="H3722" s="1" t="s">
        <v>4252</v>
      </c>
      <c r="I3722" s="3" t="s">
        <v>4205</v>
      </c>
      <c r="J3722" s="3" t="s">
        <v>256</v>
      </c>
      <c r="K3722" s="1" t="n">
        <v>10</v>
      </c>
      <c r="L3722" s="1" t="n">
        <v>0</v>
      </c>
      <c r="M3722" s="1" t="n">
        <v>37180</v>
      </c>
    </row>
    <row r="3723" customFormat="false" ht="256.7" hidden="false" customHeight="false" outlineLevel="0" collapsed="false">
      <c r="A3723" s="1" t="n">
        <v>3719</v>
      </c>
      <c r="B3723" s="1" t="n">
        <v>52</v>
      </c>
      <c r="C3723" s="1" t="n">
        <v>0</v>
      </c>
      <c r="D3723" s="1" t="n">
        <v>0</v>
      </c>
      <c r="E3723" s="1" t="n">
        <v>1</v>
      </c>
      <c r="F3723" s="1" t="n">
        <v>3715</v>
      </c>
      <c r="H3723" s="1" t="s">
        <v>4253</v>
      </c>
      <c r="I3723" s="3" t="s">
        <v>4207</v>
      </c>
      <c r="J3723" s="3" t="s">
        <v>256</v>
      </c>
      <c r="K3723" s="1" t="n">
        <v>10</v>
      </c>
      <c r="L3723" s="1" t="n">
        <v>0</v>
      </c>
      <c r="M3723" s="1" t="n">
        <v>37190</v>
      </c>
    </row>
    <row r="3724" customFormat="false" ht="122.35" hidden="false" customHeight="false" outlineLevel="0" collapsed="false">
      <c r="A3724" s="1" t="n">
        <v>3720</v>
      </c>
      <c r="B3724" s="1" t="n">
        <v>52</v>
      </c>
      <c r="C3724" s="1" t="n">
        <v>0</v>
      </c>
      <c r="D3724" s="1" t="n">
        <v>0</v>
      </c>
      <c r="E3724" s="1" t="n">
        <v>1</v>
      </c>
      <c r="F3724" s="1" t="n">
        <v>3719</v>
      </c>
      <c r="H3724" s="1" t="s">
        <v>4254</v>
      </c>
      <c r="I3724" s="3" t="s">
        <v>4209</v>
      </c>
      <c r="J3724" s="3" t="s">
        <v>256</v>
      </c>
      <c r="K3724" s="1" t="n">
        <v>10</v>
      </c>
      <c r="L3724" s="1" t="n">
        <v>0</v>
      </c>
      <c r="M3724" s="1" t="n">
        <v>37200</v>
      </c>
    </row>
    <row r="3725" customFormat="false" ht="82.05" hidden="false" customHeight="false" outlineLevel="0" collapsed="false">
      <c r="A3725" s="1" t="n">
        <v>3721</v>
      </c>
      <c r="B3725" s="1" t="n">
        <v>52</v>
      </c>
      <c r="C3725" s="1" t="n">
        <v>0</v>
      </c>
      <c r="D3725" s="1" t="n">
        <v>0</v>
      </c>
      <c r="E3725" s="1" t="n">
        <v>0</v>
      </c>
      <c r="F3725" s="1" t="n">
        <v>3720</v>
      </c>
      <c r="I3725" s="3" t="s">
        <v>4223</v>
      </c>
      <c r="L3725" s="1" t="n">
        <v>0</v>
      </c>
      <c r="M3725" s="1" t="n">
        <v>37210</v>
      </c>
    </row>
    <row r="3726" customFormat="false" ht="189.55" hidden="false" customHeight="false" outlineLevel="0" collapsed="false">
      <c r="A3726" s="1" t="n">
        <v>3722</v>
      </c>
      <c r="B3726" s="1" t="n">
        <v>52</v>
      </c>
      <c r="C3726" s="1" t="n">
        <v>0</v>
      </c>
      <c r="D3726" s="1" t="n">
        <v>0</v>
      </c>
      <c r="E3726" s="1" t="n">
        <v>1</v>
      </c>
      <c r="F3726" s="1" t="n">
        <v>3721</v>
      </c>
      <c r="H3726" s="1" t="s">
        <v>4255</v>
      </c>
      <c r="I3726" s="3" t="s">
        <v>4225</v>
      </c>
      <c r="J3726" s="3" t="s">
        <v>256</v>
      </c>
      <c r="K3726" s="1" t="n">
        <v>10</v>
      </c>
      <c r="L3726" s="1" t="n">
        <v>0</v>
      </c>
      <c r="M3726" s="1" t="n">
        <v>37220</v>
      </c>
    </row>
    <row r="3727" customFormat="false" ht="310.4" hidden="false" customHeight="false" outlineLevel="0" collapsed="false">
      <c r="A3727" s="1" t="n">
        <v>3723</v>
      </c>
      <c r="B3727" s="1" t="n">
        <v>52</v>
      </c>
      <c r="C3727" s="1" t="n">
        <v>0</v>
      </c>
      <c r="D3727" s="1" t="n">
        <v>0</v>
      </c>
      <c r="E3727" s="1" t="n">
        <v>1</v>
      </c>
      <c r="F3727" s="1" t="n">
        <v>3721</v>
      </c>
      <c r="H3727" s="1" t="s">
        <v>4256</v>
      </c>
      <c r="I3727" s="3" t="s">
        <v>4227</v>
      </c>
      <c r="J3727" s="3" t="s">
        <v>256</v>
      </c>
      <c r="K3727" s="1" t="n">
        <v>10</v>
      </c>
      <c r="L3727" s="1" t="n">
        <v>0</v>
      </c>
      <c r="M3727" s="1" t="n">
        <v>37230</v>
      </c>
    </row>
    <row r="3728" customFormat="false" ht="350.7" hidden="false" customHeight="false" outlineLevel="0" collapsed="false">
      <c r="A3728" s="1" t="n">
        <v>3724</v>
      </c>
      <c r="B3728" s="1" t="n">
        <v>52</v>
      </c>
      <c r="C3728" s="1" t="n">
        <v>0</v>
      </c>
      <c r="D3728" s="1" t="n">
        <v>0</v>
      </c>
      <c r="E3728" s="1" t="n">
        <v>1</v>
      </c>
      <c r="F3728" s="1" t="n">
        <v>3721</v>
      </c>
      <c r="H3728" s="1" t="s">
        <v>4257</v>
      </c>
      <c r="I3728" s="3" t="s">
        <v>4258</v>
      </c>
      <c r="J3728" s="3" t="s">
        <v>256</v>
      </c>
      <c r="K3728" s="1" t="n">
        <v>10</v>
      </c>
      <c r="L3728" s="1" t="n">
        <v>0</v>
      </c>
      <c r="M3728" s="1" t="n">
        <v>37240</v>
      </c>
    </row>
    <row r="3729" customFormat="false" ht="310.4" hidden="false" customHeight="false" outlineLevel="0" collapsed="false">
      <c r="A3729" s="1" t="n">
        <v>3725</v>
      </c>
      <c r="B3729" s="1" t="n">
        <v>52</v>
      </c>
      <c r="C3729" s="1" t="n">
        <v>0</v>
      </c>
      <c r="D3729" s="1" t="n">
        <v>0</v>
      </c>
      <c r="E3729" s="1" t="n">
        <v>1</v>
      </c>
      <c r="F3729" s="1" t="n">
        <v>3721</v>
      </c>
      <c r="H3729" s="1" t="s">
        <v>4259</v>
      </c>
      <c r="I3729" s="3" t="s">
        <v>4231</v>
      </c>
      <c r="J3729" s="3" t="s">
        <v>256</v>
      </c>
      <c r="K3729" s="1" t="n">
        <v>10</v>
      </c>
      <c r="L3729" s="1" t="n">
        <v>0</v>
      </c>
      <c r="M3729" s="1" t="n">
        <v>37250</v>
      </c>
    </row>
    <row r="3730" customFormat="false" ht="176.1" hidden="false" customHeight="false" outlineLevel="0" collapsed="false">
      <c r="A3730" s="1" t="n">
        <v>3726</v>
      </c>
      <c r="B3730" s="1" t="n">
        <v>52</v>
      </c>
      <c r="C3730" s="1" t="n">
        <v>0</v>
      </c>
      <c r="D3730" s="1" t="n">
        <v>0</v>
      </c>
      <c r="E3730" s="1" t="n">
        <v>1</v>
      </c>
      <c r="F3730" s="1" t="n">
        <v>3721</v>
      </c>
      <c r="H3730" s="1" t="s">
        <v>4260</v>
      </c>
      <c r="I3730" s="3" t="s">
        <v>4233</v>
      </c>
      <c r="J3730" s="3" t="s">
        <v>256</v>
      </c>
      <c r="K3730" s="1" t="n">
        <v>10</v>
      </c>
      <c r="L3730" s="1" t="n">
        <v>0</v>
      </c>
      <c r="M3730" s="1" t="n">
        <v>37260</v>
      </c>
    </row>
    <row r="3731" customFormat="false" ht="82.05" hidden="false" customHeight="false" outlineLevel="0" collapsed="false">
      <c r="A3731" s="1" t="n">
        <v>3727</v>
      </c>
      <c r="B3731" s="1" t="n">
        <v>52</v>
      </c>
      <c r="C3731" s="1" t="n">
        <v>0</v>
      </c>
      <c r="D3731" s="1" t="n">
        <v>0</v>
      </c>
      <c r="E3731" s="1" t="n">
        <v>0</v>
      </c>
      <c r="F3731" s="1" t="n">
        <v>3720</v>
      </c>
      <c r="I3731" s="3" t="s">
        <v>4234</v>
      </c>
      <c r="L3731" s="1" t="n">
        <v>0</v>
      </c>
      <c r="M3731" s="1" t="n">
        <v>37270</v>
      </c>
    </row>
    <row r="3732" customFormat="false" ht="189.55" hidden="false" customHeight="false" outlineLevel="0" collapsed="false">
      <c r="A3732" s="1" t="n">
        <v>3728</v>
      </c>
      <c r="B3732" s="1" t="n">
        <v>52</v>
      </c>
      <c r="C3732" s="1" t="n">
        <v>0</v>
      </c>
      <c r="D3732" s="1" t="n">
        <v>0</v>
      </c>
      <c r="E3732" s="1" t="n">
        <v>1</v>
      </c>
      <c r="F3732" s="1" t="n">
        <v>3727</v>
      </c>
      <c r="H3732" s="1" t="s">
        <v>4261</v>
      </c>
      <c r="I3732" s="3" t="s">
        <v>4262</v>
      </c>
      <c r="J3732" s="3" t="s">
        <v>256</v>
      </c>
      <c r="K3732" s="1" t="n">
        <v>10</v>
      </c>
      <c r="L3732" s="1" t="n">
        <v>0</v>
      </c>
      <c r="M3732" s="1" t="n">
        <v>37280</v>
      </c>
    </row>
    <row r="3733" customFormat="false" ht="310.4" hidden="false" customHeight="false" outlineLevel="0" collapsed="false">
      <c r="A3733" s="1" t="n">
        <v>3729</v>
      </c>
      <c r="B3733" s="1" t="n">
        <v>52</v>
      </c>
      <c r="C3733" s="1" t="n">
        <v>0</v>
      </c>
      <c r="D3733" s="1" t="n">
        <v>0</v>
      </c>
      <c r="E3733" s="1" t="n">
        <v>1</v>
      </c>
      <c r="F3733" s="1" t="n">
        <v>3727</v>
      </c>
      <c r="H3733" s="1" t="s">
        <v>4263</v>
      </c>
      <c r="I3733" s="3" t="s">
        <v>4227</v>
      </c>
      <c r="J3733" s="3" t="s">
        <v>256</v>
      </c>
      <c r="K3733" s="1" t="n">
        <v>10</v>
      </c>
      <c r="L3733" s="1" t="n">
        <v>0</v>
      </c>
      <c r="M3733" s="1" t="n">
        <v>37290</v>
      </c>
    </row>
    <row r="3734" customFormat="false" ht="256.7" hidden="false" customHeight="false" outlineLevel="0" collapsed="false">
      <c r="A3734" s="1" t="n">
        <v>3730</v>
      </c>
      <c r="B3734" s="1" t="n">
        <v>52</v>
      </c>
      <c r="C3734" s="1" t="n">
        <v>0</v>
      </c>
      <c r="D3734" s="1" t="n">
        <v>0</v>
      </c>
      <c r="E3734" s="1" t="n">
        <v>1</v>
      </c>
      <c r="F3734" s="1" t="n">
        <v>3727</v>
      </c>
      <c r="H3734" s="1" t="s">
        <v>4264</v>
      </c>
      <c r="I3734" s="3" t="s">
        <v>4265</v>
      </c>
      <c r="J3734" s="3" t="s">
        <v>256</v>
      </c>
      <c r="K3734" s="1" t="n">
        <v>10</v>
      </c>
      <c r="L3734" s="1" t="n">
        <v>0</v>
      </c>
      <c r="M3734" s="1" t="n">
        <v>37300</v>
      </c>
    </row>
    <row r="3735" customFormat="false" ht="310.4" hidden="false" customHeight="false" outlineLevel="0" collapsed="false">
      <c r="A3735" s="1" t="n">
        <v>3731</v>
      </c>
      <c r="B3735" s="1" t="n">
        <v>52</v>
      </c>
      <c r="C3735" s="1" t="n">
        <v>0</v>
      </c>
      <c r="D3735" s="1" t="n">
        <v>0</v>
      </c>
      <c r="E3735" s="1" t="n">
        <v>1</v>
      </c>
      <c r="F3735" s="1" t="n">
        <v>3727</v>
      </c>
      <c r="H3735" s="1" t="s">
        <v>4266</v>
      </c>
      <c r="I3735" s="3" t="s">
        <v>4231</v>
      </c>
      <c r="J3735" s="3" t="s">
        <v>256</v>
      </c>
      <c r="K3735" s="1" t="n">
        <v>10</v>
      </c>
      <c r="L3735" s="1" t="n">
        <v>0</v>
      </c>
      <c r="M3735" s="1" t="n">
        <v>37310</v>
      </c>
    </row>
    <row r="3736" customFormat="false" ht="176.1" hidden="false" customHeight="false" outlineLevel="0" collapsed="false">
      <c r="A3736" s="1" t="n">
        <v>3732</v>
      </c>
      <c r="B3736" s="1" t="n">
        <v>52</v>
      </c>
      <c r="C3736" s="1" t="n">
        <v>0</v>
      </c>
      <c r="D3736" s="1" t="n">
        <v>0</v>
      </c>
      <c r="E3736" s="1" t="n">
        <v>1</v>
      </c>
      <c r="F3736" s="1" t="n">
        <v>3727</v>
      </c>
      <c r="H3736" s="1" t="s">
        <v>4267</v>
      </c>
      <c r="I3736" s="3" t="s">
        <v>4233</v>
      </c>
      <c r="J3736" s="3" t="s">
        <v>256</v>
      </c>
      <c r="K3736" s="1" t="n">
        <v>10</v>
      </c>
      <c r="L3736" s="1" t="n">
        <v>0</v>
      </c>
      <c r="M3736" s="1" t="n">
        <v>37320</v>
      </c>
    </row>
    <row r="3737" customFormat="false" ht="122.35" hidden="false" customHeight="false" outlineLevel="0" collapsed="false">
      <c r="A3737" s="1" t="n">
        <v>3733</v>
      </c>
      <c r="B3737" s="1" t="n">
        <v>52</v>
      </c>
      <c r="C3737" s="1" t="n">
        <v>0</v>
      </c>
      <c r="D3737" s="1" t="n">
        <v>1</v>
      </c>
      <c r="E3737" s="1" t="n">
        <v>0</v>
      </c>
      <c r="G3737" s="1" t="n">
        <v>52.07</v>
      </c>
      <c r="I3737" s="3" t="s">
        <v>4268</v>
      </c>
      <c r="L3737" s="1" t="n">
        <v>0</v>
      </c>
      <c r="M3737" s="1" t="n">
        <v>37330</v>
      </c>
    </row>
    <row r="3738" customFormat="false" ht="82.05" hidden="false" customHeight="false" outlineLevel="0" collapsed="false">
      <c r="A3738" s="1" t="n">
        <v>3734</v>
      </c>
      <c r="B3738" s="1" t="n">
        <v>52</v>
      </c>
      <c r="C3738" s="1" t="n">
        <v>0</v>
      </c>
      <c r="D3738" s="1" t="n">
        <v>0</v>
      </c>
      <c r="E3738" s="1" t="n">
        <v>1</v>
      </c>
      <c r="F3738" s="1" t="n">
        <v>3733</v>
      </c>
      <c r="H3738" s="1" t="s">
        <v>4269</v>
      </c>
      <c r="I3738" s="3" t="s">
        <v>4270</v>
      </c>
      <c r="J3738" s="3" t="s">
        <v>256</v>
      </c>
      <c r="K3738" s="1" t="n">
        <v>10</v>
      </c>
      <c r="L3738" s="1" t="n">
        <v>0</v>
      </c>
      <c r="M3738" s="1" t="n">
        <v>37340</v>
      </c>
    </row>
    <row r="3739" customFormat="false" ht="14.9" hidden="false" customHeight="false" outlineLevel="0" collapsed="false">
      <c r="A3739" s="1" t="n">
        <v>3735</v>
      </c>
      <c r="B3739" s="1" t="n">
        <v>52</v>
      </c>
      <c r="C3739" s="1" t="n">
        <v>0</v>
      </c>
      <c r="D3739" s="1" t="n">
        <v>0</v>
      </c>
      <c r="E3739" s="1" t="n">
        <v>1</v>
      </c>
      <c r="F3739" s="1" t="n">
        <v>3733</v>
      </c>
      <c r="H3739" s="1" t="s">
        <v>4271</v>
      </c>
      <c r="I3739" s="3" t="e">
        <f aca="false">-#NAME?</f>
        <v>#NAME?</v>
      </c>
      <c r="J3739" s="3" t="s">
        <v>256</v>
      </c>
      <c r="K3739" s="1" t="n">
        <v>10</v>
      </c>
      <c r="L3739" s="1" t="n">
        <v>0</v>
      </c>
      <c r="M3739" s="1" t="n">
        <v>37350</v>
      </c>
    </row>
    <row r="3740" customFormat="false" ht="162.65" hidden="false" customHeight="false" outlineLevel="0" collapsed="false">
      <c r="A3740" s="1" t="n">
        <v>3736</v>
      </c>
      <c r="B3740" s="1" t="n">
        <v>52</v>
      </c>
      <c r="C3740" s="1" t="n">
        <v>0</v>
      </c>
      <c r="D3740" s="1" t="n">
        <v>1</v>
      </c>
      <c r="E3740" s="1" t="n">
        <v>0</v>
      </c>
      <c r="G3740" s="1" t="n">
        <v>52.08</v>
      </c>
      <c r="I3740" s="3" t="s">
        <v>4272</v>
      </c>
      <c r="L3740" s="1" t="n">
        <v>0</v>
      </c>
      <c r="M3740" s="1" t="n">
        <v>37360</v>
      </c>
    </row>
    <row r="3741" customFormat="false" ht="41.75" hidden="false" customHeight="false" outlineLevel="0" collapsed="false">
      <c r="A3741" s="1" t="n">
        <v>3737</v>
      </c>
      <c r="B3741" s="1" t="n">
        <v>52</v>
      </c>
      <c r="C3741" s="1" t="n">
        <v>0</v>
      </c>
      <c r="D3741" s="1" t="n">
        <v>0</v>
      </c>
      <c r="E3741" s="1" t="n">
        <v>0</v>
      </c>
      <c r="F3741" s="1" t="n">
        <v>3736</v>
      </c>
      <c r="I3741" s="3" t="s">
        <v>3872</v>
      </c>
      <c r="L3741" s="1" t="n">
        <v>0</v>
      </c>
      <c r="M3741" s="1" t="n">
        <v>37370</v>
      </c>
    </row>
    <row r="3742" customFormat="false" ht="82.05" hidden="false" customHeight="false" outlineLevel="0" collapsed="false">
      <c r="A3742" s="1" t="n">
        <v>3738</v>
      </c>
      <c r="B3742" s="1" t="n">
        <v>52</v>
      </c>
      <c r="C3742" s="1" t="n">
        <v>0</v>
      </c>
      <c r="D3742" s="1" t="n">
        <v>0</v>
      </c>
      <c r="E3742" s="1" t="n">
        <v>1</v>
      </c>
      <c r="F3742" s="1" t="n">
        <v>3737</v>
      </c>
      <c r="H3742" s="1" t="s">
        <v>4273</v>
      </c>
      <c r="I3742" s="3" t="s">
        <v>4274</v>
      </c>
      <c r="J3742" s="3" t="s">
        <v>256</v>
      </c>
      <c r="K3742" s="1" t="n">
        <v>10</v>
      </c>
      <c r="L3742" s="1" t="n">
        <v>0</v>
      </c>
      <c r="M3742" s="1" t="n">
        <v>37380</v>
      </c>
    </row>
    <row r="3743" customFormat="false" ht="82.05" hidden="false" customHeight="false" outlineLevel="0" collapsed="false">
      <c r="A3743" s="1" t="n">
        <v>3739</v>
      </c>
      <c r="B3743" s="1" t="n">
        <v>52</v>
      </c>
      <c r="C3743" s="1" t="n">
        <v>0</v>
      </c>
      <c r="D3743" s="1" t="n">
        <v>0</v>
      </c>
      <c r="E3743" s="1" t="n">
        <v>1</v>
      </c>
      <c r="F3743" s="1" t="n">
        <v>3737</v>
      </c>
      <c r="H3743" s="1" t="s">
        <v>4275</v>
      </c>
      <c r="I3743" s="3" t="s">
        <v>4276</v>
      </c>
      <c r="J3743" s="3" t="s">
        <v>256</v>
      </c>
      <c r="K3743" s="1" t="n">
        <v>10</v>
      </c>
      <c r="L3743" s="1" t="n">
        <v>0</v>
      </c>
      <c r="M3743" s="1" t="n">
        <v>37390</v>
      </c>
    </row>
    <row r="3744" customFormat="false" ht="82.05" hidden="false" customHeight="false" outlineLevel="0" collapsed="false">
      <c r="A3744" s="1" t="n">
        <v>3740</v>
      </c>
      <c r="B3744" s="1" t="n">
        <v>52</v>
      </c>
      <c r="C3744" s="1" t="n">
        <v>0</v>
      </c>
      <c r="D3744" s="1" t="n">
        <v>0</v>
      </c>
      <c r="E3744" s="1" t="n">
        <v>1</v>
      </c>
      <c r="F3744" s="1" t="n">
        <v>3737</v>
      </c>
      <c r="H3744" s="1" t="s">
        <v>4277</v>
      </c>
      <c r="I3744" s="3" t="s">
        <v>4278</v>
      </c>
      <c r="J3744" s="3" t="s">
        <v>256</v>
      </c>
      <c r="K3744" s="1" t="n">
        <v>10</v>
      </c>
      <c r="L3744" s="1" t="n">
        <v>0</v>
      </c>
      <c r="M3744" s="1" t="n">
        <v>37400</v>
      </c>
    </row>
    <row r="3745" customFormat="false" ht="14.9" hidden="false" customHeight="false" outlineLevel="0" collapsed="false">
      <c r="A3745" s="1" t="n">
        <v>3741</v>
      </c>
      <c r="B3745" s="1" t="n">
        <v>52</v>
      </c>
      <c r="C3745" s="1" t="n">
        <v>0</v>
      </c>
      <c r="D3745" s="1" t="n">
        <v>0</v>
      </c>
      <c r="E3745" s="1" t="n">
        <v>1</v>
      </c>
      <c r="F3745" s="1" t="n">
        <v>3737</v>
      </c>
      <c r="H3745" s="1" t="s">
        <v>4279</v>
      </c>
      <c r="I3745" s="3" t="e">
        <f aca="false">--#NAME? #NAME?</f>
        <v>#VALUE!</v>
      </c>
      <c r="J3745" s="3" t="s">
        <v>256</v>
      </c>
      <c r="K3745" s="1" t="n">
        <v>10</v>
      </c>
      <c r="L3745" s="1" t="n">
        <v>0</v>
      </c>
      <c r="M3745" s="1" t="n">
        <v>37410</v>
      </c>
    </row>
    <row r="3746" customFormat="false" ht="28.35" hidden="false" customHeight="false" outlineLevel="0" collapsed="false">
      <c r="A3746" s="1" t="n">
        <v>3742</v>
      </c>
      <c r="B3746" s="1" t="n">
        <v>52</v>
      </c>
      <c r="C3746" s="1" t="n">
        <v>0</v>
      </c>
      <c r="D3746" s="1" t="n">
        <v>0</v>
      </c>
      <c r="E3746" s="1" t="n">
        <v>0</v>
      </c>
      <c r="F3746" s="1" t="n">
        <v>3736</v>
      </c>
      <c r="I3746" s="3" t="s">
        <v>4280</v>
      </c>
      <c r="L3746" s="1" t="n">
        <v>0</v>
      </c>
      <c r="M3746" s="1" t="n">
        <v>37420</v>
      </c>
    </row>
    <row r="3747" customFormat="false" ht="82.05" hidden="false" customHeight="false" outlineLevel="0" collapsed="false">
      <c r="A3747" s="1" t="n">
        <v>3743</v>
      </c>
      <c r="B3747" s="1" t="n">
        <v>52</v>
      </c>
      <c r="C3747" s="1" t="n">
        <v>0</v>
      </c>
      <c r="D3747" s="1" t="n">
        <v>0</v>
      </c>
      <c r="E3747" s="1" t="n">
        <v>1</v>
      </c>
      <c r="F3747" s="1" t="n">
        <v>3742</v>
      </c>
      <c r="H3747" s="1" t="s">
        <v>4281</v>
      </c>
      <c r="I3747" s="3" t="s">
        <v>4282</v>
      </c>
      <c r="J3747" s="3" t="s">
        <v>256</v>
      </c>
      <c r="K3747" s="1" t="n">
        <v>10</v>
      </c>
      <c r="L3747" s="1" t="n">
        <v>0</v>
      </c>
      <c r="M3747" s="1" t="n">
        <v>37430</v>
      </c>
    </row>
    <row r="3748" customFormat="false" ht="82.05" hidden="false" customHeight="false" outlineLevel="0" collapsed="false">
      <c r="A3748" s="1" t="n">
        <v>3744</v>
      </c>
      <c r="B3748" s="1" t="n">
        <v>52</v>
      </c>
      <c r="C3748" s="1" t="n">
        <v>0</v>
      </c>
      <c r="D3748" s="1" t="n">
        <v>0</v>
      </c>
      <c r="E3748" s="1" t="n">
        <v>1</v>
      </c>
      <c r="F3748" s="1" t="n">
        <v>3742</v>
      </c>
      <c r="H3748" s="1" t="s">
        <v>4283</v>
      </c>
      <c r="I3748" s="3" t="s">
        <v>4276</v>
      </c>
      <c r="J3748" s="3" t="s">
        <v>256</v>
      </c>
      <c r="K3748" s="1" t="n">
        <v>10</v>
      </c>
      <c r="L3748" s="1" t="n">
        <v>0</v>
      </c>
      <c r="M3748" s="1" t="n">
        <v>37440</v>
      </c>
    </row>
    <row r="3749" customFormat="false" ht="82.05" hidden="false" customHeight="false" outlineLevel="0" collapsed="false">
      <c r="A3749" s="1" t="n">
        <v>3745</v>
      </c>
      <c r="B3749" s="1" t="n">
        <v>52</v>
      </c>
      <c r="C3749" s="1" t="n">
        <v>0</v>
      </c>
      <c r="D3749" s="1" t="n">
        <v>0</v>
      </c>
      <c r="E3749" s="1" t="n">
        <v>1</v>
      </c>
      <c r="F3749" s="1" t="n">
        <v>3742</v>
      </c>
      <c r="H3749" s="1" t="s">
        <v>4284</v>
      </c>
      <c r="I3749" s="3" t="s">
        <v>4285</v>
      </c>
      <c r="J3749" s="3" t="s">
        <v>256</v>
      </c>
      <c r="K3749" s="1" t="n">
        <v>10</v>
      </c>
      <c r="L3749" s="1" t="n">
        <v>0</v>
      </c>
      <c r="M3749" s="1" t="n">
        <v>37450</v>
      </c>
    </row>
    <row r="3750" customFormat="false" ht="14.9" hidden="false" customHeight="false" outlineLevel="0" collapsed="false">
      <c r="A3750" s="1" t="n">
        <v>3746</v>
      </c>
      <c r="B3750" s="1" t="n">
        <v>52</v>
      </c>
      <c r="C3750" s="1" t="n">
        <v>0</v>
      </c>
      <c r="D3750" s="1" t="n">
        <v>0</v>
      </c>
      <c r="E3750" s="1" t="n">
        <v>1</v>
      </c>
      <c r="F3750" s="1" t="n">
        <v>3742</v>
      </c>
      <c r="H3750" s="1" t="s">
        <v>4286</v>
      </c>
      <c r="I3750" s="3" t="e">
        <f aca="false">--#NAME? #NAME?</f>
        <v>#VALUE!</v>
      </c>
      <c r="J3750" s="3" t="s">
        <v>256</v>
      </c>
      <c r="K3750" s="1" t="n">
        <v>10</v>
      </c>
      <c r="L3750" s="1" t="n">
        <v>0</v>
      </c>
      <c r="M3750" s="1" t="n">
        <v>37460</v>
      </c>
    </row>
    <row r="3751" customFormat="false" ht="14.9" hidden="false" customHeight="false" outlineLevel="0" collapsed="false">
      <c r="A3751" s="1" t="n">
        <v>3747</v>
      </c>
      <c r="B3751" s="1" t="n">
        <v>52</v>
      </c>
      <c r="C3751" s="1" t="n">
        <v>0</v>
      </c>
      <c r="D3751" s="1" t="n">
        <v>0</v>
      </c>
      <c r="E3751" s="1" t="n">
        <v>0</v>
      </c>
      <c r="F3751" s="1" t="n">
        <v>3736</v>
      </c>
      <c r="I3751" s="3" t="s">
        <v>4287</v>
      </c>
      <c r="L3751" s="1" t="n">
        <v>0</v>
      </c>
      <c r="M3751" s="1" t="n">
        <v>37470</v>
      </c>
    </row>
    <row r="3752" customFormat="false" ht="82.05" hidden="false" customHeight="false" outlineLevel="0" collapsed="false">
      <c r="A3752" s="1" t="n">
        <v>3748</v>
      </c>
      <c r="B3752" s="1" t="n">
        <v>52</v>
      </c>
      <c r="C3752" s="1" t="n">
        <v>0</v>
      </c>
      <c r="D3752" s="1" t="n">
        <v>0</v>
      </c>
      <c r="E3752" s="1" t="n">
        <v>1</v>
      </c>
      <c r="F3752" s="1" t="n">
        <v>3747</v>
      </c>
      <c r="H3752" s="1" t="s">
        <v>4288</v>
      </c>
      <c r="I3752" s="3" t="s">
        <v>4282</v>
      </c>
      <c r="J3752" s="3" t="s">
        <v>256</v>
      </c>
      <c r="K3752" s="1" t="n">
        <v>10</v>
      </c>
      <c r="L3752" s="1" t="n">
        <v>0</v>
      </c>
      <c r="M3752" s="1" t="n">
        <v>37480</v>
      </c>
    </row>
    <row r="3753" customFormat="false" ht="82.05" hidden="false" customHeight="false" outlineLevel="0" collapsed="false">
      <c r="A3753" s="1" t="n">
        <v>3749</v>
      </c>
      <c r="B3753" s="1" t="n">
        <v>52</v>
      </c>
      <c r="C3753" s="1" t="n">
        <v>0</v>
      </c>
      <c r="D3753" s="1" t="n">
        <v>0</v>
      </c>
      <c r="E3753" s="1" t="n">
        <v>1</v>
      </c>
      <c r="F3753" s="1" t="n">
        <v>3747</v>
      </c>
      <c r="H3753" s="1" t="s">
        <v>4289</v>
      </c>
      <c r="I3753" s="3" t="s">
        <v>4276</v>
      </c>
      <c r="J3753" s="3" t="s">
        <v>256</v>
      </c>
      <c r="K3753" s="1" t="n">
        <v>10</v>
      </c>
      <c r="L3753" s="1" t="n">
        <v>0</v>
      </c>
      <c r="M3753" s="1" t="n">
        <v>37490</v>
      </c>
    </row>
    <row r="3754" customFormat="false" ht="82.05" hidden="false" customHeight="false" outlineLevel="0" collapsed="false">
      <c r="A3754" s="1" t="n">
        <v>3750</v>
      </c>
      <c r="B3754" s="1" t="n">
        <v>52</v>
      </c>
      <c r="C3754" s="1" t="n">
        <v>0</v>
      </c>
      <c r="D3754" s="1" t="n">
        <v>0</v>
      </c>
      <c r="E3754" s="1" t="n">
        <v>1</v>
      </c>
      <c r="F3754" s="1" t="n">
        <v>3747</v>
      </c>
      <c r="H3754" s="1" t="s">
        <v>4290</v>
      </c>
      <c r="I3754" s="3" t="s">
        <v>4285</v>
      </c>
      <c r="J3754" s="3" t="s">
        <v>256</v>
      </c>
      <c r="K3754" s="1" t="n">
        <v>10</v>
      </c>
      <c r="L3754" s="1" t="n">
        <v>0</v>
      </c>
      <c r="M3754" s="1" t="n">
        <v>37500</v>
      </c>
    </row>
    <row r="3755" customFormat="false" ht="14.9" hidden="false" customHeight="false" outlineLevel="0" collapsed="false">
      <c r="A3755" s="1" t="n">
        <v>3751</v>
      </c>
      <c r="B3755" s="1" t="n">
        <v>52</v>
      </c>
      <c r="C3755" s="1" t="n">
        <v>0</v>
      </c>
      <c r="D3755" s="1" t="n">
        <v>0</v>
      </c>
      <c r="E3755" s="1" t="n">
        <v>1</v>
      </c>
      <c r="F3755" s="1" t="n">
        <v>3747</v>
      </c>
      <c r="H3755" s="1" t="s">
        <v>4291</v>
      </c>
      <c r="I3755" s="3" t="e">
        <f aca="false">--#NAME? #NAME?</f>
        <v>#VALUE!</v>
      </c>
      <c r="J3755" s="3" t="s">
        <v>256</v>
      </c>
      <c r="K3755" s="1" t="n">
        <v>10</v>
      </c>
      <c r="L3755" s="1" t="n">
        <v>0</v>
      </c>
      <c r="M3755" s="1" t="n">
        <v>37510</v>
      </c>
    </row>
    <row r="3756" customFormat="false" ht="55.2" hidden="false" customHeight="false" outlineLevel="0" collapsed="false">
      <c r="A3756" s="1" t="n">
        <v>3752</v>
      </c>
      <c r="B3756" s="1" t="n">
        <v>52</v>
      </c>
      <c r="C3756" s="1" t="n">
        <v>0</v>
      </c>
      <c r="D3756" s="1" t="n">
        <v>0</v>
      </c>
      <c r="E3756" s="1" t="n">
        <v>0</v>
      </c>
      <c r="F3756" s="1" t="n">
        <v>3736</v>
      </c>
      <c r="I3756" s="3" t="s">
        <v>4292</v>
      </c>
      <c r="L3756" s="1" t="n">
        <v>0</v>
      </c>
      <c r="M3756" s="1" t="n">
        <v>37520</v>
      </c>
    </row>
    <row r="3757" customFormat="false" ht="82.05" hidden="false" customHeight="false" outlineLevel="0" collapsed="false">
      <c r="A3757" s="1" t="n">
        <v>3753</v>
      </c>
      <c r="B3757" s="1" t="n">
        <v>52</v>
      </c>
      <c r="C3757" s="1" t="n">
        <v>0</v>
      </c>
      <c r="D3757" s="1" t="n">
        <v>0</v>
      </c>
      <c r="E3757" s="1" t="n">
        <v>1</v>
      </c>
      <c r="F3757" s="1" t="n">
        <v>3752</v>
      </c>
      <c r="H3757" s="1" t="s">
        <v>4293</v>
      </c>
      <c r="I3757" s="3" t="s">
        <v>4274</v>
      </c>
      <c r="J3757" s="3" t="s">
        <v>256</v>
      </c>
      <c r="K3757" s="1" t="n">
        <v>10</v>
      </c>
      <c r="L3757" s="1" t="n">
        <v>0</v>
      </c>
      <c r="M3757" s="1" t="n">
        <v>37530</v>
      </c>
    </row>
    <row r="3758" customFormat="false" ht="82.05" hidden="false" customHeight="false" outlineLevel="0" collapsed="false">
      <c r="A3758" s="1" t="n">
        <v>3754</v>
      </c>
      <c r="B3758" s="1" t="n">
        <v>52</v>
      </c>
      <c r="C3758" s="1" t="n">
        <v>0</v>
      </c>
      <c r="D3758" s="1" t="n">
        <v>0</v>
      </c>
      <c r="E3758" s="1" t="n">
        <v>1</v>
      </c>
      <c r="F3758" s="1" t="n">
        <v>3752</v>
      </c>
      <c r="H3758" s="1" t="s">
        <v>4294</v>
      </c>
      <c r="I3758" s="3" t="s">
        <v>4276</v>
      </c>
      <c r="J3758" s="3" t="s">
        <v>256</v>
      </c>
      <c r="K3758" s="1" t="n">
        <v>10</v>
      </c>
      <c r="L3758" s="1" t="n">
        <v>0</v>
      </c>
      <c r="M3758" s="1" t="n">
        <v>37540</v>
      </c>
    </row>
    <row r="3759" customFormat="false" ht="82.05" hidden="false" customHeight="false" outlineLevel="0" collapsed="false">
      <c r="A3759" s="1" t="n">
        <v>3755</v>
      </c>
      <c r="B3759" s="1" t="n">
        <v>52</v>
      </c>
      <c r="C3759" s="1" t="n">
        <v>0</v>
      </c>
      <c r="D3759" s="1" t="n">
        <v>0</v>
      </c>
      <c r="E3759" s="1" t="n">
        <v>1</v>
      </c>
      <c r="F3759" s="1" t="n">
        <v>3752</v>
      </c>
      <c r="H3759" s="1" t="s">
        <v>4295</v>
      </c>
      <c r="I3759" s="3" t="s">
        <v>4285</v>
      </c>
      <c r="J3759" s="3" t="s">
        <v>256</v>
      </c>
      <c r="K3759" s="1" t="n">
        <v>10</v>
      </c>
      <c r="L3759" s="1" t="n">
        <v>0</v>
      </c>
      <c r="M3759" s="1" t="n">
        <v>37550</v>
      </c>
    </row>
    <row r="3760" customFormat="false" ht="14.9" hidden="false" customHeight="false" outlineLevel="0" collapsed="false">
      <c r="A3760" s="1" t="n">
        <v>3756</v>
      </c>
      <c r="B3760" s="1" t="n">
        <v>52</v>
      </c>
      <c r="C3760" s="1" t="n">
        <v>0</v>
      </c>
      <c r="D3760" s="1" t="n">
        <v>0</v>
      </c>
      <c r="E3760" s="1" t="n">
        <v>1</v>
      </c>
      <c r="F3760" s="1" t="n">
        <v>3752</v>
      </c>
      <c r="H3760" s="1" t="s">
        <v>4296</v>
      </c>
      <c r="I3760" s="3" t="e">
        <f aca="false">--#NAME? #NAME?</f>
        <v>#VALUE!</v>
      </c>
      <c r="J3760" s="3" t="s">
        <v>256</v>
      </c>
      <c r="K3760" s="1" t="n">
        <v>10</v>
      </c>
      <c r="L3760" s="1" t="n">
        <v>0</v>
      </c>
      <c r="M3760" s="1" t="n">
        <v>37560</v>
      </c>
    </row>
    <row r="3761" customFormat="false" ht="14.9" hidden="false" customHeight="false" outlineLevel="0" collapsed="false">
      <c r="A3761" s="1" t="n">
        <v>3757</v>
      </c>
      <c r="B3761" s="1" t="n">
        <v>52</v>
      </c>
      <c r="C3761" s="1" t="n">
        <v>0</v>
      </c>
      <c r="D3761" s="1" t="n">
        <v>0</v>
      </c>
      <c r="E3761" s="1" t="n">
        <v>0</v>
      </c>
      <c r="F3761" s="1" t="n">
        <v>3736</v>
      </c>
      <c r="I3761" s="3" t="s">
        <v>4053</v>
      </c>
      <c r="L3761" s="1" t="n">
        <v>0</v>
      </c>
      <c r="M3761" s="1" t="n">
        <v>37570</v>
      </c>
    </row>
    <row r="3762" customFormat="false" ht="82.05" hidden="false" customHeight="false" outlineLevel="0" collapsed="false">
      <c r="A3762" s="1" t="n">
        <v>3758</v>
      </c>
      <c r="B3762" s="1" t="n">
        <v>52</v>
      </c>
      <c r="C3762" s="1" t="n">
        <v>0</v>
      </c>
      <c r="D3762" s="1" t="n">
        <v>0</v>
      </c>
      <c r="E3762" s="1" t="n">
        <v>0</v>
      </c>
      <c r="F3762" s="1" t="n">
        <v>3757</v>
      </c>
      <c r="I3762" s="3" t="s">
        <v>4297</v>
      </c>
      <c r="L3762" s="1" t="n">
        <v>0</v>
      </c>
      <c r="M3762" s="1" t="n">
        <v>37580</v>
      </c>
    </row>
    <row r="3763" customFormat="false" ht="14.9" hidden="false" customHeight="false" outlineLevel="0" collapsed="false">
      <c r="A3763" s="1" t="n">
        <v>3759</v>
      </c>
      <c r="B3763" s="1" t="n">
        <v>52</v>
      </c>
      <c r="C3763" s="1" t="n">
        <v>0</v>
      </c>
      <c r="D3763" s="1" t="n">
        <v>0</v>
      </c>
      <c r="E3763" s="1" t="n">
        <v>1</v>
      </c>
      <c r="F3763" s="1" t="n">
        <v>3758</v>
      </c>
      <c r="H3763" s="1" t="s">
        <v>4298</v>
      </c>
      <c r="I3763" s="3" t="e">
        <f aca="false">---#NAME?,#NAME? #NAME? #NAME?</f>
        <v>#VALUE!</v>
      </c>
      <c r="J3763" s="3" t="s">
        <v>256</v>
      </c>
      <c r="K3763" s="1" t="n">
        <v>10</v>
      </c>
      <c r="L3763" s="1" t="n">
        <v>0</v>
      </c>
      <c r="M3763" s="1" t="n">
        <v>37590</v>
      </c>
    </row>
    <row r="3764" customFormat="false" ht="14.9" hidden="false" customHeight="false" outlineLevel="0" collapsed="false">
      <c r="A3764" s="1" t="n">
        <v>3760</v>
      </c>
      <c r="B3764" s="1" t="n">
        <v>52</v>
      </c>
      <c r="C3764" s="1" t="n">
        <v>0</v>
      </c>
      <c r="D3764" s="1" t="n">
        <v>0</v>
      </c>
      <c r="E3764" s="1" t="n">
        <v>1</v>
      </c>
      <c r="F3764" s="1" t="n">
        <v>3758</v>
      </c>
      <c r="H3764" s="1" t="s">
        <v>4299</v>
      </c>
      <c r="I3764" s="3" t="e">
        <f aca="false">---#NAME?</f>
        <v>#NAME?</v>
      </c>
      <c r="J3764" s="3" t="s">
        <v>256</v>
      </c>
      <c r="K3764" s="1" t="n">
        <v>10</v>
      </c>
      <c r="L3764" s="1" t="n">
        <v>0</v>
      </c>
      <c r="M3764" s="1" t="n">
        <v>37600</v>
      </c>
    </row>
    <row r="3765" customFormat="false" ht="82.05" hidden="false" customHeight="false" outlineLevel="0" collapsed="false">
      <c r="A3765" s="1" t="n">
        <v>3761</v>
      </c>
      <c r="B3765" s="1" t="n">
        <v>52</v>
      </c>
      <c r="C3765" s="1" t="n">
        <v>0</v>
      </c>
      <c r="D3765" s="1" t="n">
        <v>0</v>
      </c>
      <c r="E3765" s="1" t="n">
        <v>0</v>
      </c>
      <c r="F3765" s="1" t="n">
        <v>3757</v>
      </c>
      <c r="I3765" s="3" t="s">
        <v>4300</v>
      </c>
      <c r="L3765" s="1" t="n">
        <v>0</v>
      </c>
      <c r="M3765" s="1" t="n">
        <v>37610</v>
      </c>
    </row>
    <row r="3766" customFormat="false" ht="14.9" hidden="false" customHeight="false" outlineLevel="0" collapsed="false">
      <c r="A3766" s="1" t="n">
        <v>3762</v>
      </c>
      <c r="B3766" s="1" t="n">
        <v>52</v>
      </c>
      <c r="C3766" s="1" t="n">
        <v>0</v>
      </c>
      <c r="D3766" s="1" t="n">
        <v>0</v>
      </c>
      <c r="E3766" s="1" t="n">
        <v>1</v>
      </c>
      <c r="F3766" s="1" t="n">
        <v>3761</v>
      </c>
      <c r="H3766" s="1" t="s">
        <v>4301</v>
      </c>
      <c r="I3766" s="3" t="e">
        <f aca="false">---#NAME?,#NAME? #NAME? #NAME?</f>
        <v>#VALUE!</v>
      </c>
      <c r="J3766" s="3" t="s">
        <v>256</v>
      </c>
      <c r="K3766" s="1" t="n">
        <v>10</v>
      </c>
      <c r="L3766" s="1" t="n">
        <v>0</v>
      </c>
      <c r="M3766" s="1" t="n">
        <v>37620</v>
      </c>
    </row>
    <row r="3767" customFormat="false" ht="14.9" hidden="false" customHeight="false" outlineLevel="0" collapsed="false">
      <c r="A3767" s="1" t="n">
        <v>3763</v>
      </c>
      <c r="B3767" s="1" t="n">
        <v>52</v>
      </c>
      <c r="C3767" s="1" t="n">
        <v>0</v>
      </c>
      <c r="D3767" s="1" t="n">
        <v>0</v>
      </c>
      <c r="E3767" s="1" t="n">
        <v>1</v>
      </c>
      <c r="F3767" s="1" t="n">
        <v>3761</v>
      </c>
      <c r="H3767" s="1" t="s">
        <v>4302</v>
      </c>
      <c r="I3767" s="3" t="e">
        <f aca="false">---#NAME?</f>
        <v>#NAME?</v>
      </c>
      <c r="J3767" s="3" t="s">
        <v>256</v>
      </c>
      <c r="K3767" s="1" t="n">
        <v>10</v>
      </c>
      <c r="L3767" s="1" t="n">
        <v>0</v>
      </c>
      <c r="M3767" s="1" t="n">
        <v>37630</v>
      </c>
    </row>
    <row r="3768" customFormat="false" ht="14.9" hidden="false" customHeight="false" outlineLevel="0" collapsed="false">
      <c r="A3768" s="1" t="n">
        <v>3764</v>
      </c>
      <c r="B3768" s="1" t="n">
        <v>52</v>
      </c>
      <c r="C3768" s="1" t="n">
        <v>0</v>
      </c>
      <c r="D3768" s="1" t="n">
        <v>0</v>
      </c>
      <c r="E3768" s="1" t="n">
        <v>1</v>
      </c>
      <c r="F3768" s="1" t="n">
        <v>3761</v>
      </c>
      <c r="H3768" s="1" t="s">
        <v>4303</v>
      </c>
      <c r="I3768" s="3" t="e">
        <f aca="false">--#NAME? #NAME?</f>
        <v>#VALUE!</v>
      </c>
      <c r="J3768" s="3" t="s">
        <v>256</v>
      </c>
      <c r="K3768" s="1" t="n">
        <v>10</v>
      </c>
      <c r="L3768" s="1" t="n">
        <v>0</v>
      </c>
      <c r="M3768" s="1" t="n">
        <v>37640</v>
      </c>
    </row>
    <row r="3769" customFormat="false" ht="162.65" hidden="false" customHeight="false" outlineLevel="0" collapsed="false">
      <c r="A3769" s="1" t="n">
        <v>3765</v>
      </c>
      <c r="B3769" s="1" t="n">
        <v>52</v>
      </c>
      <c r="C3769" s="1" t="n">
        <v>0</v>
      </c>
      <c r="D3769" s="1" t="n">
        <v>1</v>
      </c>
      <c r="E3769" s="1" t="n">
        <v>0</v>
      </c>
      <c r="G3769" s="1" t="n">
        <v>52.09</v>
      </c>
      <c r="I3769" s="3" t="s">
        <v>4304</v>
      </c>
      <c r="L3769" s="1" t="n">
        <v>0</v>
      </c>
      <c r="M3769" s="1" t="n">
        <v>37650</v>
      </c>
    </row>
    <row r="3770" customFormat="false" ht="41.75" hidden="false" customHeight="false" outlineLevel="0" collapsed="false">
      <c r="A3770" s="1" t="n">
        <v>3766</v>
      </c>
      <c r="B3770" s="1" t="n">
        <v>52</v>
      </c>
      <c r="C3770" s="1" t="n">
        <v>0</v>
      </c>
      <c r="D3770" s="1" t="n">
        <v>0</v>
      </c>
      <c r="E3770" s="1" t="n">
        <v>0</v>
      </c>
      <c r="F3770" s="1" t="n">
        <v>3765</v>
      </c>
      <c r="I3770" s="3" t="s">
        <v>3872</v>
      </c>
      <c r="L3770" s="1" t="n">
        <v>0</v>
      </c>
      <c r="M3770" s="1" t="n">
        <v>37660</v>
      </c>
    </row>
    <row r="3771" customFormat="false" ht="14.9" hidden="false" customHeight="false" outlineLevel="0" collapsed="false">
      <c r="A3771" s="1" t="n">
        <v>3767</v>
      </c>
      <c r="B3771" s="1" t="n">
        <v>52</v>
      </c>
      <c r="C3771" s="1" t="n">
        <v>0</v>
      </c>
      <c r="D3771" s="1" t="n">
        <v>0</v>
      </c>
      <c r="E3771" s="1" t="n">
        <v>1</v>
      </c>
      <c r="F3771" s="1" t="n">
        <v>3766</v>
      </c>
      <c r="H3771" s="1" t="s">
        <v>4305</v>
      </c>
      <c r="I3771" s="3" t="e">
        <f aca="false">--#NAME? #NAME?</f>
        <v>#VALUE!</v>
      </c>
      <c r="J3771" s="3" t="s">
        <v>256</v>
      </c>
      <c r="K3771" s="1" t="n">
        <v>10</v>
      </c>
      <c r="L3771" s="1" t="n">
        <v>0</v>
      </c>
      <c r="M3771" s="1" t="n">
        <v>37670</v>
      </c>
    </row>
    <row r="3772" customFormat="false" ht="82.05" hidden="false" customHeight="false" outlineLevel="0" collapsed="false">
      <c r="A3772" s="1" t="n">
        <v>3768</v>
      </c>
      <c r="B3772" s="1" t="n">
        <v>52</v>
      </c>
      <c r="C3772" s="1" t="n">
        <v>0</v>
      </c>
      <c r="D3772" s="1" t="n">
        <v>0</v>
      </c>
      <c r="E3772" s="1" t="n">
        <v>1</v>
      </c>
      <c r="F3772" s="1" t="n">
        <v>3766</v>
      </c>
      <c r="H3772" s="1" t="s">
        <v>4306</v>
      </c>
      <c r="I3772" s="3" t="s">
        <v>4278</v>
      </c>
      <c r="J3772" s="3" t="s">
        <v>256</v>
      </c>
      <c r="K3772" s="1" t="n">
        <v>10</v>
      </c>
      <c r="L3772" s="1" t="n">
        <v>0</v>
      </c>
      <c r="M3772" s="1" t="n">
        <v>37680</v>
      </c>
    </row>
    <row r="3773" customFormat="false" ht="14.9" hidden="false" customHeight="false" outlineLevel="0" collapsed="false">
      <c r="A3773" s="1" t="n">
        <v>3769</v>
      </c>
      <c r="B3773" s="1" t="n">
        <v>52</v>
      </c>
      <c r="C3773" s="1" t="n">
        <v>0</v>
      </c>
      <c r="D3773" s="1" t="n">
        <v>0</v>
      </c>
      <c r="E3773" s="1" t="n">
        <v>1</v>
      </c>
      <c r="F3773" s="1" t="n">
        <v>3766</v>
      </c>
      <c r="H3773" s="1" t="s">
        <v>4307</v>
      </c>
      <c r="I3773" s="3" t="e">
        <f aca="false">--#NAME? #NAME?</f>
        <v>#VALUE!</v>
      </c>
      <c r="J3773" s="3" t="s">
        <v>256</v>
      </c>
      <c r="K3773" s="1" t="n">
        <v>10</v>
      </c>
      <c r="L3773" s="1" t="n">
        <v>0</v>
      </c>
      <c r="M3773" s="1" t="n">
        <v>37690</v>
      </c>
    </row>
    <row r="3774" customFormat="false" ht="28.35" hidden="false" customHeight="false" outlineLevel="0" collapsed="false">
      <c r="A3774" s="1" t="n">
        <v>3770</v>
      </c>
      <c r="B3774" s="1" t="n">
        <v>52</v>
      </c>
      <c r="C3774" s="1" t="n">
        <v>0</v>
      </c>
      <c r="D3774" s="1" t="n">
        <v>0</v>
      </c>
      <c r="E3774" s="1" t="n">
        <v>0</v>
      </c>
      <c r="F3774" s="1" t="n">
        <v>3765</v>
      </c>
      <c r="I3774" s="3" t="s">
        <v>4280</v>
      </c>
      <c r="L3774" s="1" t="n">
        <v>0</v>
      </c>
      <c r="M3774" s="1" t="n">
        <v>37700</v>
      </c>
    </row>
    <row r="3775" customFormat="false" ht="14.9" hidden="false" customHeight="false" outlineLevel="0" collapsed="false">
      <c r="A3775" s="1" t="n">
        <v>3771</v>
      </c>
      <c r="B3775" s="1" t="n">
        <v>52</v>
      </c>
      <c r="C3775" s="1" t="n">
        <v>0</v>
      </c>
      <c r="D3775" s="1" t="n">
        <v>0</v>
      </c>
      <c r="E3775" s="1" t="n">
        <v>1</v>
      </c>
      <c r="F3775" s="1" t="n">
        <v>3770</v>
      </c>
      <c r="H3775" s="1" t="s">
        <v>4308</v>
      </c>
      <c r="I3775" s="3" t="e">
        <f aca="false">--#NAME? #NAME?</f>
        <v>#VALUE!</v>
      </c>
      <c r="J3775" s="3" t="s">
        <v>256</v>
      </c>
      <c r="K3775" s="1" t="n">
        <v>10</v>
      </c>
      <c r="L3775" s="1" t="n">
        <v>0</v>
      </c>
      <c r="M3775" s="1" t="n">
        <v>37710</v>
      </c>
    </row>
    <row r="3776" customFormat="false" ht="82.05" hidden="false" customHeight="false" outlineLevel="0" collapsed="false">
      <c r="A3776" s="1" t="n">
        <v>3772</v>
      </c>
      <c r="B3776" s="1" t="n">
        <v>52</v>
      </c>
      <c r="C3776" s="1" t="n">
        <v>0</v>
      </c>
      <c r="D3776" s="1" t="n">
        <v>0</v>
      </c>
      <c r="E3776" s="1" t="n">
        <v>1</v>
      </c>
      <c r="F3776" s="1" t="n">
        <v>3770</v>
      </c>
      <c r="H3776" s="1" t="s">
        <v>4309</v>
      </c>
      <c r="I3776" s="3" t="s">
        <v>4285</v>
      </c>
      <c r="J3776" s="3" t="s">
        <v>256</v>
      </c>
      <c r="K3776" s="1" t="n">
        <v>10</v>
      </c>
      <c r="L3776" s="1" t="n">
        <v>0</v>
      </c>
      <c r="M3776" s="1" t="n">
        <v>37720</v>
      </c>
    </row>
    <row r="3777" customFormat="false" ht="14.9" hidden="false" customHeight="false" outlineLevel="0" collapsed="false">
      <c r="A3777" s="1" t="n">
        <v>3773</v>
      </c>
      <c r="B3777" s="1" t="n">
        <v>52</v>
      </c>
      <c r="C3777" s="1" t="n">
        <v>0</v>
      </c>
      <c r="D3777" s="1" t="n">
        <v>0</v>
      </c>
      <c r="E3777" s="1" t="n">
        <v>1</v>
      </c>
      <c r="F3777" s="1" t="n">
        <v>3770</v>
      </c>
      <c r="H3777" s="1" t="s">
        <v>4310</v>
      </c>
      <c r="I3777" s="3" t="e">
        <f aca="false">--#NAME? #NAME?</f>
        <v>#VALUE!</v>
      </c>
      <c r="J3777" s="3" t="s">
        <v>256</v>
      </c>
      <c r="K3777" s="1" t="n">
        <v>10</v>
      </c>
      <c r="L3777" s="1" t="n">
        <v>0</v>
      </c>
      <c r="M3777" s="1" t="n">
        <v>37730</v>
      </c>
    </row>
    <row r="3778" customFormat="false" ht="14.9" hidden="false" customHeight="false" outlineLevel="0" collapsed="false">
      <c r="A3778" s="1" t="n">
        <v>3774</v>
      </c>
      <c r="B3778" s="1" t="n">
        <v>52</v>
      </c>
      <c r="C3778" s="1" t="n">
        <v>0</v>
      </c>
      <c r="D3778" s="1" t="n">
        <v>0</v>
      </c>
      <c r="E3778" s="1" t="n">
        <v>0</v>
      </c>
      <c r="F3778" s="1" t="n">
        <v>3765</v>
      </c>
      <c r="I3778" s="3" t="s">
        <v>4287</v>
      </c>
      <c r="L3778" s="1" t="n">
        <v>0</v>
      </c>
      <c r="M3778" s="1" t="n">
        <v>37740</v>
      </c>
    </row>
    <row r="3779" customFormat="false" ht="14.9" hidden="false" customHeight="false" outlineLevel="0" collapsed="false">
      <c r="A3779" s="1" t="n">
        <v>3775</v>
      </c>
      <c r="B3779" s="1" t="n">
        <v>52</v>
      </c>
      <c r="C3779" s="1" t="n">
        <v>0</v>
      </c>
      <c r="D3779" s="1" t="n">
        <v>0</v>
      </c>
      <c r="E3779" s="1" t="n">
        <v>1</v>
      </c>
      <c r="F3779" s="1" t="n">
        <v>3774</v>
      </c>
      <c r="H3779" s="1" t="s">
        <v>4311</v>
      </c>
      <c r="I3779" s="3" t="e">
        <f aca="false">--#NAME? #NAME?</f>
        <v>#VALUE!</v>
      </c>
      <c r="J3779" s="3" t="s">
        <v>256</v>
      </c>
      <c r="K3779" s="1" t="n">
        <v>10</v>
      </c>
      <c r="L3779" s="1" t="n">
        <v>0</v>
      </c>
      <c r="M3779" s="1" t="n">
        <v>37750</v>
      </c>
    </row>
    <row r="3780" customFormat="false" ht="82.05" hidden="false" customHeight="false" outlineLevel="0" collapsed="false">
      <c r="A3780" s="1" t="n">
        <v>3776</v>
      </c>
      <c r="B3780" s="1" t="n">
        <v>52</v>
      </c>
      <c r="C3780" s="1" t="n">
        <v>0</v>
      </c>
      <c r="D3780" s="1" t="n">
        <v>0</v>
      </c>
      <c r="E3780" s="1" t="n">
        <v>1</v>
      </c>
      <c r="F3780" s="1" t="n">
        <v>3774</v>
      </c>
      <c r="H3780" s="1" t="s">
        <v>4312</v>
      </c>
      <c r="I3780" s="3" t="s">
        <v>4285</v>
      </c>
      <c r="J3780" s="3" t="s">
        <v>256</v>
      </c>
      <c r="K3780" s="1" t="n">
        <v>10</v>
      </c>
      <c r="L3780" s="1" t="n">
        <v>0</v>
      </c>
      <c r="M3780" s="1" t="n">
        <v>37760</v>
      </c>
    </row>
    <row r="3781" customFormat="false" ht="14.9" hidden="false" customHeight="false" outlineLevel="0" collapsed="false">
      <c r="A3781" s="1" t="n">
        <v>3777</v>
      </c>
      <c r="B3781" s="1" t="n">
        <v>52</v>
      </c>
      <c r="C3781" s="1" t="n">
        <v>0</v>
      </c>
      <c r="D3781" s="1" t="n">
        <v>0</v>
      </c>
      <c r="E3781" s="1" t="n">
        <v>1</v>
      </c>
      <c r="F3781" s="1" t="n">
        <v>3774</v>
      </c>
      <c r="H3781" s="1" t="s">
        <v>4313</v>
      </c>
      <c r="I3781" s="3" t="e">
        <f aca="false">--#NAME? #NAME?</f>
        <v>#VALUE!</v>
      </c>
      <c r="J3781" s="3" t="s">
        <v>256</v>
      </c>
      <c r="K3781" s="1" t="n">
        <v>10</v>
      </c>
      <c r="L3781" s="1" t="n">
        <v>0</v>
      </c>
      <c r="M3781" s="1" t="n">
        <v>37770</v>
      </c>
    </row>
    <row r="3782" customFormat="false" ht="55.2" hidden="false" customHeight="false" outlineLevel="0" collapsed="false">
      <c r="A3782" s="1" t="n">
        <v>3778</v>
      </c>
      <c r="B3782" s="1" t="n">
        <v>52</v>
      </c>
      <c r="C3782" s="1" t="n">
        <v>0</v>
      </c>
      <c r="D3782" s="1" t="n">
        <v>0</v>
      </c>
      <c r="E3782" s="1" t="n">
        <v>0</v>
      </c>
      <c r="F3782" s="1" t="n">
        <v>3765</v>
      </c>
      <c r="I3782" s="3" t="s">
        <v>4292</v>
      </c>
      <c r="L3782" s="1" t="n">
        <v>0</v>
      </c>
      <c r="M3782" s="1" t="n">
        <v>37780</v>
      </c>
    </row>
    <row r="3783" customFormat="false" ht="14.9" hidden="false" customHeight="false" outlineLevel="0" collapsed="false">
      <c r="A3783" s="1" t="n">
        <v>3779</v>
      </c>
      <c r="B3783" s="1" t="n">
        <v>52</v>
      </c>
      <c r="C3783" s="1" t="n">
        <v>0</v>
      </c>
      <c r="D3783" s="1" t="n">
        <v>0</v>
      </c>
      <c r="E3783" s="1" t="n">
        <v>1</v>
      </c>
      <c r="F3783" s="1" t="n">
        <v>3778</v>
      </c>
      <c r="H3783" s="1" t="s">
        <v>4314</v>
      </c>
      <c r="I3783" s="3" t="e">
        <f aca="false">--#NAME? #NAME?</f>
        <v>#VALUE!</v>
      </c>
      <c r="J3783" s="3" t="s">
        <v>256</v>
      </c>
      <c r="K3783" s="1" t="n">
        <v>10</v>
      </c>
      <c r="L3783" s="1" t="n">
        <v>0</v>
      </c>
      <c r="M3783" s="1" t="n">
        <v>37790</v>
      </c>
    </row>
    <row r="3784" customFormat="false" ht="14.9" hidden="false" customHeight="false" outlineLevel="0" collapsed="false">
      <c r="A3784" s="1" t="n">
        <v>3780</v>
      </c>
      <c r="B3784" s="1" t="n">
        <v>52</v>
      </c>
      <c r="C3784" s="1" t="n">
        <v>0</v>
      </c>
      <c r="D3784" s="1" t="n">
        <v>0</v>
      </c>
      <c r="E3784" s="1" t="n">
        <v>1</v>
      </c>
      <c r="F3784" s="1" t="n">
        <v>3778</v>
      </c>
      <c r="H3784" s="1" t="s">
        <v>4315</v>
      </c>
      <c r="I3784" s="3" t="e">
        <f aca="false">--#NAME?</f>
        <v>#NAME?</v>
      </c>
      <c r="J3784" s="3" t="s">
        <v>256</v>
      </c>
      <c r="K3784" s="1" t="n">
        <v>10</v>
      </c>
      <c r="L3784" s="1" t="n">
        <v>0</v>
      </c>
      <c r="M3784" s="1" t="n">
        <v>37800</v>
      </c>
    </row>
    <row r="3785" customFormat="false" ht="108.95" hidden="false" customHeight="false" outlineLevel="0" collapsed="false">
      <c r="A3785" s="1" t="n">
        <v>3781</v>
      </c>
      <c r="B3785" s="1" t="n">
        <v>52</v>
      </c>
      <c r="C3785" s="1" t="n">
        <v>0</v>
      </c>
      <c r="D3785" s="1" t="n">
        <v>0</v>
      </c>
      <c r="E3785" s="1" t="n">
        <v>1</v>
      </c>
      <c r="F3785" s="1" t="n">
        <v>3778</v>
      </c>
      <c r="H3785" s="1" t="s">
        <v>4316</v>
      </c>
      <c r="I3785" s="3" t="s">
        <v>4317</v>
      </c>
      <c r="J3785" s="3" t="s">
        <v>256</v>
      </c>
      <c r="K3785" s="1" t="n">
        <v>10</v>
      </c>
      <c r="L3785" s="1" t="n">
        <v>0</v>
      </c>
      <c r="M3785" s="1" t="n">
        <v>37810</v>
      </c>
    </row>
    <row r="3786" customFormat="false" ht="14.9" hidden="false" customHeight="false" outlineLevel="0" collapsed="false">
      <c r="A3786" s="1" t="n">
        <v>3782</v>
      </c>
      <c r="B3786" s="1" t="n">
        <v>52</v>
      </c>
      <c r="C3786" s="1" t="n">
        <v>0</v>
      </c>
      <c r="D3786" s="1" t="n">
        <v>0</v>
      </c>
      <c r="E3786" s="1" t="n">
        <v>1</v>
      </c>
      <c r="F3786" s="1" t="n">
        <v>3778</v>
      </c>
      <c r="H3786" s="1" t="s">
        <v>4318</v>
      </c>
      <c r="I3786" s="3" t="e">
        <f aca="false">--#NAME? #NAME?</f>
        <v>#VALUE!</v>
      </c>
      <c r="J3786" s="3" t="s">
        <v>256</v>
      </c>
      <c r="K3786" s="1" t="n">
        <v>10</v>
      </c>
      <c r="L3786" s="1" t="n">
        <v>0</v>
      </c>
      <c r="M3786" s="1" t="n">
        <v>37820</v>
      </c>
    </row>
    <row r="3787" customFormat="false" ht="14.9" hidden="false" customHeight="false" outlineLevel="0" collapsed="false">
      <c r="A3787" s="1" t="n">
        <v>3783</v>
      </c>
      <c r="B3787" s="1" t="n">
        <v>52</v>
      </c>
      <c r="C3787" s="1" t="n">
        <v>0</v>
      </c>
      <c r="D3787" s="1" t="n">
        <v>0</v>
      </c>
      <c r="E3787" s="1" t="n">
        <v>0</v>
      </c>
      <c r="F3787" s="1" t="n">
        <v>3765</v>
      </c>
      <c r="I3787" s="3" t="s">
        <v>4053</v>
      </c>
      <c r="L3787" s="1" t="n">
        <v>0</v>
      </c>
      <c r="M3787" s="1" t="n">
        <v>37830</v>
      </c>
    </row>
    <row r="3788" customFormat="false" ht="28.35" hidden="false" customHeight="false" outlineLevel="0" collapsed="false">
      <c r="A3788" s="1" t="n">
        <v>3784</v>
      </c>
      <c r="B3788" s="1" t="n">
        <v>52</v>
      </c>
      <c r="C3788" s="1" t="n">
        <v>0</v>
      </c>
      <c r="D3788" s="1" t="n">
        <v>0</v>
      </c>
      <c r="E3788" s="1" t="n">
        <v>0</v>
      </c>
      <c r="F3788" s="1" t="n">
        <v>3783</v>
      </c>
      <c r="I3788" s="3" t="s">
        <v>4319</v>
      </c>
      <c r="L3788" s="1" t="n">
        <v>0</v>
      </c>
      <c r="M3788" s="1" t="n">
        <v>37840</v>
      </c>
    </row>
    <row r="3789" customFormat="false" ht="14.9" hidden="false" customHeight="false" outlineLevel="0" collapsed="false">
      <c r="A3789" s="1" t="n">
        <v>3785</v>
      </c>
      <c r="B3789" s="1" t="n">
        <v>52</v>
      </c>
      <c r="C3789" s="1" t="n">
        <v>0</v>
      </c>
      <c r="D3789" s="1" t="n">
        <v>0</v>
      </c>
      <c r="E3789" s="1" t="n">
        <v>1</v>
      </c>
      <c r="F3789" s="1" t="n">
        <v>3784</v>
      </c>
      <c r="H3789" s="1" t="s">
        <v>4320</v>
      </c>
      <c r="I3789" s="3" t="e">
        <f aca="false">---#NAME?,#NAME? #NAME? #NAME?</f>
        <v>#VALUE!</v>
      </c>
      <c r="J3789" s="3" t="s">
        <v>256</v>
      </c>
      <c r="K3789" s="1" t="n">
        <v>10</v>
      </c>
      <c r="L3789" s="1" t="n">
        <v>0</v>
      </c>
      <c r="M3789" s="1" t="n">
        <v>37850</v>
      </c>
    </row>
    <row r="3790" customFormat="false" ht="14.9" hidden="false" customHeight="false" outlineLevel="0" collapsed="false">
      <c r="A3790" s="1" t="n">
        <v>3786</v>
      </c>
      <c r="B3790" s="1" t="n">
        <v>52</v>
      </c>
      <c r="C3790" s="1" t="n">
        <v>0</v>
      </c>
      <c r="D3790" s="1" t="n">
        <v>0</v>
      </c>
      <c r="E3790" s="1" t="n">
        <v>1</v>
      </c>
      <c r="F3790" s="1" t="n">
        <v>3784</v>
      </c>
      <c r="H3790" s="1" t="s">
        <v>4321</v>
      </c>
      <c r="I3790" s="3" t="e">
        <f aca="false">---#NAME?</f>
        <v>#NAME?</v>
      </c>
      <c r="J3790" s="3" t="s">
        <v>256</v>
      </c>
      <c r="K3790" s="1" t="n">
        <v>10</v>
      </c>
      <c r="L3790" s="1" t="n">
        <v>0</v>
      </c>
      <c r="M3790" s="1" t="n">
        <v>37860</v>
      </c>
    </row>
    <row r="3791" customFormat="false" ht="82.05" hidden="false" customHeight="false" outlineLevel="0" collapsed="false">
      <c r="A3791" s="1" t="n">
        <v>3787</v>
      </c>
      <c r="B3791" s="1" t="n">
        <v>52</v>
      </c>
      <c r="C3791" s="1" t="n">
        <v>0</v>
      </c>
      <c r="D3791" s="1" t="n">
        <v>0</v>
      </c>
      <c r="E3791" s="1" t="n">
        <v>1</v>
      </c>
      <c r="F3791" s="1" t="n">
        <v>3784</v>
      </c>
      <c r="H3791" s="1" t="s">
        <v>4322</v>
      </c>
      <c r="I3791" s="3" t="s">
        <v>4285</v>
      </c>
      <c r="J3791" s="3" t="s">
        <v>256</v>
      </c>
      <c r="K3791" s="1" t="n">
        <v>10</v>
      </c>
      <c r="L3791" s="1" t="n">
        <v>0</v>
      </c>
      <c r="M3791" s="1" t="n">
        <v>37870</v>
      </c>
    </row>
    <row r="3792" customFormat="false" ht="14.9" hidden="false" customHeight="false" outlineLevel="0" collapsed="false">
      <c r="A3792" s="1" t="n">
        <v>3788</v>
      </c>
      <c r="B3792" s="1" t="n">
        <v>52</v>
      </c>
      <c r="C3792" s="1" t="n">
        <v>0</v>
      </c>
      <c r="D3792" s="1" t="n">
        <v>0</v>
      </c>
      <c r="E3792" s="1" t="n">
        <v>1</v>
      </c>
      <c r="F3792" s="1" t="n">
        <v>3784</v>
      </c>
      <c r="H3792" s="1" t="s">
        <v>4323</v>
      </c>
      <c r="I3792" s="3" t="e">
        <f aca="false">--#NAME? #NAME?</f>
        <v>#VALUE!</v>
      </c>
      <c r="J3792" s="3" t="s">
        <v>256</v>
      </c>
      <c r="K3792" s="1" t="n">
        <v>10</v>
      </c>
      <c r="L3792" s="1" t="n">
        <v>0</v>
      </c>
      <c r="M3792" s="1" t="n">
        <v>37880</v>
      </c>
    </row>
    <row r="3793" customFormat="false" ht="256.7" hidden="false" customHeight="false" outlineLevel="0" collapsed="false">
      <c r="A3793" s="1" t="n">
        <v>3789</v>
      </c>
      <c r="B3793" s="1" t="n">
        <v>52</v>
      </c>
      <c r="C3793" s="1" t="n">
        <v>0</v>
      </c>
      <c r="D3793" s="1" t="n">
        <v>1</v>
      </c>
      <c r="E3793" s="1" t="n">
        <v>0</v>
      </c>
      <c r="G3793" s="1" t="n">
        <v>52.1</v>
      </c>
      <c r="I3793" s="3" t="s">
        <v>4324</v>
      </c>
      <c r="L3793" s="1" t="n">
        <v>0</v>
      </c>
      <c r="M3793" s="1" t="n">
        <v>37890</v>
      </c>
    </row>
    <row r="3794" customFormat="false" ht="41.75" hidden="false" customHeight="false" outlineLevel="0" collapsed="false">
      <c r="A3794" s="1" t="n">
        <v>3790</v>
      </c>
      <c r="B3794" s="1" t="n">
        <v>52</v>
      </c>
      <c r="C3794" s="1" t="n">
        <v>0</v>
      </c>
      <c r="D3794" s="1" t="n">
        <v>0</v>
      </c>
      <c r="E3794" s="1" t="n">
        <v>0</v>
      </c>
      <c r="F3794" s="1" t="n">
        <v>3789</v>
      </c>
      <c r="I3794" s="3" t="s">
        <v>3872</v>
      </c>
      <c r="L3794" s="1" t="n">
        <v>0</v>
      </c>
      <c r="M3794" s="1" t="n">
        <v>37900</v>
      </c>
    </row>
    <row r="3795" customFormat="false" ht="14.9" hidden="false" customHeight="false" outlineLevel="0" collapsed="false">
      <c r="A3795" s="1" t="n">
        <v>3791</v>
      </c>
      <c r="B3795" s="1" t="n">
        <v>52</v>
      </c>
      <c r="C3795" s="1" t="n">
        <v>0</v>
      </c>
      <c r="D3795" s="1" t="n">
        <v>0</v>
      </c>
      <c r="E3795" s="1" t="n">
        <v>1</v>
      </c>
      <c r="F3795" s="1" t="n">
        <v>3790</v>
      </c>
      <c r="H3795" s="1" t="s">
        <v>4325</v>
      </c>
      <c r="I3795" s="3" t="e">
        <f aca="false">--#NAME? #NAME?</f>
        <v>#VALUE!</v>
      </c>
      <c r="J3795" s="3" t="s">
        <v>256</v>
      </c>
      <c r="K3795" s="1" t="n">
        <v>10</v>
      </c>
      <c r="L3795" s="1" t="n">
        <v>0</v>
      </c>
      <c r="M3795" s="1" t="n">
        <v>37910</v>
      </c>
    </row>
    <row r="3796" customFormat="false" ht="14.9" hidden="false" customHeight="false" outlineLevel="0" collapsed="false">
      <c r="A3796" s="1" t="n">
        <v>3792</v>
      </c>
      <c r="B3796" s="1" t="n">
        <v>52</v>
      </c>
      <c r="C3796" s="1" t="n">
        <v>0</v>
      </c>
      <c r="D3796" s="1" t="n">
        <v>0</v>
      </c>
      <c r="E3796" s="1" t="n">
        <v>1</v>
      </c>
      <c r="F3796" s="1" t="n">
        <v>3790</v>
      </c>
      <c r="H3796" s="1" t="s">
        <v>4326</v>
      </c>
      <c r="I3796" s="3" t="e">
        <f aca="false">--#NAME? #NAME?</f>
        <v>#VALUE!</v>
      </c>
      <c r="J3796" s="3" t="s">
        <v>256</v>
      </c>
      <c r="K3796" s="1" t="n">
        <v>10</v>
      </c>
      <c r="L3796" s="1" t="n">
        <v>0</v>
      </c>
      <c r="M3796" s="1" t="n">
        <v>37920</v>
      </c>
    </row>
    <row r="3797" customFormat="false" ht="28.35" hidden="false" customHeight="false" outlineLevel="0" collapsed="false">
      <c r="A3797" s="1" t="n">
        <v>3793</v>
      </c>
      <c r="B3797" s="1" t="n">
        <v>52</v>
      </c>
      <c r="C3797" s="1" t="n">
        <v>0</v>
      </c>
      <c r="D3797" s="1" t="n">
        <v>0</v>
      </c>
      <c r="E3797" s="1" t="n">
        <v>0</v>
      </c>
      <c r="F3797" s="1" t="n">
        <v>3789</v>
      </c>
      <c r="I3797" s="3" t="s">
        <v>4280</v>
      </c>
      <c r="L3797" s="1" t="n">
        <v>0</v>
      </c>
      <c r="M3797" s="1" t="n">
        <v>37930</v>
      </c>
    </row>
    <row r="3798" customFormat="false" ht="14.9" hidden="false" customHeight="false" outlineLevel="0" collapsed="false">
      <c r="A3798" s="1" t="n">
        <v>3794</v>
      </c>
      <c r="B3798" s="1" t="n">
        <v>52</v>
      </c>
      <c r="C3798" s="1" t="n">
        <v>0</v>
      </c>
      <c r="D3798" s="1" t="n">
        <v>0</v>
      </c>
      <c r="E3798" s="1" t="n">
        <v>1</v>
      </c>
      <c r="F3798" s="1" t="n">
        <v>3793</v>
      </c>
      <c r="H3798" s="1" t="s">
        <v>4327</v>
      </c>
      <c r="I3798" s="3" t="e">
        <f aca="false">--#NAME? #NAME?</f>
        <v>#VALUE!</v>
      </c>
      <c r="J3798" s="3" t="s">
        <v>256</v>
      </c>
      <c r="K3798" s="1" t="n">
        <v>10</v>
      </c>
      <c r="L3798" s="1" t="n">
        <v>0</v>
      </c>
      <c r="M3798" s="1" t="n">
        <v>37940</v>
      </c>
    </row>
    <row r="3799" customFormat="false" ht="14.9" hidden="false" customHeight="false" outlineLevel="0" collapsed="false">
      <c r="A3799" s="1" t="n">
        <v>3795</v>
      </c>
      <c r="B3799" s="1" t="n">
        <v>52</v>
      </c>
      <c r="C3799" s="1" t="n">
        <v>0</v>
      </c>
      <c r="D3799" s="1" t="n">
        <v>0</v>
      </c>
      <c r="E3799" s="1" t="n">
        <v>1</v>
      </c>
      <c r="F3799" s="1" t="n">
        <v>3793</v>
      </c>
      <c r="H3799" s="1" t="s">
        <v>4328</v>
      </c>
      <c r="I3799" s="3" t="e">
        <f aca="false">--#NAME? #NAME?</f>
        <v>#VALUE!</v>
      </c>
      <c r="J3799" s="3" t="s">
        <v>256</v>
      </c>
      <c r="K3799" s="1" t="n">
        <v>10</v>
      </c>
      <c r="L3799" s="1" t="n">
        <v>0</v>
      </c>
      <c r="M3799" s="1" t="n">
        <v>37950</v>
      </c>
    </row>
    <row r="3800" customFormat="false" ht="14.9" hidden="false" customHeight="false" outlineLevel="0" collapsed="false">
      <c r="A3800" s="1" t="n">
        <v>3796</v>
      </c>
      <c r="B3800" s="1" t="n">
        <v>52</v>
      </c>
      <c r="C3800" s="1" t="n">
        <v>0</v>
      </c>
      <c r="D3800" s="1" t="n">
        <v>0</v>
      </c>
      <c r="E3800" s="1" t="n">
        <v>0</v>
      </c>
      <c r="F3800" s="1" t="n">
        <v>3789</v>
      </c>
      <c r="I3800" s="3" t="s">
        <v>4287</v>
      </c>
      <c r="L3800" s="1" t="n">
        <v>0</v>
      </c>
      <c r="M3800" s="1" t="n">
        <v>37960</v>
      </c>
    </row>
    <row r="3801" customFormat="false" ht="14.9" hidden="false" customHeight="false" outlineLevel="0" collapsed="false">
      <c r="A3801" s="1" t="n">
        <v>3797</v>
      </c>
      <c r="B3801" s="1" t="n">
        <v>52</v>
      </c>
      <c r="C3801" s="1" t="n">
        <v>0</v>
      </c>
      <c r="D3801" s="1" t="n">
        <v>0</v>
      </c>
      <c r="E3801" s="1" t="n">
        <v>1</v>
      </c>
      <c r="F3801" s="1" t="n">
        <v>3793</v>
      </c>
      <c r="H3801" s="1" t="s">
        <v>4329</v>
      </c>
      <c r="I3801" s="3" t="e">
        <f aca="false">--#NAME? #NAME?</f>
        <v>#VALUE!</v>
      </c>
      <c r="J3801" s="3" t="s">
        <v>256</v>
      </c>
      <c r="K3801" s="1" t="n">
        <v>10</v>
      </c>
      <c r="L3801" s="1" t="n">
        <v>0</v>
      </c>
      <c r="M3801" s="1" t="n">
        <v>37970</v>
      </c>
    </row>
    <row r="3802" customFormat="false" ht="82.05" hidden="false" customHeight="false" outlineLevel="0" collapsed="false">
      <c r="A3802" s="1" t="n">
        <v>3798</v>
      </c>
      <c r="B3802" s="1" t="n">
        <v>52</v>
      </c>
      <c r="C3802" s="1" t="n">
        <v>0</v>
      </c>
      <c r="D3802" s="1" t="n">
        <v>0</v>
      </c>
      <c r="E3802" s="1" t="n">
        <v>1</v>
      </c>
      <c r="F3802" s="1" t="n">
        <v>3793</v>
      </c>
      <c r="H3802" s="1" t="s">
        <v>4330</v>
      </c>
      <c r="I3802" s="3" t="s">
        <v>4331</v>
      </c>
      <c r="J3802" s="3" t="s">
        <v>256</v>
      </c>
      <c r="K3802" s="1" t="n">
        <v>10</v>
      </c>
      <c r="L3802" s="1" t="n">
        <v>0</v>
      </c>
      <c r="M3802" s="1" t="n">
        <v>37980</v>
      </c>
    </row>
    <row r="3803" customFormat="false" ht="14.9" hidden="false" customHeight="false" outlineLevel="0" collapsed="false">
      <c r="A3803" s="1" t="n">
        <v>3799</v>
      </c>
      <c r="B3803" s="1" t="n">
        <v>52</v>
      </c>
      <c r="C3803" s="1" t="n">
        <v>0</v>
      </c>
      <c r="D3803" s="1" t="n">
        <v>0</v>
      </c>
      <c r="E3803" s="1" t="n">
        <v>1</v>
      </c>
      <c r="F3803" s="1" t="n">
        <v>3793</v>
      </c>
      <c r="H3803" s="1" t="s">
        <v>4330</v>
      </c>
      <c r="I3803" s="3" t="e">
        <f aca="false">--#NAME? #NAME?</f>
        <v>#VALUE!</v>
      </c>
      <c r="J3803" s="3" t="s">
        <v>256</v>
      </c>
      <c r="K3803" s="1" t="n">
        <v>10</v>
      </c>
      <c r="L3803" s="1" t="n">
        <v>0</v>
      </c>
      <c r="M3803" s="1" t="n">
        <v>37990</v>
      </c>
    </row>
    <row r="3804" customFormat="false" ht="55.2" hidden="false" customHeight="false" outlineLevel="0" collapsed="false">
      <c r="A3804" s="1" t="n">
        <v>3800</v>
      </c>
      <c r="B3804" s="1" t="n">
        <v>52</v>
      </c>
      <c r="C3804" s="1" t="n">
        <v>0</v>
      </c>
      <c r="D3804" s="1" t="n">
        <v>0</v>
      </c>
      <c r="E3804" s="1" t="n">
        <v>0</v>
      </c>
      <c r="F3804" s="1" t="n">
        <v>3789</v>
      </c>
      <c r="I3804" s="3" t="s">
        <v>4292</v>
      </c>
      <c r="L3804" s="1" t="n">
        <v>0</v>
      </c>
      <c r="M3804" s="1" t="n">
        <v>38000</v>
      </c>
    </row>
    <row r="3805" customFormat="false" ht="14.9" hidden="false" customHeight="false" outlineLevel="0" collapsed="false">
      <c r="A3805" s="1" t="n">
        <v>3801</v>
      </c>
      <c r="B3805" s="1" t="n">
        <v>52</v>
      </c>
      <c r="C3805" s="1" t="n">
        <v>0</v>
      </c>
      <c r="D3805" s="1" t="n">
        <v>0</v>
      </c>
      <c r="E3805" s="1" t="n">
        <v>1</v>
      </c>
      <c r="F3805" s="1" t="n">
        <v>3800</v>
      </c>
      <c r="H3805" s="1" t="s">
        <v>4332</v>
      </c>
      <c r="I3805" s="3" t="e">
        <f aca="false">--#NAME? #NAME?</f>
        <v>#VALUE!</v>
      </c>
      <c r="J3805" s="3" t="s">
        <v>256</v>
      </c>
      <c r="K3805" s="1" t="n">
        <v>10</v>
      </c>
      <c r="L3805" s="1" t="n">
        <v>0</v>
      </c>
      <c r="M3805" s="1" t="n">
        <v>38010</v>
      </c>
    </row>
    <row r="3806" customFormat="false" ht="14.9" hidden="false" customHeight="false" outlineLevel="0" collapsed="false">
      <c r="A3806" s="1" t="n">
        <v>3802</v>
      </c>
      <c r="B3806" s="1" t="n">
        <v>52</v>
      </c>
      <c r="C3806" s="1" t="n">
        <v>0</v>
      </c>
      <c r="D3806" s="1" t="n">
        <v>0</v>
      </c>
      <c r="E3806" s="1" t="n">
        <v>1</v>
      </c>
      <c r="F3806" s="1" t="n">
        <v>3800</v>
      </c>
      <c r="H3806" s="1" t="s">
        <v>4333</v>
      </c>
      <c r="I3806" s="3" t="e">
        <f aca="false">--#NAME? #NAME?</f>
        <v>#VALUE!</v>
      </c>
      <c r="J3806" s="3" t="s">
        <v>256</v>
      </c>
      <c r="K3806" s="1" t="n">
        <v>10</v>
      </c>
      <c r="L3806" s="1" t="n">
        <v>0</v>
      </c>
      <c r="M3806" s="1" t="n">
        <v>38020</v>
      </c>
    </row>
    <row r="3807" customFormat="false" ht="14.9" hidden="false" customHeight="false" outlineLevel="0" collapsed="false">
      <c r="A3807" s="1" t="n">
        <v>3803</v>
      </c>
      <c r="B3807" s="1" t="n">
        <v>52</v>
      </c>
      <c r="C3807" s="1" t="n">
        <v>0</v>
      </c>
      <c r="D3807" s="1" t="n">
        <v>0</v>
      </c>
      <c r="E3807" s="1" t="n">
        <v>0</v>
      </c>
      <c r="F3807" s="1" t="n">
        <v>3789</v>
      </c>
      <c r="I3807" s="3" t="s">
        <v>4053</v>
      </c>
      <c r="L3807" s="1" t="n">
        <v>0</v>
      </c>
      <c r="M3807" s="1" t="n">
        <v>38030</v>
      </c>
    </row>
    <row r="3808" customFormat="false" ht="28.35" hidden="false" customHeight="false" outlineLevel="0" collapsed="false">
      <c r="A3808" s="1" t="n">
        <v>3804</v>
      </c>
      <c r="B3808" s="1" t="n">
        <v>52</v>
      </c>
      <c r="C3808" s="1" t="n">
        <v>0</v>
      </c>
      <c r="D3808" s="1" t="n">
        <v>0</v>
      </c>
      <c r="E3808" s="1" t="n">
        <v>0</v>
      </c>
      <c r="F3808" s="1" t="n">
        <v>3803</v>
      </c>
      <c r="I3808" s="3" t="s">
        <v>4319</v>
      </c>
      <c r="L3808" s="1" t="n">
        <v>0</v>
      </c>
      <c r="M3808" s="1" t="n">
        <v>38040</v>
      </c>
    </row>
    <row r="3809" customFormat="false" ht="14.9" hidden="false" customHeight="false" outlineLevel="0" collapsed="false">
      <c r="A3809" s="1" t="n">
        <v>3805</v>
      </c>
      <c r="B3809" s="1" t="n">
        <v>52</v>
      </c>
      <c r="C3809" s="1" t="n">
        <v>0</v>
      </c>
      <c r="D3809" s="1" t="n">
        <v>0</v>
      </c>
      <c r="E3809" s="1" t="n">
        <v>1</v>
      </c>
      <c r="F3809" s="1" t="n">
        <v>3804</v>
      </c>
      <c r="H3809" s="1" t="s">
        <v>4334</v>
      </c>
      <c r="I3809" s="3" t="e">
        <f aca="false">---#NAME?,#NAME? #NAME? #NAME?</f>
        <v>#VALUE!</v>
      </c>
      <c r="J3809" s="3" t="s">
        <v>256</v>
      </c>
      <c r="K3809" s="1" t="n">
        <v>10</v>
      </c>
      <c r="L3809" s="1" t="n">
        <v>0</v>
      </c>
      <c r="M3809" s="1" t="n">
        <v>38050</v>
      </c>
    </row>
    <row r="3810" customFormat="false" ht="14.9" hidden="false" customHeight="false" outlineLevel="0" collapsed="false">
      <c r="A3810" s="1" t="n">
        <v>3806</v>
      </c>
      <c r="B3810" s="1" t="n">
        <v>52</v>
      </c>
      <c r="C3810" s="1" t="n">
        <v>0</v>
      </c>
      <c r="D3810" s="1" t="n">
        <v>0</v>
      </c>
      <c r="E3810" s="1" t="n">
        <v>1</v>
      </c>
      <c r="F3810" s="1" t="n">
        <v>3804</v>
      </c>
      <c r="H3810" s="1" t="s">
        <v>4335</v>
      </c>
      <c r="I3810" s="3" t="e">
        <f aca="false">---#NAME?</f>
        <v>#NAME?</v>
      </c>
      <c r="J3810" s="3" t="s">
        <v>256</v>
      </c>
      <c r="K3810" s="1" t="n">
        <v>10</v>
      </c>
      <c r="L3810" s="1" t="n">
        <v>0</v>
      </c>
      <c r="M3810" s="1" t="n">
        <v>38060</v>
      </c>
    </row>
    <row r="3811" customFormat="false" ht="14.9" hidden="false" customHeight="false" outlineLevel="0" collapsed="false">
      <c r="A3811" s="1" t="n">
        <v>3807</v>
      </c>
      <c r="B3811" s="1" t="n">
        <v>52</v>
      </c>
      <c r="C3811" s="1" t="n">
        <v>0</v>
      </c>
      <c r="D3811" s="1" t="n">
        <v>0</v>
      </c>
      <c r="E3811" s="1" t="n">
        <v>1</v>
      </c>
      <c r="F3811" s="1" t="n">
        <v>3804</v>
      </c>
      <c r="H3811" s="1" t="s">
        <v>4336</v>
      </c>
      <c r="I3811" s="3" t="e">
        <f aca="false">--#NAME? #NAME?</f>
        <v>#VALUE!</v>
      </c>
      <c r="J3811" s="3" t="s">
        <v>256</v>
      </c>
      <c r="K3811" s="1" t="n">
        <v>10</v>
      </c>
      <c r="L3811" s="1" t="n">
        <v>0</v>
      </c>
      <c r="M3811" s="1" t="n">
        <v>38070</v>
      </c>
    </row>
    <row r="3812" customFormat="false" ht="243.25" hidden="false" customHeight="false" outlineLevel="0" collapsed="false">
      <c r="A3812" s="1" t="n">
        <v>3808</v>
      </c>
      <c r="B3812" s="1" t="n">
        <v>52</v>
      </c>
      <c r="C3812" s="1" t="n">
        <v>0</v>
      </c>
      <c r="D3812" s="1" t="n">
        <v>1</v>
      </c>
      <c r="E3812" s="1" t="n">
        <v>0</v>
      </c>
      <c r="G3812" s="1" t="n">
        <v>52.11</v>
      </c>
      <c r="I3812" s="3" t="s">
        <v>4337</v>
      </c>
      <c r="L3812" s="1" t="n">
        <v>0</v>
      </c>
      <c r="M3812" s="1" t="n">
        <v>38080</v>
      </c>
    </row>
    <row r="3813" customFormat="false" ht="41.75" hidden="false" customHeight="false" outlineLevel="0" collapsed="false">
      <c r="A3813" s="1" t="n">
        <v>3809</v>
      </c>
      <c r="B3813" s="1" t="n">
        <v>52</v>
      </c>
      <c r="C3813" s="1" t="n">
        <v>0</v>
      </c>
      <c r="D3813" s="1" t="n">
        <v>0</v>
      </c>
      <c r="E3813" s="1" t="n">
        <v>0</v>
      </c>
      <c r="F3813" s="1" t="n">
        <v>3808</v>
      </c>
      <c r="I3813" s="3" t="s">
        <v>3872</v>
      </c>
      <c r="L3813" s="1" t="n">
        <v>0</v>
      </c>
      <c r="M3813" s="1" t="n">
        <v>38090</v>
      </c>
    </row>
    <row r="3814" customFormat="false" ht="14.9" hidden="false" customHeight="false" outlineLevel="0" collapsed="false">
      <c r="A3814" s="1" t="n">
        <v>3810</v>
      </c>
      <c r="B3814" s="1" t="n">
        <v>52</v>
      </c>
      <c r="C3814" s="1" t="n">
        <v>0</v>
      </c>
      <c r="D3814" s="1" t="n">
        <v>0</v>
      </c>
      <c r="E3814" s="1" t="n">
        <v>1</v>
      </c>
      <c r="F3814" s="1" t="n">
        <v>3809</v>
      </c>
      <c r="H3814" s="1" t="s">
        <v>4338</v>
      </c>
      <c r="I3814" s="3" t="e">
        <f aca="false">--#NAME? #NAME?</f>
        <v>#VALUE!</v>
      </c>
      <c r="J3814" s="3" t="s">
        <v>256</v>
      </c>
      <c r="K3814" s="1" t="n">
        <v>10</v>
      </c>
      <c r="L3814" s="1" t="n">
        <v>0</v>
      </c>
      <c r="M3814" s="1" t="n">
        <v>38100</v>
      </c>
    </row>
    <row r="3815" customFormat="false" ht="82.05" hidden="false" customHeight="false" outlineLevel="0" collapsed="false">
      <c r="A3815" s="1" t="n">
        <v>3811</v>
      </c>
      <c r="B3815" s="1" t="n">
        <v>52</v>
      </c>
      <c r="C3815" s="1" t="n">
        <v>0</v>
      </c>
      <c r="D3815" s="1" t="n">
        <v>0</v>
      </c>
      <c r="E3815" s="1" t="n">
        <v>1</v>
      </c>
      <c r="F3815" s="1" t="n">
        <v>3809</v>
      </c>
      <c r="H3815" s="1" t="s">
        <v>4339</v>
      </c>
      <c r="I3815" s="3" t="s">
        <v>4278</v>
      </c>
      <c r="J3815" s="3" t="s">
        <v>256</v>
      </c>
      <c r="K3815" s="1" t="n">
        <v>10</v>
      </c>
      <c r="L3815" s="1" t="n">
        <v>0</v>
      </c>
      <c r="M3815" s="1" t="n">
        <v>38110</v>
      </c>
    </row>
    <row r="3816" customFormat="false" ht="14.9" hidden="false" customHeight="false" outlineLevel="0" collapsed="false">
      <c r="A3816" s="1" t="n">
        <v>3812</v>
      </c>
      <c r="B3816" s="1" t="n">
        <v>52</v>
      </c>
      <c r="C3816" s="1" t="n">
        <v>0</v>
      </c>
      <c r="D3816" s="1" t="n">
        <v>0</v>
      </c>
      <c r="E3816" s="1" t="n">
        <v>1</v>
      </c>
      <c r="F3816" s="1" t="n">
        <v>3809</v>
      </c>
      <c r="H3816" s="1" t="s">
        <v>4340</v>
      </c>
      <c r="I3816" s="3" t="e">
        <f aca="false">--#NAME? #NAME?</f>
        <v>#VALUE!</v>
      </c>
      <c r="J3816" s="3" t="s">
        <v>256</v>
      </c>
      <c r="K3816" s="1" t="n">
        <v>10</v>
      </c>
      <c r="L3816" s="1" t="n">
        <v>0</v>
      </c>
      <c r="M3816" s="1" t="n">
        <v>38120</v>
      </c>
    </row>
    <row r="3817" customFormat="false" ht="14.9" hidden="false" customHeight="false" outlineLevel="0" collapsed="false">
      <c r="A3817" s="1" t="n">
        <v>3813</v>
      </c>
      <c r="B3817" s="1" t="n">
        <v>52</v>
      </c>
      <c r="C3817" s="1" t="n">
        <v>0</v>
      </c>
      <c r="D3817" s="1" t="n">
        <v>0</v>
      </c>
      <c r="E3817" s="1" t="n">
        <v>1</v>
      </c>
      <c r="F3817" s="1" t="n">
        <v>3808</v>
      </c>
      <c r="H3817" s="1" t="s">
        <v>4341</v>
      </c>
      <c r="I3817" s="3" t="e">
        <f aca="false">-#NAME?</f>
        <v>#NAME?</v>
      </c>
      <c r="J3817" s="3" t="s">
        <v>256</v>
      </c>
      <c r="K3817" s="1" t="n">
        <v>10</v>
      </c>
      <c r="L3817" s="1" t="n">
        <v>0</v>
      </c>
      <c r="M3817" s="1" t="n">
        <v>38130</v>
      </c>
    </row>
    <row r="3818" customFormat="false" ht="14.9" hidden="false" customHeight="false" outlineLevel="0" collapsed="false">
      <c r="A3818" s="1" t="n">
        <v>3814</v>
      </c>
      <c r="B3818" s="1" t="n">
        <v>52</v>
      </c>
      <c r="C3818" s="1" t="n">
        <v>0</v>
      </c>
      <c r="D3818" s="1" t="n">
        <v>0</v>
      </c>
      <c r="E3818" s="1" t="n">
        <v>0</v>
      </c>
      <c r="F3818" s="1" t="n">
        <v>3808</v>
      </c>
      <c r="I3818" s="3" t="s">
        <v>4287</v>
      </c>
      <c r="L3818" s="1" t="n">
        <v>0</v>
      </c>
      <c r="M3818" s="1" t="n">
        <v>38140</v>
      </c>
    </row>
    <row r="3819" customFormat="false" ht="14.9" hidden="false" customHeight="false" outlineLevel="0" collapsed="false">
      <c r="A3819" s="1" t="n">
        <v>3815</v>
      </c>
      <c r="B3819" s="1" t="n">
        <v>52</v>
      </c>
      <c r="C3819" s="1" t="n">
        <v>0</v>
      </c>
      <c r="D3819" s="1" t="n">
        <v>0</v>
      </c>
      <c r="E3819" s="1" t="n">
        <v>1</v>
      </c>
      <c r="F3819" s="1" t="n">
        <v>3814</v>
      </c>
      <c r="H3819" s="1" t="s">
        <v>4342</v>
      </c>
      <c r="I3819" s="3" t="e">
        <f aca="false">--#NAME? #NAME?</f>
        <v>#VALUE!</v>
      </c>
      <c r="J3819" s="3" t="s">
        <v>256</v>
      </c>
      <c r="K3819" s="1" t="n">
        <v>10</v>
      </c>
      <c r="L3819" s="1" t="n">
        <v>0</v>
      </c>
      <c r="M3819" s="1" t="n">
        <v>38150</v>
      </c>
    </row>
    <row r="3820" customFormat="false" ht="82.05" hidden="false" customHeight="false" outlineLevel="0" collapsed="false">
      <c r="A3820" s="1" t="n">
        <v>3816</v>
      </c>
      <c r="B3820" s="1" t="n">
        <v>52</v>
      </c>
      <c r="C3820" s="1" t="n">
        <v>0</v>
      </c>
      <c r="D3820" s="1" t="n">
        <v>0</v>
      </c>
      <c r="E3820" s="1" t="n">
        <v>1</v>
      </c>
      <c r="F3820" s="1" t="n">
        <v>3814</v>
      </c>
      <c r="H3820" s="1" t="s">
        <v>4343</v>
      </c>
      <c r="I3820" s="3" t="s">
        <v>4285</v>
      </c>
      <c r="J3820" s="3" t="s">
        <v>256</v>
      </c>
      <c r="K3820" s="1" t="n">
        <v>10</v>
      </c>
      <c r="L3820" s="1" t="n">
        <v>0</v>
      </c>
      <c r="M3820" s="1" t="n">
        <v>38160</v>
      </c>
    </row>
    <row r="3821" customFormat="false" ht="14.9" hidden="false" customHeight="false" outlineLevel="0" collapsed="false">
      <c r="A3821" s="1" t="n">
        <v>3817</v>
      </c>
      <c r="B3821" s="1" t="n">
        <v>52</v>
      </c>
      <c r="C3821" s="1" t="n">
        <v>0</v>
      </c>
      <c r="D3821" s="1" t="n">
        <v>0</v>
      </c>
      <c r="E3821" s="1" t="n">
        <v>1</v>
      </c>
      <c r="F3821" s="1" t="n">
        <v>3814</v>
      </c>
      <c r="H3821" s="1" t="s">
        <v>4344</v>
      </c>
      <c r="I3821" s="3" t="e">
        <f aca="false">--#NAME? #NAME?</f>
        <v>#VALUE!</v>
      </c>
      <c r="J3821" s="3" t="s">
        <v>256</v>
      </c>
      <c r="K3821" s="1" t="n">
        <v>10</v>
      </c>
      <c r="L3821" s="1" t="n">
        <v>0</v>
      </c>
      <c r="M3821" s="1" t="n">
        <v>38170</v>
      </c>
    </row>
    <row r="3822" customFormat="false" ht="55.2" hidden="false" customHeight="false" outlineLevel="0" collapsed="false">
      <c r="A3822" s="1" t="n">
        <v>3818</v>
      </c>
      <c r="B3822" s="1" t="n">
        <v>52</v>
      </c>
      <c r="C3822" s="1" t="n">
        <v>0</v>
      </c>
      <c r="D3822" s="1" t="n">
        <v>0</v>
      </c>
      <c r="E3822" s="1" t="n">
        <v>0</v>
      </c>
      <c r="F3822" s="1" t="n">
        <v>3808</v>
      </c>
      <c r="I3822" s="3" t="s">
        <v>4292</v>
      </c>
      <c r="L3822" s="1" t="n">
        <v>0</v>
      </c>
      <c r="M3822" s="1" t="n">
        <v>38180</v>
      </c>
    </row>
    <row r="3823" customFormat="false" ht="14.9" hidden="false" customHeight="false" outlineLevel="0" collapsed="false">
      <c r="A3823" s="1" t="n">
        <v>3819</v>
      </c>
      <c r="B3823" s="1" t="n">
        <v>52</v>
      </c>
      <c r="C3823" s="1" t="n">
        <v>0</v>
      </c>
      <c r="D3823" s="1" t="n">
        <v>0</v>
      </c>
      <c r="E3823" s="1" t="n">
        <v>1</v>
      </c>
      <c r="F3823" s="1" t="n">
        <v>3818</v>
      </c>
      <c r="H3823" s="1" t="s">
        <v>4345</v>
      </c>
      <c r="I3823" s="3" t="e">
        <f aca="false">--#NAME? #NAME?</f>
        <v>#VALUE!</v>
      </c>
      <c r="J3823" s="3" t="s">
        <v>256</v>
      </c>
      <c r="K3823" s="1" t="n">
        <v>10</v>
      </c>
      <c r="L3823" s="1" t="n">
        <v>0</v>
      </c>
      <c r="M3823" s="1" t="n">
        <v>38190</v>
      </c>
    </row>
    <row r="3824" customFormat="false" ht="14.9" hidden="false" customHeight="false" outlineLevel="0" collapsed="false">
      <c r="A3824" s="1" t="n">
        <v>3820</v>
      </c>
      <c r="B3824" s="1" t="n">
        <v>52</v>
      </c>
      <c r="C3824" s="1" t="n">
        <v>0</v>
      </c>
      <c r="D3824" s="1" t="n">
        <v>0</v>
      </c>
      <c r="E3824" s="1" t="n">
        <v>1</v>
      </c>
      <c r="F3824" s="1" t="n">
        <v>3818</v>
      </c>
      <c r="H3824" s="1" t="s">
        <v>4346</v>
      </c>
      <c r="I3824" s="3" t="e">
        <f aca="false">--#NAME?</f>
        <v>#NAME?</v>
      </c>
      <c r="L3824" s="1" t="n">
        <v>0</v>
      </c>
      <c r="M3824" s="1" t="n">
        <v>38200</v>
      </c>
    </row>
    <row r="3825" customFormat="false" ht="108.95" hidden="false" customHeight="false" outlineLevel="0" collapsed="false">
      <c r="A3825" s="1" t="n">
        <v>3821</v>
      </c>
      <c r="B3825" s="1" t="n">
        <v>52</v>
      </c>
      <c r="C3825" s="1" t="n">
        <v>0</v>
      </c>
      <c r="D3825" s="1" t="n">
        <v>0</v>
      </c>
      <c r="E3825" s="1" t="n">
        <v>1</v>
      </c>
      <c r="F3825" s="1" t="n">
        <v>3818</v>
      </c>
      <c r="H3825" s="1" t="s">
        <v>4347</v>
      </c>
      <c r="I3825" s="3" t="s">
        <v>4348</v>
      </c>
      <c r="J3825" s="3" t="s">
        <v>256</v>
      </c>
      <c r="K3825" s="1" t="n">
        <v>10</v>
      </c>
      <c r="L3825" s="1" t="n">
        <v>0</v>
      </c>
      <c r="M3825" s="1" t="n">
        <v>38210</v>
      </c>
    </row>
    <row r="3826" customFormat="false" ht="14.9" hidden="false" customHeight="false" outlineLevel="0" collapsed="false">
      <c r="A3826" s="1" t="n">
        <v>3822</v>
      </c>
      <c r="B3826" s="1" t="n">
        <v>52</v>
      </c>
      <c r="C3826" s="1" t="n">
        <v>0</v>
      </c>
      <c r="D3826" s="1" t="n">
        <v>0</v>
      </c>
      <c r="E3826" s="1" t="n">
        <v>1</v>
      </c>
      <c r="F3826" s="1" t="n">
        <v>3818</v>
      </c>
      <c r="H3826" s="1" t="s">
        <v>4349</v>
      </c>
      <c r="I3826" s="3" t="e">
        <f aca="false">--#NAME? #NAME?</f>
        <v>#VALUE!</v>
      </c>
      <c r="J3826" s="3" t="s">
        <v>256</v>
      </c>
      <c r="K3826" s="1" t="n">
        <v>10</v>
      </c>
      <c r="L3826" s="1" t="n">
        <v>0</v>
      </c>
      <c r="M3826" s="1" t="n">
        <v>38220</v>
      </c>
    </row>
    <row r="3827" customFormat="false" ht="14.9" hidden="false" customHeight="false" outlineLevel="0" collapsed="false">
      <c r="A3827" s="1" t="n">
        <v>3823</v>
      </c>
      <c r="B3827" s="1" t="n">
        <v>52</v>
      </c>
      <c r="C3827" s="1" t="n">
        <v>0</v>
      </c>
      <c r="D3827" s="1" t="n">
        <v>0</v>
      </c>
      <c r="E3827" s="1" t="n">
        <v>0</v>
      </c>
      <c r="F3827" s="1" t="n">
        <v>3808</v>
      </c>
      <c r="I3827" s="3" t="s">
        <v>4053</v>
      </c>
      <c r="L3827" s="1" t="n">
        <v>0</v>
      </c>
      <c r="M3827" s="1" t="n">
        <v>38230</v>
      </c>
    </row>
    <row r="3828" customFormat="false" ht="28.35" hidden="false" customHeight="false" outlineLevel="0" collapsed="false">
      <c r="A3828" s="1" t="n">
        <v>3824</v>
      </c>
      <c r="B3828" s="1" t="n">
        <v>52</v>
      </c>
      <c r="C3828" s="1" t="n">
        <v>0</v>
      </c>
      <c r="D3828" s="1" t="n">
        <v>0</v>
      </c>
      <c r="E3828" s="1" t="n">
        <v>0</v>
      </c>
      <c r="F3828" s="1" t="n">
        <v>3823</v>
      </c>
      <c r="I3828" s="3" t="s">
        <v>4319</v>
      </c>
      <c r="L3828" s="1" t="n">
        <v>0</v>
      </c>
      <c r="M3828" s="1" t="n">
        <v>38240</v>
      </c>
    </row>
    <row r="3829" customFormat="false" ht="14.9" hidden="false" customHeight="false" outlineLevel="0" collapsed="false">
      <c r="A3829" s="1" t="n">
        <v>3825</v>
      </c>
      <c r="B3829" s="1" t="n">
        <v>52</v>
      </c>
      <c r="C3829" s="1" t="n">
        <v>0</v>
      </c>
      <c r="D3829" s="1" t="n">
        <v>0</v>
      </c>
      <c r="E3829" s="1" t="n">
        <v>1</v>
      </c>
      <c r="F3829" s="1" t="n">
        <v>3824</v>
      </c>
      <c r="H3829" s="1" t="s">
        <v>4350</v>
      </c>
      <c r="I3829" s="3" t="e">
        <f aca="false">---#NAME?,#NAME? #NAME? #NAME?</f>
        <v>#VALUE!</v>
      </c>
      <c r="J3829" s="3" t="s">
        <v>256</v>
      </c>
      <c r="K3829" s="1" t="n">
        <v>10</v>
      </c>
      <c r="L3829" s="1" t="n">
        <v>0</v>
      </c>
      <c r="M3829" s="1" t="n">
        <v>38250</v>
      </c>
    </row>
    <row r="3830" customFormat="false" ht="14.9" hidden="false" customHeight="false" outlineLevel="0" collapsed="false">
      <c r="A3830" s="1" t="n">
        <v>3826</v>
      </c>
      <c r="B3830" s="1" t="n">
        <v>52</v>
      </c>
      <c r="C3830" s="1" t="n">
        <v>0</v>
      </c>
      <c r="D3830" s="1" t="n">
        <v>0</v>
      </c>
      <c r="E3830" s="1" t="n">
        <v>1</v>
      </c>
      <c r="F3830" s="1" t="n">
        <v>3824</v>
      </c>
      <c r="H3830" s="1" t="s">
        <v>4351</v>
      </c>
      <c r="I3830" s="3" t="e">
        <f aca="false">---#NAME?</f>
        <v>#NAME?</v>
      </c>
      <c r="J3830" s="3" t="s">
        <v>256</v>
      </c>
      <c r="K3830" s="1" t="n">
        <v>10</v>
      </c>
      <c r="L3830" s="1" t="n">
        <v>0</v>
      </c>
      <c r="M3830" s="1" t="n">
        <v>38260</v>
      </c>
    </row>
    <row r="3831" customFormat="false" ht="82.05" hidden="false" customHeight="false" outlineLevel="0" collapsed="false">
      <c r="A3831" s="1" t="n">
        <v>3827</v>
      </c>
      <c r="B3831" s="1" t="n">
        <v>52</v>
      </c>
      <c r="C3831" s="1" t="n">
        <v>0</v>
      </c>
      <c r="D3831" s="1" t="n">
        <v>0</v>
      </c>
      <c r="E3831" s="1" t="n">
        <v>1</v>
      </c>
      <c r="F3831" s="1" t="n">
        <v>3824</v>
      </c>
      <c r="H3831" s="1" t="s">
        <v>4352</v>
      </c>
      <c r="I3831" s="3" t="s">
        <v>4353</v>
      </c>
      <c r="J3831" s="3" t="s">
        <v>256</v>
      </c>
      <c r="K3831" s="1" t="n">
        <v>10</v>
      </c>
      <c r="L3831" s="1" t="n">
        <v>0</v>
      </c>
      <c r="M3831" s="1" t="n">
        <v>38270</v>
      </c>
    </row>
    <row r="3832" customFormat="false" ht="14.9" hidden="false" customHeight="false" outlineLevel="0" collapsed="false">
      <c r="A3832" s="1" t="n">
        <v>3828</v>
      </c>
      <c r="B3832" s="1" t="n">
        <v>52</v>
      </c>
      <c r="C3832" s="1" t="n">
        <v>0</v>
      </c>
      <c r="D3832" s="1" t="n">
        <v>0</v>
      </c>
      <c r="E3832" s="1" t="n">
        <v>1</v>
      </c>
      <c r="F3832" s="1" t="n">
        <v>3824</v>
      </c>
      <c r="H3832" s="1" t="s">
        <v>4354</v>
      </c>
      <c r="I3832" s="3" t="e">
        <f aca="false">---#NAME? #NAME?</f>
        <v>#VALUE!</v>
      </c>
      <c r="J3832" s="3" t="s">
        <v>256</v>
      </c>
      <c r="K3832" s="1" t="n">
        <v>10</v>
      </c>
      <c r="L3832" s="1" t="n">
        <v>0</v>
      </c>
      <c r="M3832" s="1" t="n">
        <v>38280</v>
      </c>
    </row>
    <row r="3833" customFormat="false" ht="55.2" hidden="false" customHeight="false" outlineLevel="0" collapsed="false">
      <c r="A3833" s="1" t="n">
        <v>3829</v>
      </c>
      <c r="B3833" s="1" t="n">
        <v>52</v>
      </c>
      <c r="C3833" s="1" t="n">
        <v>0</v>
      </c>
      <c r="D3833" s="1" t="n">
        <v>1</v>
      </c>
      <c r="E3833" s="1" t="n">
        <v>0</v>
      </c>
      <c r="G3833" s="1" t="n">
        <v>52.12</v>
      </c>
      <c r="I3833" s="3" t="s">
        <v>4355</v>
      </c>
      <c r="L3833" s="1" t="n">
        <v>0</v>
      </c>
      <c r="M3833" s="1" t="n">
        <v>38290</v>
      </c>
    </row>
    <row r="3834" customFormat="false" ht="68.65" hidden="false" customHeight="false" outlineLevel="0" collapsed="false">
      <c r="A3834" s="1" t="n">
        <v>3830</v>
      </c>
      <c r="B3834" s="1" t="n">
        <v>52</v>
      </c>
      <c r="C3834" s="1" t="n">
        <v>0</v>
      </c>
      <c r="D3834" s="1" t="n">
        <v>0</v>
      </c>
      <c r="E3834" s="1" t="n">
        <v>0</v>
      </c>
      <c r="F3834" s="1" t="n">
        <v>3829</v>
      </c>
      <c r="I3834" s="3" t="s">
        <v>4356</v>
      </c>
      <c r="L3834" s="1" t="n">
        <v>0</v>
      </c>
      <c r="M3834" s="1" t="n">
        <v>38300</v>
      </c>
    </row>
    <row r="3835" customFormat="false" ht="14.9" hidden="false" customHeight="false" outlineLevel="0" collapsed="false">
      <c r="A3835" s="1" t="n">
        <v>3831</v>
      </c>
      <c r="B3835" s="1" t="n">
        <v>52</v>
      </c>
      <c r="C3835" s="1" t="n">
        <v>0</v>
      </c>
      <c r="D3835" s="1" t="n">
        <v>0</v>
      </c>
      <c r="E3835" s="1" t="n">
        <v>1</v>
      </c>
      <c r="F3835" s="1" t="n">
        <v>3830</v>
      </c>
      <c r="H3835" s="1" t="s">
        <v>4357</v>
      </c>
      <c r="I3835" s="3" t="e">
        <f aca="false">--#NAME?</f>
        <v>#NAME?</v>
      </c>
      <c r="J3835" s="3" t="s">
        <v>256</v>
      </c>
      <c r="K3835" s="1" t="n">
        <v>10</v>
      </c>
      <c r="L3835" s="1" t="n">
        <v>0</v>
      </c>
      <c r="M3835" s="1" t="n">
        <v>38310</v>
      </c>
    </row>
    <row r="3836" customFormat="false" ht="14.9" hidden="false" customHeight="false" outlineLevel="0" collapsed="false">
      <c r="A3836" s="1" t="n">
        <v>3832</v>
      </c>
      <c r="B3836" s="1" t="n">
        <v>52</v>
      </c>
      <c r="C3836" s="1" t="n">
        <v>0</v>
      </c>
      <c r="D3836" s="1" t="n">
        <v>0</v>
      </c>
      <c r="E3836" s="1" t="n">
        <v>1</v>
      </c>
      <c r="F3836" s="1" t="n">
        <v>3830</v>
      </c>
      <c r="H3836" s="1" t="s">
        <v>4358</v>
      </c>
      <c r="I3836" s="3" t="e">
        <f aca="false">--#NAME?</f>
        <v>#NAME?</v>
      </c>
      <c r="J3836" s="3" t="s">
        <v>256</v>
      </c>
      <c r="K3836" s="1" t="n">
        <v>10</v>
      </c>
      <c r="L3836" s="1" t="n">
        <v>0</v>
      </c>
      <c r="M3836" s="1" t="n">
        <v>38320</v>
      </c>
    </row>
    <row r="3837" customFormat="false" ht="14.9" hidden="false" customHeight="false" outlineLevel="0" collapsed="false">
      <c r="A3837" s="1" t="n">
        <v>3833</v>
      </c>
      <c r="B3837" s="1" t="n">
        <v>52</v>
      </c>
      <c r="C3837" s="1" t="n">
        <v>0</v>
      </c>
      <c r="D3837" s="1" t="n">
        <v>0</v>
      </c>
      <c r="E3837" s="1" t="n">
        <v>1</v>
      </c>
      <c r="F3837" s="1" t="n">
        <v>3830</v>
      </c>
      <c r="H3837" s="1" t="s">
        <v>4359</v>
      </c>
      <c r="I3837" s="3" t="e">
        <f aca="false">--#NAME?</f>
        <v>#NAME?</v>
      </c>
      <c r="J3837" s="3" t="s">
        <v>256</v>
      </c>
      <c r="K3837" s="1" t="n">
        <v>10</v>
      </c>
      <c r="L3837" s="1" t="n">
        <v>0</v>
      </c>
      <c r="M3837" s="1" t="n">
        <v>38330</v>
      </c>
    </row>
    <row r="3838" customFormat="false" ht="14.9" hidden="false" customHeight="false" outlineLevel="0" collapsed="false">
      <c r="A3838" s="1" t="n">
        <v>3834</v>
      </c>
      <c r="B3838" s="1" t="n">
        <v>52</v>
      </c>
      <c r="C3838" s="1" t="n">
        <v>0</v>
      </c>
      <c r="D3838" s="1" t="n">
        <v>0</v>
      </c>
      <c r="E3838" s="1" t="n">
        <v>1</v>
      </c>
      <c r="F3838" s="1" t="n">
        <v>3830</v>
      </c>
      <c r="H3838" s="1" t="s">
        <v>4360</v>
      </c>
      <c r="I3838" s="3" t="e">
        <f aca="false">--#NAME? #NAME? #NAME? #NAME? #NAME?</f>
        <v>#VALUE!</v>
      </c>
      <c r="J3838" s="3" t="s">
        <v>256</v>
      </c>
      <c r="K3838" s="1" t="n">
        <v>10</v>
      </c>
      <c r="L3838" s="1" t="n">
        <v>0</v>
      </c>
      <c r="M3838" s="1" t="n">
        <v>38340</v>
      </c>
    </row>
    <row r="3839" customFormat="false" ht="14.9" hidden="false" customHeight="false" outlineLevel="0" collapsed="false">
      <c r="A3839" s="1" t="n">
        <v>3835</v>
      </c>
      <c r="B3839" s="1" t="n">
        <v>52</v>
      </c>
      <c r="C3839" s="1" t="n">
        <v>0</v>
      </c>
      <c r="D3839" s="1" t="n">
        <v>0</v>
      </c>
      <c r="E3839" s="1" t="n">
        <v>0</v>
      </c>
      <c r="F3839" s="1" t="n">
        <v>3830</v>
      </c>
      <c r="I3839" s="3" t="s">
        <v>4361</v>
      </c>
      <c r="L3839" s="1" t="n">
        <v>0</v>
      </c>
      <c r="M3839" s="1" t="n">
        <v>38350</v>
      </c>
    </row>
    <row r="3840" customFormat="false" ht="14.9" hidden="false" customHeight="false" outlineLevel="0" collapsed="false">
      <c r="A3840" s="1" t="n">
        <v>3836</v>
      </c>
      <c r="B3840" s="1" t="n">
        <v>52</v>
      </c>
      <c r="C3840" s="1" t="n">
        <v>0</v>
      </c>
      <c r="D3840" s="1" t="n">
        <v>0</v>
      </c>
      <c r="E3840" s="1" t="n">
        <v>1</v>
      </c>
      <c r="F3840" s="1" t="n">
        <v>3835</v>
      </c>
      <c r="H3840" s="1" t="s">
        <v>4362</v>
      </c>
      <c r="I3840" s="3" t="e">
        <f aca="false">---#NAME?,#NAME? #NAME? #NAME?</f>
        <v>#VALUE!</v>
      </c>
      <c r="J3840" s="3" t="s">
        <v>256</v>
      </c>
      <c r="K3840" s="1" t="n">
        <v>10</v>
      </c>
      <c r="L3840" s="1" t="n">
        <v>0</v>
      </c>
      <c r="M3840" s="1" t="n">
        <v>38360</v>
      </c>
    </row>
    <row r="3841" customFormat="false" ht="14.9" hidden="false" customHeight="false" outlineLevel="0" collapsed="false">
      <c r="A3841" s="1" t="n">
        <v>3837</v>
      </c>
      <c r="B3841" s="1" t="n">
        <v>52</v>
      </c>
      <c r="C3841" s="1" t="n">
        <v>0</v>
      </c>
      <c r="D3841" s="1" t="n">
        <v>0</v>
      </c>
      <c r="E3841" s="1" t="n">
        <v>1</v>
      </c>
      <c r="F3841" s="1" t="n">
        <v>3835</v>
      </c>
      <c r="H3841" s="1" t="s">
        <v>4363</v>
      </c>
      <c r="I3841" s="3" t="e">
        <f aca="false">---#NAME?</f>
        <v>#NAME?</v>
      </c>
      <c r="J3841" s="3" t="s">
        <v>256</v>
      </c>
      <c r="K3841" s="1" t="n">
        <v>10</v>
      </c>
      <c r="L3841" s="1" t="n">
        <v>0</v>
      </c>
      <c r="M3841" s="1" t="n">
        <v>38370</v>
      </c>
    </row>
    <row r="3842" customFormat="false" ht="68.65" hidden="false" customHeight="false" outlineLevel="0" collapsed="false">
      <c r="A3842" s="1" t="n">
        <v>3838</v>
      </c>
      <c r="B3842" s="1" t="n">
        <v>52</v>
      </c>
      <c r="C3842" s="1" t="n">
        <v>0</v>
      </c>
      <c r="D3842" s="1" t="n">
        <v>0</v>
      </c>
      <c r="E3842" s="1" t="n">
        <v>0</v>
      </c>
      <c r="F3842" s="1" t="n">
        <v>3829</v>
      </c>
      <c r="I3842" s="3" t="s">
        <v>4364</v>
      </c>
      <c r="L3842" s="1" t="n">
        <v>0</v>
      </c>
      <c r="M3842" s="1" t="n">
        <v>38380</v>
      </c>
    </row>
    <row r="3843" customFormat="false" ht="14.9" hidden="false" customHeight="false" outlineLevel="0" collapsed="false">
      <c r="A3843" s="1" t="n">
        <v>3839</v>
      </c>
      <c r="B3843" s="1" t="n">
        <v>52</v>
      </c>
      <c r="C3843" s="1" t="n">
        <v>0</v>
      </c>
      <c r="D3843" s="1" t="n">
        <v>0</v>
      </c>
      <c r="E3843" s="1" t="n">
        <v>1</v>
      </c>
      <c r="F3843" s="1" t="n">
        <v>3838</v>
      </c>
      <c r="H3843" s="1" t="s">
        <v>4365</v>
      </c>
      <c r="I3843" s="3" t="e">
        <f aca="false">--#NAME?</f>
        <v>#NAME?</v>
      </c>
      <c r="J3843" s="3" t="s">
        <v>256</v>
      </c>
      <c r="K3843" s="1" t="n">
        <v>10</v>
      </c>
      <c r="L3843" s="1" t="n">
        <v>0</v>
      </c>
      <c r="M3843" s="1" t="n">
        <v>38390</v>
      </c>
    </row>
    <row r="3844" customFormat="false" ht="14.9" hidden="false" customHeight="false" outlineLevel="0" collapsed="false">
      <c r="A3844" s="1" t="n">
        <v>3840</v>
      </c>
      <c r="B3844" s="1" t="n">
        <v>52</v>
      </c>
      <c r="C3844" s="1" t="n">
        <v>0</v>
      </c>
      <c r="D3844" s="1" t="n">
        <v>0</v>
      </c>
      <c r="E3844" s="1" t="n">
        <v>1</v>
      </c>
      <c r="F3844" s="1" t="n">
        <v>3838</v>
      </c>
      <c r="H3844" s="1" t="s">
        <v>4366</v>
      </c>
      <c r="I3844" s="3" t="e">
        <f aca="false">--#NAME?</f>
        <v>#NAME?</v>
      </c>
      <c r="J3844" s="3" t="s">
        <v>256</v>
      </c>
      <c r="K3844" s="1" t="n">
        <v>10</v>
      </c>
      <c r="L3844" s="1" t="n">
        <v>0</v>
      </c>
      <c r="M3844" s="1" t="n">
        <v>38400</v>
      </c>
    </row>
    <row r="3845" customFormat="false" ht="14.9" hidden="false" customHeight="false" outlineLevel="0" collapsed="false">
      <c r="A3845" s="1" t="n">
        <v>3841</v>
      </c>
      <c r="B3845" s="1" t="n">
        <v>52</v>
      </c>
      <c r="C3845" s="1" t="n">
        <v>0</v>
      </c>
      <c r="D3845" s="1" t="n">
        <v>0</v>
      </c>
      <c r="E3845" s="1" t="n">
        <v>1</v>
      </c>
      <c r="F3845" s="1" t="n">
        <v>3838</v>
      </c>
      <c r="H3845" s="1" t="s">
        <v>4367</v>
      </c>
      <c r="I3845" s="3" t="e">
        <f aca="false">--#NAME?</f>
        <v>#NAME?</v>
      </c>
      <c r="J3845" s="3" t="s">
        <v>256</v>
      </c>
      <c r="K3845" s="1" t="n">
        <v>10</v>
      </c>
      <c r="L3845" s="1" t="n">
        <v>0</v>
      </c>
      <c r="M3845" s="1" t="n">
        <v>38410</v>
      </c>
    </row>
    <row r="3846" customFormat="false" ht="14.9" hidden="false" customHeight="false" outlineLevel="0" collapsed="false">
      <c r="A3846" s="1" t="n">
        <v>3842</v>
      </c>
      <c r="B3846" s="1" t="n">
        <v>52</v>
      </c>
      <c r="C3846" s="1" t="n">
        <v>0</v>
      </c>
      <c r="D3846" s="1" t="n">
        <v>0</v>
      </c>
      <c r="E3846" s="1" t="n">
        <v>1</v>
      </c>
      <c r="F3846" s="1" t="n">
        <v>3838</v>
      </c>
      <c r="H3846" s="1" t="s">
        <v>4368</v>
      </c>
      <c r="I3846" s="3" t="e">
        <f aca="false">--#NAME? #NAME? #NAME? #NAME? #NAME?</f>
        <v>#VALUE!</v>
      </c>
      <c r="J3846" s="3" t="s">
        <v>256</v>
      </c>
      <c r="K3846" s="1" t="n">
        <v>10</v>
      </c>
      <c r="L3846" s="1" t="n">
        <v>0</v>
      </c>
      <c r="M3846" s="1" t="n">
        <v>38420</v>
      </c>
    </row>
    <row r="3847" customFormat="false" ht="14.9" hidden="false" customHeight="false" outlineLevel="0" collapsed="false">
      <c r="A3847" s="1" t="n">
        <v>3843</v>
      </c>
      <c r="B3847" s="1" t="n">
        <v>52</v>
      </c>
      <c r="C3847" s="1" t="n">
        <v>0</v>
      </c>
      <c r="D3847" s="1" t="n">
        <v>0</v>
      </c>
      <c r="E3847" s="1" t="n">
        <v>0</v>
      </c>
      <c r="F3847" s="1" t="n">
        <v>3838</v>
      </c>
      <c r="I3847" s="3" t="s">
        <v>4361</v>
      </c>
      <c r="L3847" s="1" t="n">
        <v>0</v>
      </c>
      <c r="M3847" s="1" t="n">
        <v>38430</v>
      </c>
    </row>
    <row r="3848" customFormat="false" ht="14.9" hidden="false" customHeight="false" outlineLevel="0" collapsed="false">
      <c r="A3848" s="1" t="n">
        <v>3844</v>
      </c>
      <c r="B3848" s="1" t="n">
        <v>52</v>
      </c>
      <c r="C3848" s="1" t="n">
        <v>0</v>
      </c>
      <c r="D3848" s="1" t="n">
        <v>0</v>
      </c>
      <c r="E3848" s="1" t="n">
        <v>1</v>
      </c>
      <c r="F3848" s="1" t="n">
        <v>3843</v>
      </c>
      <c r="H3848" s="1" t="s">
        <v>4369</v>
      </c>
      <c r="I3848" s="3" t="e">
        <f aca="false">---#NAME?,#NAME? #NAME? #NAME?</f>
        <v>#VALUE!</v>
      </c>
      <c r="J3848" s="3" t="s">
        <v>256</v>
      </c>
      <c r="K3848" s="1" t="n">
        <v>10</v>
      </c>
      <c r="L3848" s="1" t="n">
        <v>0</v>
      </c>
      <c r="M3848" s="1" t="n">
        <v>38440</v>
      </c>
    </row>
    <row r="3849" customFormat="false" ht="14.9" hidden="false" customHeight="false" outlineLevel="0" collapsed="false">
      <c r="A3849" s="1" t="n">
        <v>3845</v>
      </c>
      <c r="B3849" s="1" t="n">
        <v>52</v>
      </c>
      <c r="C3849" s="1" t="n">
        <v>0</v>
      </c>
      <c r="D3849" s="1" t="n">
        <v>0</v>
      </c>
      <c r="E3849" s="1" t="n">
        <v>1</v>
      </c>
      <c r="F3849" s="1" t="n">
        <v>3843</v>
      </c>
      <c r="H3849" s="1" t="s">
        <v>4370</v>
      </c>
      <c r="I3849" s="3" t="e">
        <f aca="false">---#NAME?</f>
        <v>#NAME?</v>
      </c>
      <c r="J3849" s="3" t="s">
        <v>256</v>
      </c>
      <c r="K3849" s="1" t="n">
        <v>10</v>
      </c>
      <c r="L3849" s="1" t="n">
        <v>0</v>
      </c>
      <c r="M3849" s="1" t="n">
        <v>38450</v>
      </c>
    </row>
    <row r="3850" customFormat="false" ht="176.1" hidden="false" customHeight="false" outlineLevel="0" collapsed="false">
      <c r="A3850" s="1" t="n">
        <v>3846</v>
      </c>
      <c r="B3850" s="1" t="n">
        <v>53</v>
      </c>
      <c r="C3850" s="1" t="n">
        <v>0</v>
      </c>
      <c r="D3850" s="1" t="n">
        <v>1</v>
      </c>
      <c r="E3850" s="1" t="n">
        <v>0</v>
      </c>
      <c r="G3850" s="1" t="n">
        <v>53.01</v>
      </c>
      <c r="I3850" s="3" t="s">
        <v>4371</v>
      </c>
      <c r="L3850" s="1" t="n">
        <v>0</v>
      </c>
      <c r="M3850" s="1" t="n">
        <v>38460</v>
      </c>
    </row>
    <row r="3851" customFormat="false" ht="14.9" hidden="false" customHeight="false" outlineLevel="0" collapsed="false">
      <c r="A3851" s="1" t="n">
        <v>3847</v>
      </c>
      <c r="B3851" s="1" t="n">
        <v>53</v>
      </c>
      <c r="C3851" s="1" t="n">
        <v>0</v>
      </c>
      <c r="D3851" s="1" t="n">
        <v>0</v>
      </c>
      <c r="E3851" s="1" t="n">
        <v>1</v>
      </c>
      <c r="F3851" s="1" t="n">
        <v>3846</v>
      </c>
      <c r="H3851" s="1" t="s">
        <v>4372</v>
      </c>
      <c r="I3851" s="3" t="e">
        <f aca="false">-#NAME?,#NAME? #NAME? #NAME?</f>
        <v>#VALUE!</v>
      </c>
      <c r="J3851" s="3" t="s">
        <v>256</v>
      </c>
      <c r="K3851" s="1" t="n">
        <v>10</v>
      </c>
      <c r="L3851" s="1" t="n">
        <v>0</v>
      </c>
      <c r="M3851" s="1" t="n">
        <v>38470</v>
      </c>
    </row>
    <row r="3852" customFormat="false" ht="122.35" hidden="false" customHeight="false" outlineLevel="0" collapsed="false">
      <c r="A3852" s="1" t="n">
        <v>3848</v>
      </c>
      <c r="B3852" s="1" t="n">
        <v>53</v>
      </c>
      <c r="C3852" s="1" t="n">
        <v>0</v>
      </c>
      <c r="D3852" s="1" t="n">
        <v>0</v>
      </c>
      <c r="E3852" s="1" t="n">
        <v>0</v>
      </c>
      <c r="F3852" s="1" t="n">
        <v>3846</v>
      </c>
      <c r="I3852" s="3" t="s">
        <v>4373</v>
      </c>
      <c r="L3852" s="1" t="n">
        <v>0</v>
      </c>
      <c r="M3852" s="1" t="n">
        <v>38480</v>
      </c>
    </row>
    <row r="3853" customFormat="false" ht="14.9" hidden="false" customHeight="false" outlineLevel="0" collapsed="false">
      <c r="A3853" s="1" t="n">
        <v>3849</v>
      </c>
      <c r="B3853" s="1" t="n">
        <v>53</v>
      </c>
      <c r="C3853" s="1" t="n">
        <v>0</v>
      </c>
      <c r="D3853" s="1" t="n">
        <v>0</v>
      </c>
      <c r="E3853" s="1" t="n">
        <v>1</v>
      </c>
      <c r="F3853" s="1" t="n">
        <v>3848</v>
      </c>
      <c r="H3853" s="1" t="s">
        <v>4374</v>
      </c>
      <c r="I3853" s="3" t="e">
        <f aca="false">--#NAME? #NAME? #NAME?</f>
        <v>#VALUE!</v>
      </c>
      <c r="J3853" s="3" t="s">
        <v>256</v>
      </c>
      <c r="K3853" s="1" t="n">
        <v>10</v>
      </c>
      <c r="L3853" s="1" t="n">
        <v>0</v>
      </c>
      <c r="M3853" s="1" t="n">
        <v>38490</v>
      </c>
    </row>
    <row r="3854" customFormat="false" ht="14.9" hidden="false" customHeight="false" outlineLevel="0" collapsed="false">
      <c r="A3854" s="1" t="n">
        <v>3850</v>
      </c>
      <c r="B3854" s="1" t="n">
        <v>53</v>
      </c>
      <c r="C3854" s="1" t="n">
        <v>0</v>
      </c>
      <c r="D3854" s="1" t="n">
        <v>0</v>
      </c>
      <c r="E3854" s="1" t="n">
        <v>1</v>
      </c>
      <c r="F3854" s="1" t="n">
        <v>3848</v>
      </c>
      <c r="H3854" s="1" t="s">
        <v>4375</v>
      </c>
      <c r="I3854" s="3" t="e">
        <f aca="false">--#NAME?</f>
        <v>#NAME?</v>
      </c>
      <c r="J3854" s="3" t="s">
        <v>256</v>
      </c>
      <c r="K3854" s="1" t="n">
        <v>10</v>
      </c>
      <c r="L3854" s="1" t="n">
        <v>0</v>
      </c>
      <c r="M3854" s="1" t="n">
        <v>38500</v>
      </c>
    </row>
    <row r="3855" customFormat="false" ht="14.9" hidden="false" customHeight="false" outlineLevel="0" collapsed="false">
      <c r="A3855" s="1" t="n">
        <v>3851</v>
      </c>
      <c r="B3855" s="1" t="n">
        <v>53</v>
      </c>
      <c r="C3855" s="1" t="n">
        <v>0</v>
      </c>
      <c r="D3855" s="1" t="n">
        <v>0</v>
      </c>
      <c r="E3855" s="1" t="n">
        <v>1</v>
      </c>
      <c r="F3855" s="1" t="n">
        <v>3846</v>
      </c>
      <c r="H3855" s="1" t="s">
        <v>4376</v>
      </c>
      <c r="I3855" s="3" t="e">
        <f aca="false">-#NAME? #NAME? #NAME? #NAME?</f>
        <v>#VALUE!</v>
      </c>
      <c r="J3855" s="3" t="s">
        <v>256</v>
      </c>
      <c r="K3855" s="1" t="n">
        <v>10</v>
      </c>
      <c r="L3855" s="1" t="n">
        <v>0</v>
      </c>
      <c r="M3855" s="1" t="n">
        <v>38510</v>
      </c>
    </row>
    <row r="3856" customFormat="false" ht="243.25" hidden="false" customHeight="false" outlineLevel="0" collapsed="false">
      <c r="A3856" s="1" t="n">
        <v>3852</v>
      </c>
      <c r="B3856" s="1" t="n">
        <v>53</v>
      </c>
      <c r="C3856" s="1" t="n">
        <v>0</v>
      </c>
      <c r="D3856" s="1" t="n">
        <v>1</v>
      </c>
      <c r="E3856" s="1" t="n">
        <v>0</v>
      </c>
      <c r="G3856" s="1" t="n">
        <v>53.02</v>
      </c>
      <c r="I3856" s="3" t="s">
        <v>4377</v>
      </c>
      <c r="L3856" s="1" t="n">
        <v>0</v>
      </c>
      <c r="M3856" s="1" t="n">
        <v>38520</v>
      </c>
    </row>
    <row r="3857" customFormat="false" ht="55.2" hidden="false" customHeight="false" outlineLevel="0" collapsed="false">
      <c r="A3857" s="1" t="n">
        <v>3853</v>
      </c>
      <c r="B3857" s="1" t="n">
        <v>53</v>
      </c>
      <c r="C3857" s="1" t="n">
        <v>0</v>
      </c>
      <c r="D3857" s="1" t="n">
        <v>0</v>
      </c>
      <c r="E3857" s="1" t="n">
        <v>1</v>
      </c>
      <c r="F3857" s="1" t="n">
        <v>3852</v>
      </c>
      <c r="H3857" s="1" t="s">
        <v>4378</v>
      </c>
      <c r="I3857" s="3" t="s">
        <v>4379</v>
      </c>
      <c r="J3857" s="3" t="s">
        <v>256</v>
      </c>
      <c r="K3857" s="1" t="n">
        <v>10</v>
      </c>
      <c r="L3857" s="1" t="n">
        <v>0</v>
      </c>
      <c r="M3857" s="1" t="n">
        <v>38530</v>
      </c>
    </row>
    <row r="3858" customFormat="false" ht="14.9" hidden="false" customHeight="false" outlineLevel="0" collapsed="false">
      <c r="A3858" s="1" t="n">
        <v>3854</v>
      </c>
      <c r="B3858" s="1" t="n">
        <v>53</v>
      </c>
      <c r="C3858" s="1" t="n">
        <v>0</v>
      </c>
      <c r="D3858" s="1" t="n">
        <v>0</v>
      </c>
      <c r="E3858" s="1" t="n">
        <v>1</v>
      </c>
      <c r="F3858" s="1" t="n">
        <v>3852</v>
      </c>
      <c r="H3858" s="1" t="s">
        <v>4380</v>
      </c>
      <c r="I3858" s="3" t="e">
        <f aca="false">-#NAME?</f>
        <v>#NAME?</v>
      </c>
      <c r="J3858" s="3" t="s">
        <v>256</v>
      </c>
      <c r="K3858" s="1" t="n">
        <v>10</v>
      </c>
      <c r="L3858" s="1" t="n">
        <v>0</v>
      </c>
      <c r="M3858" s="1" t="n">
        <v>38540</v>
      </c>
    </row>
    <row r="3859" customFormat="false" ht="337.3" hidden="false" customHeight="false" outlineLevel="0" collapsed="false">
      <c r="A3859" s="1" t="n">
        <v>3855</v>
      </c>
      <c r="B3859" s="1" t="n">
        <v>53</v>
      </c>
      <c r="C3859" s="1" t="n">
        <v>0</v>
      </c>
      <c r="D3859" s="1" t="n">
        <v>1</v>
      </c>
      <c r="E3859" s="1" t="n">
        <v>0</v>
      </c>
      <c r="G3859" s="1" t="n">
        <v>53.03</v>
      </c>
      <c r="I3859" s="3" t="s">
        <v>4381</v>
      </c>
      <c r="L3859" s="1" t="n">
        <v>0</v>
      </c>
      <c r="M3859" s="1" t="n">
        <v>38550</v>
      </c>
    </row>
    <row r="3860" customFormat="false" ht="14.9" hidden="false" customHeight="false" outlineLevel="0" collapsed="false">
      <c r="A3860" s="1" t="n">
        <v>3856</v>
      </c>
      <c r="B3860" s="1" t="n">
        <v>53</v>
      </c>
      <c r="C3860" s="1" t="n">
        <v>0</v>
      </c>
      <c r="D3860" s="1" t="n">
        <v>0</v>
      </c>
      <c r="E3860" s="1" t="n">
        <v>1</v>
      </c>
      <c r="F3860" s="1" t="n">
        <v>3855</v>
      </c>
      <c r="H3860" s="1" t="s">
        <v>4382</v>
      </c>
      <c r="I3860" s="3" t="e">
        <f aca="false">-#NAME? #NAME? #NAME? #NAME? #NAME? #NAME?,#NAME? #NAME? #NAME?</f>
        <v>#VALUE!</v>
      </c>
      <c r="J3860" s="3" t="s">
        <v>256</v>
      </c>
      <c r="K3860" s="1" t="n">
        <v>10</v>
      </c>
      <c r="L3860" s="1" t="n">
        <v>0</v>
      </c>
      <c r="M3860" s="1" t="n">
        <v>38560</v>
      </c>
    </row>
    <row r="3861" customFormat="false" ht="14.9" hidden="false" customHeight="false" outlineLevel="0" collapsed="false">
      <c r="A3861" s="1" t="n">
        <v>3857</v>
      </c>
      <c r="B3861" s="1" t="n">
        <v>53</v>
      </c>
      <c r="C3861" s="1" t="n">
        <v>0</v>
      </c>
      <c r="D3861" s="1" t="n">
        <v>0</v>
      </c>
      <c r="E3861" s="1" t="n">
        <v>1</v>
      </c>
      <c r="F3861" s="1" t="n">
        <v>3855</v>
      </c>
      <c r="H3861" s="1" t="s">
        <v>4383</v>
      </c>
      <c r="I3861" s="3" t="e">
        <f aca="false">-#NAME?</f>
        <v>#NAME?</v>
      </c>
      <c r="J3861" s="3" t="s">
        <v>256</v>
      </c>
      <c r="K3861" s="1" t="n">
        <v>10</v>
      </c>
      <c r="L3861" s="1" t="n">
        <v>0</v>
      </c>
      <c r="M3861" s="1" t="n">
        <v>38570</v>
      </c>
    </row>
    <row r="3862" customFormat="false" ht="13.8" hidden="false" customHeight="false" outlineLevel="0" collapsed="false">
      <c r="A3862" s="1" t="n">
        <v>3858</v>
      </c>
      <c r="B3862" s="1" t="n">
        <v>53</v>
      </c>
      <c r="C3862" s="1" t="n">
        <v>0</v>
      </c>
      <c r="D3862" s="1" t="n">
        <v>1</v>
      </c>
      <c r="E3862" s="1" t="n">
        <v>0</v>
      </c>
      <c r="G3862" s="1" t="s">
        <v>4384</v>
      </c>
      <c r="L3862" s="1" t="n">
        <v>0</v>
      </c>
      <c r="M3862" s="1" t="n">
        <v>38580</v>
      </c>
    </row>
    <row r="3863" customFormat="false" ht="417.9" hidden="false" customHeight="false" outlineLevel="0" collapsed="false">
      <c r="A3863" s="1" t="n">
        <v>3859</v>
      </c>
      <c r="B3863" s="1" t="n">
        <v>53</v>
      </c>
      <c r="C3863" s="1" t="n">
        <v>0</v>
      </c>
      <c r="D3863" s="1" t="n">
        <v>1</v>
      </c>
      <c r="E3863" s="1" t="n">
        <v>1</v>
      </c>
      <c r="G3863" s="1" t="n">
        <v>53.05</v>
      </c>
      <c r="H3863" s="1" t="s">
        <v>4385</v>
      </c>
      <c r="I3863" s="3" t="s">
        <v>4386</v>
      </c>
      <c r="J3863" s="3" t="s">
        <v>256</v>
      </c>
      <c r="K3863" s="1" t="n">
        <v>10</v>
      </c>
      <c r="L3863" s="1" t="n">
        <v>0</v>
      </c>
      <c r="M3863" s="1" t="n">
        <v>38590</v>
      </c>
    </row>
    <row r="3864" customFormat="false" ht="14.9" hidden="false" customHeight="false" outlineLevel="0" collapsed="false">
      <c r="A3864" s="1" t="n">
        <v>3860</v>
      </c>
      <c r="B3864" s="1" t="n">
        <v>53</v>
      </c>
      <c r="C3864" s="1" t="n">
        <v>0</v>
      </c>
      <c r="D3864" s="1" t="n">
        <v>1</v>
      </c>
      <c r="E3864" s="1" t="n">
        <v>0</v>
      </c>
      <c r="G3864" s="1" t="n">
        <v>53.06</v>
      </c>
      <c r="I3864" s="3" t="s">
        <v>4387</v>
      </c>
      <c r="L3864" s="1" t="n">
        <v>0</v>
      </c>
      <c r="M3864" s="1" t="n">
        <v>38600</v>
      </c>
    </row>
    <row r="3865" customFormat="false" ht="14.9" hidden="false" customHeight="false" outlineLevel="0" collapsed="false">
      <c r="A3865" s="1" t="n">
        <v>3861</v>
      </c>
      <c r="B3865" s="1" t="n">
        <v>53</v>
      </c>
      <c r="C3865" s="1" t="n">
        <v>0</v>
      </c>
      <c r="D3865" s="1" t="n">
        <v>0</v>
      </c>
      <c r="E3865" s="1" t="n">
        <v>1</v>
      </c>
      <c r="F3865" s="1" t="n">
        <v>3860</v>
      </c>
      <c r="H3865" s="1" t="s">
        <v>4388</v>
      </c>
      <c r="I3865" s="3" t="e">
        <f aca="false">-#NAME?</f>
        <v>#NAME?</v>
      </c>
      <c r="J3865" s="3" t="s">
        <v>256</v>
      </c>
      <c r="K3865" s="1" t="n">
        <v>10</v>
      </c>
      <c r="L3865" s="1" t="n">
        <v>0</v>
      </c>
      <c r="M3865" s="1" t="n">
        <v>38610</v>
      </c>
    </row>
    <row r="3866" customFormat="false" ht="14.9" hidden="false" customHeight="false" outlineLevel="0" collapsed="false">
      <c r="A3866" s="1" t="n">
        <v>3862</v>
      </c>
      <c r="B3866" s="1" t="n">
        <v>53</v>
      </c>
      <c r="C3866" s="1" t="n">
        <v>0</v>
      </c>
      <c r="D3866" s="1" t="n">
        <v>0</v>
      </c>
      <c r="E3866" s="1" t="n">
        <v>1</v>
      </c>
      <c r="F3866" s="1" t="n">
        <v>3860</v>
      </c>
      <c r="H3866" s="1" t="s">
        <v>4389</v>
      </c>
      <c r="I3866" s="3" t="e">
        <f aca="false">-#NAME? (#NAME?) #NAME? #NAME?</f>
        <v>#VALUE!</v>
      </c>
      <c r="L3866" s="1" t="n">
        <v>0</v>
      </c>
      <c r="M3866" s="1" t="n">
        <v>38620</v>
      </c>
    </row>
    <row r="3867" customFormat="false" ht="95.5" hidden="false" customHeight="false" outlineLevel="0" collapsed="false">
      <c r="A3867" s="1" t="n">
        <v>3863</v>
      </c>
      <c r="B3867" s="1" t="n">
        <v>53</v>
      </c>
      <c r="C3867" s="1" t="n">
        <v>0</v>
      </c>
      <c r="D3867" s="1" t="n">
        <v>1</v>
      </c>
      <c r="E3867" s="1" t="n">
        <v>0</v>
      </c>
      <c r="G3867" s="1" t="n">
        <v>53.07</v>
      </c>
      <c r="I3867" s="3" t="s">
        <v>4390</v>
      </c>
      <c r="J3867" s="3" t="s">
        <v>256</v>
      </c>
      <c r="K3867" s="1" t="n">
        <v>10</v>
      </c>
      <c r="L3867" s="1" t="n">
        <v>0</v>
      </c>
      <c r="M3867" s="1" t="n">
        <v>38630</v>
      </c>
    </row>
    <row r="3868" customFormat="false" ht="14.9" hidden="false" customHeight="false" outlineLevel="0" collapsed="false">
      <c r="A3868" s="1" t="n">
        <v>3864</v>
      </c>
      <c r="B3868" s="1" t="n">
        <v>53</v>
      </c>
      <c r="C3868" s="1" t="n">
        <v>0</v>
      </c>
      <c r="D3868" s="1" t="n">
        <v>0</v>
      </c>
      <c r="E3868" s="1" t="n">
        <v>1</v>
      </c>
      <c r="F3868" s="1" t="n">
        <v>3863</v>
      </c>
      <c r="H3868" s="1" t="s">
        <v>4391</v>
      </c>
      <c r="I3868" s="3" t="e">
        <f aca="false">-#NAME?</f>
        <v>#NAME?</v>
      </c>
      <c r="J3868" s="3" t="s">
        <v>256</v>
      </c>
      <c r="K3868" s="1" t="n">
        <v>10</v>
      </c>
      <c r="L3868" s="1" t="n">
        <v>0</v>
      </c>
      <c r="M3868" s="1" t="n">
        <v>38640</v>
      </c>
    </row>
    <row r="3869" customFormat="false" ht="14.9" hidden="false" customHeight="false" outlineLevel="0" collapsed="false">
      <c r="A3869" s="1" t="n">
        <v>3865</v>
      </c>
      <c r="B3869" s="1" t="n">
        <v>53</v>
      </c>
      <c r="C3869" s="1" t="n">
        <v>0</v>
      </c>
      <c r="D3869" s="1" t="n">
        <v>0</v>
      </c>
      <c r="E3869" s="1" t="n">
        <v>1</v>
      </c>
      <c r="F3869" s="1" t="n">
        <v>3863</v>
      </c>
      <c r="H3869" s="1" t="s">
        <v>4392</v>
      </c>
      <c r="I3869" s="3" t="e">
        <f aca="false">-#NAME? (#NAME?) #NAME? #NAME?</f>
        <v>#VALUE!</v>
      </c>
      <c r="J3869" s="3" t="s">
        <v>256</v>
      </c>
      <c r="K3869" s="1" t="n">
        <v>10</v>
      </c>
      <c r="L3869" s="1" t="n">
        <v>0</v>
      </c>
      <c r="M3869" s="1" t="n">
        <v>38650</v>
      </c>
    </row>
    <row r="3870" customFormat="false" ht="68.65" hidden="false" customHeight="false" outlineLevel="0" collapsed="false">
      <c r="A3870" s="1" t="n">
        <v>3866</v>
      </c>
      <c r="B3870" s="1" t="n">
        <v>53</v>
      </c>
      <c r="C3870" s="1" t="n">
        <v>0</v>
      </c>
      <c r="D3870" s="1" t="n">
        <v>1</v>
      </c>
      <c r="E3870" s="1" t="n">
        <v>0</v>
      </c>
      <c r="G3870" s="1" t="n">
        <v>53.08</v>
      </c>
      <c r="I3870" s="3" t="s">
        <v>4393</v>
      </c>
      <c r="J3870" s="3" t="s">
        <v>4394</v>
      </c>
      <c r="L3870" s="0" t="s">
        <v>644</v>
      </c>
      <c r="M3870" s="1" t="n">
        <v>0</v>
      </c>
      <c r="N3870" s="1" t="n">
        <v>38660</v>
      </c>
    </row>
    <row r="3871" customFormat="false" ht="14.9" hidden="false" customHeight="false" outlineLevel="0" collapsed="false">
      <c r="A3871" s="1" t="n">
        <v>3867</v>
      </c>
      <c r="B3871" s="1" t="n">
        <v>53</v>
      </c>
      <c r="C3871" s="1" t="n">
        <v>0</v>
      </c>
      <c r="D3871" s="1" t="n">
        <v>0</v>
      </c>
      <c r="E3871" s="1" t="n">
        <v>1</v>
      </c>
      <c r="F3871" s="1" t="n">
        <v>3866</v>
      </c>
      <c r="H3871" s="1" t="s">
        <v>4395</v>
      </c>
      <c r="I3871" s="3" t="e">
        <f aca="false">-#NAME? #NAME?</f>
        <v>#VALUE!</v>
      </c>
      <c r="J3871" s="3" t="s">
        <v>256</v>
      </c>
      <c r="K3871" s="1" t="n">
        <v>10</v>
      </c>
      <c r="L3871" s="1" t="n">
        <v>0</v>
      </c>
      <c r="M3871" s="1" t="n">
        <v>38670</v>
      </c>
    </row>
    <row r="3872" customFormat="false" ht="41.75" hidden="false" customHeight="false" outlineLevel="0" collapsed="false">
      <c r="A3872" s="1" t="n">
        <v>3868</v>
      </c>
      <c r="B3872" s="1" t="n">
        <v>53</v>
      </c>
      <c r="C3872" s="1" t="n">
        <v>0</v>
      </c>
      <c r="D3872" s="1" t="n">
        <v>0</v>
      </c>
      <c r="E3872" s="1" t="n">
        <v>1</v>
      </c>
      <c r="F3872" s="1" t="n">
        <v>3866</v>
      </c>
      <c r="H3872" s="1" t="s">
        <v>4396</v>
      </c>
      <c r="I3872" s="3" t="s">
        <v>4397</v>
      </c>
      <c r="J3872" s="3" t="s">
        <v>256</v>
      </c>
      <c r="K3872" s="1" t="n">
        <v>10</v>
      </c>
      <c r="L3872" s="1" t="n">
        <v>0</v>
      </c>
      <c r="M3872" s="1" t="n">
        <v>38680</v>
      </c>
    </row>
    <row r="3873" customFormat="false" ht="14.9" hidden="false" customHeight="false" outlineLevel="0" collapsed="false">
      <c r="A3873" s="1" t="n">
        <v>3869</v>
      </c>
      <c r="B3873" s="1" t="n">
        <v>53</v>
      </c>
      <c r="C3873" s="1" t="n">
        <v>0</v>
      </c>
      <c r="D3873" s="1" t="n">
        <v>0</v>
      </c>
      <c r="E3873" s="1" t="n">
        <v>1</v>
      </c>
      <c r="F3873" s="1" t="n">
        <v>3866</v>
      </c>
      <c r="H3873" s="1" t="s">
        <v>4398</v>
      </c>
      <c r="I3873" s="3" t="e">
        <f aca="false">-#NAME?</f>
        <v>#NAME?</v>
      </c>
      <c r="J3873" s="3" t="s">
        <v>256</v>
      </c>
      <c r="K3873" s="1" t="n">
        <v>10</v>
      </c>
      <c r="L3873" s="1" t="n">
        <v>0</v>
      </c>
      <c r="M3873" s="1" t="n">
        <v>38690</v>
      </c>
    </row>
    <row r="3874" customFormat="false" ht="41.75" hidden="false" customHeight="false" outlineLevel="0" collapsed="false">
      <c r="A3874" s="1" t="n">
        <v>3870</v>
      </c>
      <c r="B3874" s="1" t="n">
        <v>53</v>
      </c>
      <c r="C3874" s="1" t="n">
        <v>0</v>
      </c>
      <c r="D3874" s="1" t="n">
        <v>1</v>
      </c>
      <c r="E3874" s="1" t="n">
        <v>0</v>
      </c>
      <c r="G3874" s="1" t="n">
        <v>53.09</v>
      </c>
      <c r="I3874" s="3" t="s">
        <v>4399</v>
      </c>
      <c r="L3874" s="1" t="n">
        <v>0</v>
      </c>
      <c r="M3874" s="1" t="n">
        <v>38700</v>
      </c>
    </row>
    <row r="3875" customFormat="false" ht="82.05" hidden="false" customHeight="false" outlineLevel="0" collapsed="false">
      <c r="A3875" s="1" t="n">
        <v>3871</v>
      </c>
      <c r="B3875" s="1" t="n">
        <v>53</v>
      </c>
      <c r="C3875" s="1" t="n">
        <v>0</v>
      </c>
      <c r="D3875" s="1" t="n">
        <v>0</v>
      </c>
      <c r="E3875" s="1" t="n">
        <v>0</v>
      </c>
      <c r="F3875" s="1" t="n">
        <v>3870</v>
      </c>
      <c r="I3875" s="3" t="s">
        <v>4400</v>
      </c>
      <c r="L3875" s="1" t="n">
        <v>0</v>
      </c>
      <c r="M3875" s="1" t="n">
        <v>38710</v>
      </c>
    </row>
    <row r="3876" customFormat="false" ht="14.9" hidden="false" customHeight="false" outlineLevel="0" collapsed="false">
      <c r="A3876" s="1" t="n">
        <v>3872</v>
      </c>
      <c r="B3876" s="1" t="n">
        <v>53</v>
      </c>
      <c r="C3876" s="1" t="n">
        <v>0</v>
      </c>
      <c r="D3876" s="1" t="n">
        <v>0</v>
      </c>
      <c r="E3876" s="1" t="n">
        <v>1</v>
      </c>
      <c r="F3876" s="1" t="n">
        <v>3871</v>
      </c>
      <c r="H3876" s="1" t="s">
        <v>4401</v>
      </c>
      <c r="I3876" s="3" t="e">
        <f aca="false">--#NAME? #NAME? #NAME?</f>
        <v>#VALUE!</v>
      </c>
      <c r="J3876" s="3" t="s">
        <v>256</v>
      </c>
      <c r="K3876" s="1" t="n">
        <v>10</v>
      </c>
      <c r="L3876" s="1" t="n">
        <v>0</v>
      </c>
      <c r="M3876" s="1" t="n">
        <v>38720</v>
      </c>
    </row>
    <row r="3877" customFormat="false" ht="14.9" hidden="false" customHeight="false" outlineLevel="0" collapsed="false">
      <c r="A3877" s="1" t="n">
        <v>3873</v>
      </c>
      <c r="B3877" s="1" t="n">
        <v>53</v>
      </c>
      <c r="C3877" s="1" t="n">
        <v>0</v>
      </c>
      <c r="D3877" s="1" t="n">
        <v>0</v>
      </c>
      <c r="E3877" s="1" t="n">
        <v>1</v>
      </c>
      <c r="F3877" s="1" t="n">
        <v>3871</v>
      </c>
      <c r="H3877" s="1" t="s">
        <v>4402</v>
      </c>
      <c r="I3877" s="3" t="e">
        <f aca="false">--#NAME?</f>
        <v>#NAME?</v>
      </c>
      <c r="J3877" s="3" t="s">
        <v>256</v>
      </c>
      <c r="K3877" s="1" t="n">
        <v>10</v>
      </c>
      <c r="L3877" s="1" t="n">
        <v>0</v>
      </c>
      <c r="M3877" s="1" t="n">
        <v>38730</v>
      </c>
    </row>
    <row r="3878" customFormat="false" ht="82.05" hidden="false" customHeight="false" outlineLevel="0" collapsed="false">
      <c r="A3878" s="1" t="n">
        <v>3874</v>
      </c>
      <c r="B3878" s="1" t="n">
        <v>53</v>
      </c>
      <c r="C3878" s="1" t="n">
        <v>0</v>
      </c>
      <c r="D3878" s="1" t="n">
        <v>0</v>
      </c>
      <c r="E3878" s="1" t="n">
        <v>0</v>
      </c>
      <c r="F3878" s="1" t="n">
        <v>3870</v>
      </c>
      <c r="I3878" s="3" t="s">
        <v>4403</v>
      </c>
      <c r="L3878" s="1" t="n">
        <v>0</v>
      </c>
      <c r="M3878" s="1" t="n">
        <v>38740</v>
      </c>
    </row>
    <row r="3879" customFormat="false" ht="14.9" hidden="false" customHeight="false" outlineLevel="0" collapsed="false">
      <c r="A3879" s="1" t="n">
        <v>3875</v>
      </c>
      <c r="B3879" s="1" t="n">
        <v>53</v>
      </c>
      <c r="C3879" s="1" t="n">
        <v>0</v>
      </c>
      <c r="D3879" s="1" t="n">
        <v>0</v>
      </c>
      <c r="E3879" s="1" t="n">
        <v>1</v>
      </c>
      <c r="F3879" s="1" t="n">
        <v>3874</v>
      </c>
      <c r="H3879" s="1" t="s">
        <v>4404</v>
      </c>
      <c r="I3879" s="3" t="e">
        <f aca="false">--#NAME? #NAME? #NAME?</f>
        <v>#VALUE!</v>
      </c>
      <c r="J3879" s="3" t="s">
        <v>256</v>
      </c>
      <c r="K3879" s="1" t="n">
        <v>10</v>
      </c>
      <c r="L3879" s="1" t="n">
        <v>0</v>
      </c>
      <c r="M3879" s="1" t="n">
        <v>38750</v>
      </c>
    </row>
    <row r="3880" customFormat="false" ht="14.9" hidden="false" customHeight="false" outlineLevel="0" collapsed="false">
      <c r="A3880" s="1" t="n">
        <v>3876</v>
      </c>
      <c r="B3880" s="1" t="n">
        <v>53</v>
      </c>
      <c r="C3880" s="1" t="n">
        <v>0</v>
      </c>
      <c r="D3880" s="1" t="n">
        <v>0</v>
      </c>
      <c r="E3880" s="1" t="n">
        <v>1</v>
      </c>
      <c r="F3880" s="1" t="n">
        <v>3874</v>
      </c>
      <c r="H3880" s="1" t="s">
        <v>4405</v>
      </c>
      <c r="I3880" s="3" t="e">
        <f aca="false">--#NAME?</f>
        <v>#NAME?</v>
      </c>
      <c r="J3880" s="3" t="s">
        <v>256</v>
      </c>
      <c r="K3880" s="1" t="n">
        <v>10</v>
      </c>
      <c r="L3880" s="1" t="n">
        <v>0</v>
      </c>
      <c r="M3880" s="1" t="n">
        <v>38760</v>
      </c>
    </row>
    <row r="3881" customFormat="false" ht="122.35" hidden="false" customHeight="false" outlineLevel="0" collapsed="false">
      <c r="A3881" s="1" t="n">
        <v>3877</v>
      </c>
      <c r="B3881" s="1" t="n">
        <v>53</v>
      </c>
      <c r="C3881" s="1" t="n">
        <v>0</v>
      </c>
      <c r="D3881" s="1" t="n">
        <v>1</v>
      </c>
      <c r="E3881" s="1" t="n">
        <v>0</v>
      </c>
      <c r="G3881" s="1" t="n">
        <v>53.1</v>
      </c>
      <c r="I3881" s="3" t="s">
        <v>4406</v>
      </c>
      <c r="L3881" s="1" t="n">
        <v>0</v>
      </c>
      <c r="M3881" s="1" t="n">
        <v>38770</v>
      </c>
    </row>
    <row r="3882" customFormat="false" ht="14.9" hidden="false" customHeight="false" outlineLevel="0" collapsed="false">
      <c r="A3882" s="1" t="n">
        <v>3878</v>
      </c>
      <c r="B3882" s="1" t="n">
        <v>53</v>
      </c>
      <c r="C3882" s="1" t="n">
        <v>0</v>
      </c>
      <c r="D3882" s="1" t="n">
        <v>0</v>
      </c>
      <c r="E3882" s="1" t="n">
        <v>1</v>
      </c>
      <c r="F3882" s="1" t="n">
        <v>3877</v>
      </c>
      <c r="H3882" s="1" t="s">
        <v>4407</v>
      </c>
      <c r="I3882" s="3" t="e">
        <f aca="false">-#NAME?</f>
        <v>#NAME?</v>
      </c>
      <c r="J3882" s="3" t="s">
        <v>256</v>
      </c>
      <c r="K3882" s="1" t="n">
        <v>10</v>
      </c>
      <c r="L3882" s="1" t="n">
        <v>0</v>
      </c>
      <c r="M3882" s="1" t="n">
        <v>38780</v>
      </c>
    </row>
    <row r="3883" customFormat="false" ht="14.9" hidden="false" customHeight="false" outlineLevel="0" collapsed="false">
      <c r="A3883" s="1" t="n">
        <v>3879</v>
      </c>
      <c r="B3883" s="1" t="n">
        <v>53</v>
      </c>
      <c r="C3883" s="1" t="n">
        <v>0</v>
      </c>
      <c r="D3883" s="1" t="n">
        <v>0</v>
      </c>
      <c r="E3883" s="1" t="n">
        <v>1</v>
      </c>
      <c r="F3883" s="1" t="n">
        <v>3877</v>
      </c>
      <c r="H3883" s="1" t="s">
        <v>4408</v>
      </c>
      <c r="I3883" s="3" t="e">
        <f aca="false">-#NAME?</f>
        <v>#NAME?</v>
      </c>
      <c r="J3883" s="3" t="s">
        <v>256</v>
      </c>
      <c r="K3883" s="1" t="n">
        <v>10</v>
      </c>
      <c r="L3883" s="1" t="n">
        <v>0</v>
      </c>
      <c r="M3883" s="1" t="n">
        <v>38790</v>
      </c>
    </row>
    <row r="3884" customFormat="false" ht="82.05" hidden="false" customHeight="false" outlineLevel="0" collapsed="false">
      <c r="A3884" s="1" t="n">
        <v>3880</v>
      </c>
      <c r="B3884" s="1" t="n">
        <v>53</v>
      </c>
      <c r="C3884" s="1" t="n">
        <v>0</v>
      </c>
      <c r="D3884" s="1" t="n">
        <v>1</v>
      </c>
      <c r="E3884" s="1" t="n">
        <v>1</v>
      </c>
      <c r="G3884" s="1" t="n">
        <v>53.11</v>
      </c>
      <c r="H3884" s="1" t="s">
        <v>4409</v>
      </c>
      <c r="I3884" s="3" t="s">
        <v>4410</v>
      </c>
      <c r="J3884" s="3" t="s">
        <v>4411</v>
      </c>
      <c r="K3884" s="1" t="n">
        <v>5</v>
      </c>
      <c r="L3884" s="1" t="n">
        <v>0</v>
      </c>
      <c r="M3884" s="1" t="n">
        <v>0</v>
      </c>
      <c r="N3884" s="1" t="n">
        <v>38800</v>
      </c>
    </row>
    <row r="3885" customFormat="false" ht="135.8" hidden="false" customHeight="false" outlineLevel="0" collapsed="false">
      <c r="A3885" s="1" t="n">
        <v>3881</v>
      </c>
      <c r="B3885" s="1" t="n">
        <v>54</v>
      </c>
      <c r="C3885" s="1" t="n">
        <v>0</v>
      </c>
      <c r="D3885" s="1" t="n">
        <v>1</v>
      </c>
      <c r="E3885" s="1" t="n">
        <v>0</v>
      </c>
      <c r="G3885" s="1" t="n">
        <v>54.01</v>
      </c>
      <c r="I3885" s="3" t="s">
        <v>4412</v>
      </c>
      <c r="L3885" s="1" t="n">
        <v>0</v>
      </c>
      <c r="M3885" s="1" t="n">
        <v>38810</v>
      </c>
    </row>
    <row r="3886" customFormat="false" ht="14.9" hidden="false" customHeight="false" outlineLevel="0" collapsed="false">
      <c r="A3886" s="1" t="n">
        <v>3882</v>
      </c>
      <c r="B3886" s="1" t="n">
        <v>54</v>
      </c>
      <c r="C3886" s="1" t="n">
        <v>0</v>
      </c>
      <c r="D3886" s="1" t="n">
        <v>0</v>
      </c>
      <c r="E3886" s="1" t="n">
        <v>1</v>
      </c>
      <c r="F3886" s="1" t="n">
        <v>3881</v>
      </c>
      <c r="H3886" s="1" t="s">
        <v>4413</v>
      </c>
      <c r="I3886" s="3" t="e">
        <f aca="false">-#NAME? #NAME? #NAME?</f>
        <v>#VALUE!</v>
      </c>
      <c r="J3886" s="3" t="s">
        <v>256</v>
      </c>
      <c r="K3886" s="1" t="n">
        <v>10</v>
      </c>
      <c r="L3886" s="1" t="n">
        <v>0</v>
      </c>
      <c r="M3886" s="1" t="n">
        <v>38820</v>
      </c>
    </row>
    <row r="3887" customFormat="false" ht="14.9" hidden="false" customHeight="false" outlineLevel="0" collapsed="false">
      <c r="A3887" s="1" t="n">
        <v>3883</v>
      </c>
      <c r="B3887" s="1" t="n">
        <v>54</v>
      </c>
      <c r="C3887" s="1" t="n">
        <v>0</v>
      </c>
      <c r="D3887" s="1" t="n">
        <v>0</v>
      </c>
      <c r="E3887" s="1" t="n">
        <v>1</v>
      </c>
      <c r="F3887" s="1" t="n">
        <v>3881</v>
      </c>
      <c r="H3887" s="1" t="s">
        <v>4414</v>
      </c>
      <c r="I3887" s="3" t="e">
        <f aca="false">-#NAME? #NAME? #NAME?</f>
        <v>#VALUE!</v>
      </c>
      <c r="J3887" s="3" t="s">
        <v>256</v>
      </c>
      <c r="K3887" s="1" t="n">
        <v>10</v>
      </c>
      <c r="L3887" s="1" t="n">
        <v>0</v>
      </c>
      <c r="M3887" s="1" t="n">
        <v>38830</v>
      </c>
    </row>
    <row r="3888" customFormat="false" ht="243.25" hidden="false" customHeight="false" outlineLevel="0" collapsed="false">
      <c r="A3888" s="1" t="n">
        <v>3884</v>
      </c>
      <c r="B3888" s="1" t="n">
        <v>54</v>
      </c>
      <c r="C3888" s="1" t="n">
        <v>0</v>
      </c>
      <c r="D3888" s="1" t="n">
        <v>1</v>
      </c>
      <c r="E3888" s="1" t="n">
        <v>0</v>
      </c>
      <c r="G3888" s="1" t="n">
        <v>54.02</v>
      </c>
      <c r="I3888" s="3" t="s">
        <v>4415</v>
      </c>
      <c r="L3888" s="1" t="n">
        <v>0</v>
      </c>
      <c r="M3888" s="1" t="n">
        <v>38840</v>
      </c>
    </row>
    <row r="3889" customFormat="false" ht="135.8" hidden="false" customHeight="false" outlineLevel="0" collapsed="false">
      <c r="A3889" s="1" t="n">
        <v>3885</v>
      </c>
      <c r="B3889" s="1" t="n">
        <v>54</v>
      </c>
      <c r="C3889" s="1" t="n">
        <v>0</v>
      </c>
      <c r="D3889" s="1" t="n">
        <v>0</v>
      </c>
      <c r="E3889" s="1" t="n">
        <v>0</v>
      </c>
      <c r="F3889" s="1" t="n">
        <v>3884</v>
      </c>
      <c r="I3889" s="3" t="s">
        <v>4416</v>
      </c>
      <c r="L3889" s="1" t="n">
        <v>0</v>
      </c>
      <c r="M3889" s="1" t="n">
        <v>38850</v>
      </c>
    </row>
    <row r="3890" customFormat="false" ht="14.9" hidden="false" customHeight="false" outlineLevel="0" collapsed="false">
      <c r="A3890" s="1" t="n">
        <v>3886</v>
      </c>
      <c r="B3890" s="1" t="n">
        <v>54</v>
      </c>
      <c r="C3890" s="1" t="n">
        <v>0</v>
      </c>
      <c r="D3890" s="1" t="n">
        <v>0</v>
      </c>
      <c r="E3890" s="1" t="n">
        <v>1</v>
      </c>
      <c r="F3890" s="1" t="n">
        <v>3885</v>
      </c>
      <c r="H3890" s="1" t="s">
        <v>4417</v>
      </c>
      <c r="I3890" s="3" t="e">
        <f aca="false">--#NAME? #NAME?</f>
        <v>#VALUE!</v>
      </c>
      <c r="J3890" s="3" t="s">
        <v>256</v>
      </c>
      <c r="K3890" s="1" t="n">
        <v>10</v>
      </c>
      <c r="L3890" s="1" t="n">
        <v>0</v>
      </c>
      <c r="M3890" s="1" t="n">
        <v>38860</v>
      </c>
    </row>
    <row r="3891" customFormat="false" ht="14.9" hidden="false" customHeight="false" outlineLevel="0" collapsed="false">
      <c r="A3891" s="1" t="n">
        <v>3887</v>
      </c>
      <c r="B3891" s="1" t="n">
        <v>54</v>
      </c>
      <c r="C3891" s="1" t="n">
        <v>0</v>
      </c>
      <c r="D3891" s="1" t="n">
        <v>0</v>
      </c>
      <c r="E3891" s="1" t="n">
        <v>1</v>
      </c>
      <c r="F3891" s="1" t="n">
        <v>3885</v>
      </c>
      <c r="H3891" s="1" t="s">
        <v>4418</v>
      </c>
      <c r="I3891" s="3" t="e">
        <f aca="false">--#NAME?</f>
        <v>#NAME?</v>
      </c>
      <c r="J3891" s="3" t="s">
        <v>256</v>
      </c>
      <c r="K3891" s="1" t="n">
        <v>10</v>
      </c>
      <c r="L3891" s="1" t="n">
        <v>0</v>
      </c>
      <c r="M3891" s="1" t="n">
        <v>38870</v>
      </c>
    </row>
    <row r="3892" customFormat="false" ht="14.9" hidden="false" customHeight="false" outlineLevel="0" collapsed="false">
      <c r="A3892" s="1" t="n">
        <v>3888</v>
      </c>
      <c r="B3892" s="1" t="n">
        <v>54</v>
      </c>
      <c r="C3892" s="1" t="n">
        <v>0</v>
      </c>
      <c r="D3892" s="1" t="n">
        <v>0</v>
      </c>
      <c r="E3892" s="1" t="n">
        <v>1</v>
      </c>
      <c r="F3892" s="1" t="n">
        <v>3884</v>
      </c>
      <c r="H3892" s="1" t="s">
        <v>4419</v>
      </c>
      <c r="I3892" s="3" t="e">
        <f aca="false">-#NAME? #NAME? #NAME? #NAME? #NAME?,#NAME? #NAME? #NAME? #NAME?</f>
        <v>#VALUE!</v>
      </c>
      <c r="J3892" s="3" t="s">
        <v>256</v>
      </c>
      <c r="K3892" s="1" t="n">
        <v>10</v>
      </c>
      <c r="L3892" s="1" t="n">
        <v>0</v>
      </c>
      <c r="M3892" s="1" t="n">
        <v>38880</v>
      </c>
    </row>
    <row r="3893" customFormat="false" ht="41.75" hidden="false" customHeight="false" outlineLevel="0" collapsed="false">
      <c r="A3893" s="1" t="n">
        <v>3889</v>
      </c>
      <c r="B3893" s="1" t="n">
        <v>54</v>
      </c>
      <c r="C3893" s="1" t="n">
        <v>0</v>
      </c>
      <c r="D3893" s="1" t="n">
        <v>0</v>
      </c>
      <c r="E3893" s="1" t="n">
        <v>0</v>
      </c>
      <c r="F3893" s="1" t="n">
        <v>3884</v>
      </c>
      <c r="I3893" s="3" t="s">
        <v>4420</v>
      </c>
      <c r="L3893" s="1" t="n">
        <v>0</v>
      </c>
      <c r="M3893" s="1" t="n">
        <v>38890</v>
      </c>
    </row>
    <row r="3894" customFormat="false" ht="162.65" hidden="false" customHeight="false" outlineLevel="0" collapsed="false">
      <c r="A3894" s="1" t="n">
        <v>3890</v>
      </c>
      <c r="B3894" s="1" t="n">
        <v>54</v>
      </c>
      <c r="C3894" s="1" t="n">
        <v>0</v>
      </c>
      <c r="D3894" s="1" t="n">
        <v>0</v>
      </c>
      <c r="E3894" s="1" t="n">
        <v>1</v>
      </c>
      <c r="F3894" s="1" t="n">
        <v>3889</v>
      </c>
      <c r="H3894" s="1" t="s">
        <v>4421</v>
      </c>
      <c r="I3894" s="3" t="s">
        <v>4422</v>
      </c>
      <c r="J3894" s="3" t="s">
        <v>256</v>
      </c>
      <c r="K3894" s="1" t="n">
        <v>10</v>
      </c>
      <c r="L3894" s="1" t="n">
        <v>0</v>
      </c>
      <c r="M3894" s="1" t="n">
        <v>38900</v>
      </c>
    </row>
    <row r="3895" customFormat="false" ht="162.65" hidden="false" customHeight="false" outlineLevel="0" collapsed="false">
      <c r="A3895" s="1" t="n">
        <v>3891</v>
      </c>
      <c r="B3895" s="1" t="n">
        <v>54</v>
      </c>
      <c r="C3895" s="1" t="n">
        <v>0</v>
      </c>
      <c r="D3895" s="1" t="n">
        <v>0</v>
      </c>
      <c r="E3895" s="1" t="n">
        <v>1</v>
      </c>
      <c r="F3895" s="1" t="n">
        <v>3889</v>
      </c>
      <c r="H3895" s="1" t="s">
        <v>4423</v>
      </c>
      <c r="I3895" s="3" t="s">
        <v>4424</v>
      </c>
      <c r="J3895" s="3" t="s">
        <v>256</v>
      </c>
      <c r="K3895" s="1" t="n">
        <v>10</v>
      </c>
      <c r="L3895" s="1" t="n">
        <v>0</v>
      </c>
      <c r="M3895" s="1" t="n">
        <v>38910</v>
      </c>
    </row>
    <row r="3896" customFormat="false" ht="14.9" hidden="false" customHeight="false" outlineLevel="0" collapsed="false">
      <c r="A3896" s="1" t="n">
        <v>3892</v>
      </c>
      <c r="B3896" s="1" t="n">
        <v>54</v>
      </c>
      <c r="C3896" s="1" t="n">
        <v>0</v>
      </c>
      <c r="D3896" s="1" t="n">
        <v>0</v>
      </c>
      <c r="E3896" s="1" t="n">
        <v>1</v>
      </c>
      <c r="F3896" s="1" t="n">
        <v>3889</v>
      </c>
      <c r="H3896" s="1" t="s">
        <v>4425</v>
      </c>
      <c r="I3896" s="3" t="e">
        <f aca="false">--#NAME? #NAME?</f>
        <v>#VALUE!</v>
      </c>
      <c r="J3896" s="3" t="s">
        <v>256</v>
      </c>
      <c r="K3896" s="1" t="n">
        <v>10</v>
      </c>
      <c r="L3896" s="1" t="n">
        <v>0</v>
      </c>
      <c r="M3896" s="1" t="n">
        <v>38920</v>
      </c>
    </row>
    <row r="3897" customFormat="false" ht="14.9" hidden="false" customHeight="false" outlineLevel="0" collapsed="false">
      <c r="A3897" s="1" t="n">
        <v>3893</v>
      </c>
      <c r="B3897" s="1" t="n">
        <v>54</v>
      </c>
      <c r="C3897" s="1" t="n">
        <v>0</v>
      </c>
      <c r="D3897" s="1" t="n">
        <v>0</v>
      </c>
      <c r="E3897" s="1" t="n">
        <v>1</v>
      </c>
      <c r="F3897" s="1" t="n">
        <v>3889</v>
      </c>
      <c r="H3897" s="1" t="s">
        <v>4426</v>
      </c>
      <c r="I3897" s="3" t="e">
        <f aca="false">--#NAME? #NAME?</f>
        <v>#VALUE!</v>
      </c>
      <c r="J3897" s="3" t="s">
        <v>256</v>
      </c>
      <c r="K3897" s="1" t="n">
        <v>10</v>
      </c>
      <c r="L3897" s="1" t="n">
        <v>0</v>
      </c>
      <c r="M3897" s="1" t="n">
        <v>38930</v>
      </c>
    </row>
    <row r="3898" customFormat="false" ht="14.9" hidden="false" customHeight="false" outlineLevel="0" collapsed="false">
      <c r="A3898" s="1" t="n">
        <v>3894</v>
      </c>
      <c r="B3898" s="1" t="n">
        <v>54</v>
      </c>
      <c r="C3898" s="1" t="n">
        <v>0</v>
      </c>
      <c r="D3898" s="1" t="n">
        <v>0</v>
      </c>
      <c r="E3898" s="1" t="n">
        <v>1</v>
      </c>
      <c r="F3898" s="1" t="n">
        <v>3889</v>
      </c>
      <c r="H3898" s="1" t="s">
        <v>4427</v>
      </c>
      <c r="I3898" s="3" t="e">
        <f aca="false">--#NAME?</f>
        <v>#NAME?</v>
      </c>
      <c r="J3898" s="3" t="s">
        <v>256</v>
      </c>
      <c r="K3898" s="1" t="n">
        <v>10</v>
      </c>
      <c r="L3898" s="1" t="n">
        <v>0</v>
      </c>
      <c r="M3898" s="1" t="n">
        <v>38940</v>
      </c>
    </row>
    <row r="3899" customFormat="false" ht="135.8" hidden="false" customHeight="false" outlineLevel="0" collapsed="false">
      <c r="A3899" s="1" t="n">
        <v>3895</v>
      </c>
      <c r="B3899" s="1" t="n">
        <v>54</v>
      </c>
      <c r="C3899" s="1" t="n">
        <v>0</v>
      </c>
      <c r="D3899" s="1" t="n">
        <v>0</v>
      </c>
      <c r="E3899" s="1" t="n">
        <v>0</v>
      </c>
      <c r="F3899" s="1" t="n">
        <v>3884</v>
      </c>
      <c r="I3899" s="3" t="s">
        <v>4428</v>
      </c>
      <c r="L3899" s="1" t="n">
        <v>0</v>
      </c>
      <c r="M3899" s="1" t="n">
        <v>38950</v>
      </c>
    </row>
    <row r="3900" customFormat="false" ht="14.9" hidden="false" customHeight="false" outlineLevel="0" collapsed="false">
      <c r="A3900" s="1" t="n">
        <v>3896</v>
      </c>
      <c r="B3900" s="1" t="n">
        <v>54</v>
      </c>
      <c r="C3900" s="1" t="n">
        <v>0</v>
      </c>
      <c r="D3900" s="1" t="n">
        <v>0</v>
      </c>
      <c r="E3900" s="1" t="n">
        <v>1</v>
      </c>
      <c r="F3900" s="1" t="n">
        <v>3895</v>
      </c>
      <c r="H3900" s="1" t="s">
        <v>4429</v>
      </c>
      <c r="I3900" s="3" t="e">
        <f aca="false">--#NAME?</f>
        <v>#NAME?</v>
      </c>
      <c r="J3900" s="3" t="s">
        <v>256</v>
      </c>
      <c r="K3900" s="1" t="n">
        <v>10</v>
      </c>
      <c r="L3900" s="1" t="n">
        <v>0</v>
      </c>
      <c r="M3900" s="1" t="n">
        <v>38960</v>
      </c>
    </row>
    <row r="3901" customFormat="false" ht="14.9" hidden="false" customHeight="false" outlineLevel="0" collapsed="false">
      <c r="A3901" s="1" t="n">
        <v>3897</v>
      </c>
      <c r="B3901" s="1" t="n">
        <v>54</v>
      </c>
      <c r="C3901" s="1" t="n">
        <v>0</v>
      </c>
      <c r="D3901" s="1" t="n">
        <v>0</v>
      </c>
      <c r="E3901" s="1" t="n">
        <v>1</v>
      </c>
      <c r="F3901" s="1" t="n">
        <v>3895</v>
      </c>
      <c r="H3901" s="1" t="s">
        <v>4430</v>
      </c>
      <c r="I3901" s="3" t="e">
        <f aca="false">--#NAME?,#NAME? #NAME? #NAME? #NAME? #NAME?</f>
        <v>#VALUE!</v>
      </c>
      <c r="J3901" s="3" t="s">
        <v>256</v>
      </c>
      <c r="K3901" s="1" t="n">
        <v>10</v>
      </c>
      <c r="L3901" s="1" t="n">
        <v>0</v>
      </c>
      <c r="M3901" s="1" t="n">
        <v>38970</v>
      </c>
    </row>
    <row r="3902" customFormat="false" ht="14.9" hidden="false" customHeight="false" outlineLevel="0" collapsed="false">
      <c r="A3902" s="1" t="n">
        <v>3898</v>
      </c>
      <c r="B3902" s="1" t="n">
        <v>54</v>
      </c>
      <c r="C3902" s="1" t="n">
        <v>0</v>
      </c>
      <c r="D3902" s="1" t="n">
        <v>0</v>
      </c>
      <c r="E3902" s="1" t="n">
        <v>1</v>
      </c>
      <c r="F3902" s="1" t="n">
        <v>3895</v>
      </c>
      <c r="H3902" s="1" t="s">
        <v>4431</v>
      </c>
      <c r="I3902" s="3" t="e">
        <f aca="false">--#NAME?,#NAME? #NAME?,#NAME? #NAME?</f>
        <v>#VALUE!</v>
      </c>
      <c r="J3902" s="3" t="s">
        <v>256</v>
      </c>
      <c r="K3902" s="1" t="n">
        <v>10</v>
      </c>
      <c r="L3902" s="1" t="n">
        <v>0</v>
      </c>
      <c r="M3902" s="1" t="n">
        <v>38980</v>
      </c>
    </row>
    <row r="3903" customFormat="false" ht="14.9" hidden="false" customHeight="false" outlineLevel="0" collapsed="false">
      <c r="A3903" s="1" t="n">
        <v>3899</v>
      </c>
      <c r="B3903" s="1" t="n">
        <v>54</v>
      </c>
      <c r="C3903" s="1" t="n">
        <v>0</v>
      </c>
      <c r="D3903" s="1" t="n">
        <v>0</v>
      </c>
      <c r="E3903" s="1" t="n">
        <v>1</v>
      </c>
      <c r="F3903" s="1" t="n">
        <v>3895</v>
      </c>
      <c r="H3903" s="1" t="s">
        <v>4432</v>
      </c>
      <c r="I3903" s="3" t="e">
        <f aca="false">--#NAME?,#NAME? #NAME?</f>
        <v>#VALUE!</v>
      </c>
      <c r="J3903" s="3" t="s">
        <v>256</v>
      </c>
      <c r="K3903" s="1" t="n">
        <v>10</v>
      </c>
      <c r="L3903" s="1" t="n">
        <v>0</v>
      </c>
      <c r="M3903" s="1" t="n">
        <v>38990</v>
      </c>
    </row>
    <row r="3904" customFormat="false" ht="14.9" hidden="false" customHeight="false" outlineLevel="0" collapsed="false">
      <c r="A3904" s="1" t="n">
        <v>3900</v>
      </c>
      <c r="B3904" s="1" t="n">
        <v>54</v>
      </c>
      <c r="C3904" s="1" t="n">
        <v>0</v>
      </c>
      <c r="D3904" s="1" t="n">
        <v>0</v>
      </c>
      <c r="E3904" s="1" t="n">
        <v>1</v>
      </c>
      <c r="F3904" s="1" t="n">
        <v>3895</v>
      </c>
      <c r="H3904" s="1" t="s">
        <v>4433</v>
      </c>
      <c r="I3904" s="3" t="e">
        <f aca="false">--#NAME?,#NAME? #NAME?</f>
        <v>#VALUE!</v>
      </c>
      <c r="J3904" s="3" t="s">
        <v>256</v>
      </c>
      <c r="K3904" s="1" t="n">
        <v>10</v>
      </c>
      <c r="L3904" s="1" t="n">
        <v>0</v>
      </c>
      <c r="M3904" s="1" t="n">
        <v>39000</v>
      </c>
    </row>
    <row r="3905" customFormat="false" ht="14.9" hidden="false" customHeight="false" outlineLevel="0" collapsed="false">
      <c r="A3905" s="1" t="n">
        <v>3901</v>
      </c>
      <c r="B3905" s="1" t="n">
        <v>54</v>
      </c>
      <c r="C3905" s="1" t="n">
        <v>0</v>
      </c>
      <c r="D3905" s="1" t="n">
        <v>0</v>
      </c>
      <c r="E3905" s="1" t="n">
        <v>1</v>
      </c>
      <c r="F3905" s="1" t="n">
        <v>3895</v>
      </c>
      <c r="H3905" s="1" t="s">
        <v>4434</v>
      </c>
      <c r="I3905" s="3" t="e">
        <f aca="false">--#NAME?</f>
        <v>#NAME?</v>
      </c>
      <c r="J3905" s="3" t="s">
        <v>256</v>
      </c>
      <c r="K3905" s="1" t="n">
        <v>10</v>
      </c>
      <c r="L3905" s="1" t="n">
        <v>0</v>
      </c>
      <c r="M3905" s="1" t="n">
        <v>39010</v>
      </c>
    </row>
    <row r="3906" customFormat="false" ht="122.35" hidden="false" customHeight="false" outlineLevel="0" collapsed="false">
      <c r="A3906" s="1" t="n">
        <v>3902</v>
      </c>
      <c r="B3906" s="1" t="n">
        <v>54</v>
      </c>
      <c r="C3906" s="1" t="n">
        <v>0</v>
      </c>
      <c r="D3906" s="1" t="n">
        <v>0</v>
      </c>
      <c r="E3906" s="1" t="n">
        <v>0</v>
      </c>
      <c r="F3906" s="1" t="n">
        <v>3884</v>
      </c>
      <c r="I3906" s="3" t="s">
        <v>4435</v>
      </c>
      <c r="L3906" s="1" t="n">
        <v>0</v>
      </c>
      <c r="M3906" s="1" t="n">
        <v>39020</v>
      </c>
    </row>
    <row r="3907" customFormat="false" ht="14.9" hidden="false" customHeight="false" outlineLevel="0" collapsed="false">
      <c r="A3907" s="1" t="n">
        <v>3903</v>
      </c>
      <c r="B3907" s="1" t="n">
        <v>54</v>
      </c>
      <c r="C3907" s="1" t="n">
        <v>0</v>
      </c>
      <c r="D3907" s="1" t="n">
        <v>0</v>
      </c>
      <c r="E3907" s="1" t="n">
        <v>1</v>
      </c>
      <c r="F3907" s="1" t="n">
        <v>3902</v>
      </c>
      <c r="H3907" s="1" t="s">
        <v>4436</v>
      </c>
      <c r="I3907" s="3" t="e">
        <f aca="false">--#NAME? #NAME? #NAME? #NAME? #NAME?</f>
        <v>#VALUE!</v>
      </c>
      <c r="J3907" s="3" t="s">
        <v>256</v>
      </c>
      <c r="K3907" s="1" t="n">
        <v>10</v>
      </c>
      <c r="L3907" s="1" t="n">
        <v>0</v>
      </c>
      <c r="M3907" s="1" t="n">
        <v>39030</v>
      </c>
    </row>
    <row r="3908" customFormat="false" ht="14.9" hidden="false" customHeight="false" outlineLevel="0" collapsed="false">
      <c r="A3908" s="1" t="n">
        <v>3904</v>
      </c>
      <c r="B3908" s="1" t="n">
        <v>54</v>
      </c>
      <c r="C3908" s="1" t="n">
        <v>0</v>
      </c>
      <c r="D3908" s="1" t="n">
        <v>0</v>
      </c>
      <c r="E3908" s="1" t="n">
        <v>1</v>
      </c>
      <c r="F3908" s="1" t="n">
        <v>3902</v>
      </c>
      <c r="H3908" s="1" t="s">
        <v>4437</v>
      </c>
      <c r="I3908" s="3" t="e">
        <f aca="false">--#NAME? #NAME?</f>
        <v>#VALUE!</v>
      </c>
      <c r="J3908" s="3" t="s">
        <v>256</v>
      </c>
      <c r="K3908" s="1" t="n">
        <v>10</v>
      </c>
      <c r="L3908" s="1" t="n">
        <v>0</v>
      </c>
      <c r="M3908" s="1" t="n">
        <v>39040</v>
      </c>
    </row>
    <row r="3909" customFormat="false" ht="14.9" hidden="false" customHeight="false" outlineLevel="0" collapsed="false">
      <c r="A3909" s="1" t="n">
        <v>3905</v>
      </c>
      <c r="B3909" s="1" t="n">
        <v>54</v>
      </c>
      <c r="C3909" s="1" t="n">
        <v>0</v>
      </c>
      <c r="D3909" s="1" t="n">
        <v>0</v>
      </c>
      <c r="E3909" s="1" t="n">
        <v>1</v>
      </c>
      <c r="F3909" s="1" t="n">
        <v>3902</v>
      </c>
      <c r="H3909" s="1" t="s">
        <v>4438</v>
      </c>
      <c r="I3909" s="3" t="e">
        <f aca="false">--#NAME? #NAME?</f>
        <v>#VALUE!</v>
      </c>
      <c r="J3909" s="3" t="s">
        <v>256</v>
      </c>
      <c r="K3909" s="1" t="n">
        <v>10</v>
      </c>
      <c r="L3909" s="1" t="n">
        <v>0</v>
      </c>
      <c r="M3909" s="1" t="n">
        <v>39050</v>
      </c>
    </row>
    <row r="3910" customFormat="false" ht="14.9" hidden="false" customHeight="false" outlineLevel="0" collapsed="false">
      <c r="A3910" s="1" t="n">
        <v>3906</v>
      </c>
      <c r="B3910" s="1" t="n">
        <v>54</v>
      </c>
      <c r="C3910" s="1" t="n">
        <v>0</v>
      </c>
      <c r="D3910" s="1" t="n">
        <v>0</v>
      </c>
      <c r="E3910" s="1" t="n">
        <v>1</v>
      </c>
      <c r="F3910" s="1" t="n">
        <v>3902</v>
      </c>
      <c r="H3910" s="1" t="s">
        <v>4439</v>
      </c>
      <c r="I3910" s="3" t="e">
        <f aca="false">--#NAME?</f>
        <v>#NAME?</v>
      </c>
      <c r="J3910" s="3" t="s">
        <v>256</v>
      </c>
      <c r="K3910" s="1" t="n">
        <v>10</v>
      </c>
      <c r="L3910" s="1" t="n">
        <v>0</v>
      </c>
      <c r="M3910" s="1" t="n">
        <v>39060</v>
      </c>
    </row>
    <row r="3911" customFormat="false" ht="68.65" hidden="false" customHeight="false" outlineLevel="0" collapsed="false">
      <c r="A3911" s="1" t="n">
        <v>3907</v>
      </c>
      <c r="B3911" s="1" t="n">
        <v>54</v>
      </c>
      <c r="C3911" s="1" t="n">
        <v>0</v>
      </c>
      <c r="D3911" s="1" t="n">
        <v>0</v>
      </c>
      <c r="E3911" s="1" t="n">
        <v>0</v>
      </c>
      <c r="F3911" s="1" t="n">
        <v>3884</v>
      </c>
      <c r="I3911" s="3" t="s">
        <v>4440</v>
      </c>
      <c r="L3911" s="1" t="n">
        <v>0</v>
      </c>
      <c r="M3911" s="1" t="n">
        <v>39070</v>
      </c>
    </row>
    <row r="3912" customFormat="false" ht="14.9" hidden="false" customHeight="false" outlineLevel="0" collapsed="false">
      <c r="A3912" s="1" t="n">
        <v>3908</v>
      </c>
      <c r="B3912" s="1" t="n">
        <v>54</v>
      </c>
      <c r="C3912" s="1" t="n">
        <v>0</v>
      </c>
      <c r="D3912" s="1" t="n">
        <v>0</v>
      </c>
      <c r="E3912" s="1" t="n">
        <v>1</v>
      </c>
      <c r="F3912" s="1" t="n">
        <v>3907</v>
      </c>
      <c r="H3912" s="1" t="s">
        <v>4441</v>
      </c>
      <c r="I3912" s="3" t="e">
        <f aca="false">--#NAME? #NAME? #NAME? #NAME? #NAME?</f>
        <v>#VALUE!</v>
      </c>
      <c r="J3912" s="3" t="s">
        <v>256</v>
      </c>
      <c r="K3912" s="1" t="n">
        <v>10</v>
      </c>
      <c r="L3912" s="1" t="n">
        <v>0</v>
      </c>
      <c r="M3912" s="1" t="n">
        <v>39080</v>
      </c>
    </row>
    <row r="3913" customFormat="false" ht="14.9" hidden="false" customHeight="false" outlineLevel="0" collapsed="false">
      <c r="A3913" s="1" t="n">
        <v>3909</v>
      </c>
      <c r="B3913" s="1" t="n">
        <v>54</v>
      </c>
      <c r="C3913" s="1" t="n">
        <v>0</v>
      </c>
      <c r="D3913" s="1" t="n">
        <v>0</v>
      </c>
      <c r="E3913" s="1" t="n">
        <v>1</v>
      </c>
      <c r="F3913" s="1" t="n">
        <v>3907</v>
      </c>
      <c r="H3913" s="1" t="s">
        <v>4442</v>
      </c>
      <c r="I3913" s="3" t="e">
        <f aca="false">--#NAME? #NAME?</f>
        <v>#VALUE!</v>
      </c>
      <c r="J3913" s="3" t="s">
        <v>256</v>
      </c>
      <c r="K3913" s="1" t="n">
        <v>10</v>
      </c>
      <c r="L3913" s="1" t="n">
        <v>0</v>
      </c>
      <c r="M3913" s="1" t="n">
        <v>39090</v>
      </c>
    </row>
    <row r="3914" customFormat="false" ht="14.9" hidden="false" customHeight="false" outlineLevel="0" collapsed="false">
      <c r="A3914" s="1" t="n">
        <v>3910</v>
      </c>
      <c r="B3914" s="1" t="n">
        <v>54</v>
      </c>
      <c r="C3914" s="1" t="n">
        <v>0</v>
      </c>
      <c r="D3914" s="1" t="n">
        <v>0</v>
      </c>
      <c r="E3914" s="1" t="n">
        <v>1</v>
      </c>
      <c r="F3914" s="1" t="n">
        <v>3907</v>
      </c>
      <c r="H3914" s="1" t="s">
        <v>4443</v>
      </c>
      <c r="I3914" s="3" t="e">
        <f aca="false">--#NAME? #NAME?</f>
        <v>#VALUE!</v>
      </c>
      <c r="J3914" s="3" t="s">
        <v>256</v>
      </c>
      <c r="K3914" s="1" t="n">
        <v>10</v>
      </c>
      <c r="L3914" s="1" t="n">
        <v>0</v>
      </c>
      <c r="M3914" s="1" t="n">
        <v>39100</v>
      </c>
    </row>
    <row r="3915" customFormat="false" ht="14.9" hidden="false" customHeight="false" outlineLevel="0" collapsed="false">
      <c r="A3915" s="1" t="n">
        <v>3911</v>
      </c>
      <c r="B3915" s="1" t="n">
        <v>54</v>
      </c>
      <c r="C3915" s="1" t="n">
        <v>0</v>
      </c>
      <c r="D3915" s="1" t="n">
        <v>0</v>
      </c>
      <c r="E3915" s="1" t="n">
        <v>1</v>
      </c>
      <c r="F3915" s="1" t="n">
        <v>3907</v>
      </c>
      <c r="H3915" s="1" t="s">
        <v>4444</v>
      </c>
      <c r="I3915" s="3" t="e">
        <f aca="false">--#NAME?</f>
        <v>#NAME?</v>
      </c>
      <c r="J3915" s="3" t="s">
        <v>256</v>
      </c>
      <c r="K3915" s="1" t="n">
        <v>10</v>
      </c>
      <c r="L3915" s="1" t="n">
        <v>0</v>
      </c>
      <c r="M3915" s="1" t="n">
        <v>39110</v>
      </c>
    </row>
    <row r="3916" customFormat="false" ht="243.25" hidden="false" customHeight="false" outlineLevel="0" collapsed="false">
      <c r="A3916" s="1" t="n">
        <v>3912</v>
      </c>
      <c r="B3916" s="1" t="n">
        <v>54</v>
      </c>
      <c r="C3916" s="1" t="n">
        <v>0</v>
      </c>
      <c r="D3916" s="1" t="n">
        <v>1</v>
      </c>
      <c r="E3916" s="1" t="n">
        <v>0</v>
      </c>
      <c r="G3916" s="1" t="n">
        <v>54.03</v>
      </c>
      <c r="I3916" s="3" t="s">
        <v>4445</v>
      </c>
      <c r="L3916" s="1" t="n">
        <v>0</v>
      </c>
      <c r="M3916" s="1" t="n">
        <v>39120</v>
      </c>
    </row>
    <row r="3917" customFormat="false" ht="14.9" hidden="false" customHeight="false" outlineLevel="0" collapsed="false">
      <c r="A3917" s="1" t="n">
        <v>3913</v>
      </c>
      <c r="B3917" s="1" t="n">
        <v>54</v>
      </c>
      <c r="C3917" s="1" t="n">
        <v>0</v>
      </c>
      <c r="D3917" s="1" t="n">
        <v>0</v>
      </c>
      <c r="E3917" s="1" t="n">
        <v>1</v>
      </c>
      <c r="F3917" s="1" t="n">
        <v>3912</v>
      </c>
      <c r="H3917" s="1" t="s">
        <v>4446</v>
      </c>
      <c r="I3917" s="3" t="e">
        <f aca="false">-#NAME? #NAME? #NAME? #NAME? #NAME? #NAME?</f>
        <v>#VALUE!</v>
      </c>
      <c r="J3917" s="3" t="s">
        <v>256</v>
      </c>
      <c r="K3917" s="1" t="n">
        <v>10</v>
      </c>
      <c r="L3917" s="1" t="n">
        <v>0</v>
      </c>
      <c r="M3917" s="1" t="n">
        <v>39130</v>
      </c>
    </row>
    <row r="3918" customFormat="false" ht="41.75" hidden="false" customHeight="false" outlineLevel="0" collapsed="false">
      <c r="A3918" s="1" t="n">
        <v>3914</v>
      </c>
      <c r="B3918" s="1" t="n">
        <v>54</v>
      </c>
      <c r="C3918" s="1" t="n">
        <v>0</v>
      </c>
      <c r="D3918" s="1" t="n">
        <v>0</v>
      </c>
      <c r="E3918" s="1" t="n">
        <v>0</v>
      </c>
      <c r="F3918" s="1" t="n">
        <v>3912</v>
      </c>
      <c r="I3918" s="3" t="s">
        <v>4447</v>
      </c>
      <c r="L3918" s="1" t="n">
        <v>0</v>
      </c>
      <c r="M3918" s="1" t="n">
        <v>39140</v>
      </c>
    </row>
    <row r="3919" customFormat="false" ht="14.9" hidden="false" customHeight="false" outlineLevel="0" collapsed="false">
      <c r="A3919" s="1" t="n">
        <v>3915</v>
      </c>
      <c r="B3919" s="1" t="n">
        <v>54</v>
      </c>
      <c r="C3919" s="1" t="n">
        <v>0</v>
      </c>
      <c r="D3919" s="1" t="n">
        <v>0</v>
      </c>
      <c r="E3919" s="1" t="n">
        <v>1</v>
      </c>
      <c r="F3919" s="1" t="n">
        <v>3914</v>
      </c>
      <c r="H3919" s="1" t="s">
        <v>4448</v>
      </c>
      <c r="I3919" s="3" t="e">
        <f aca="false">--#NAME? #NAME? #NAME?,#NAME? #NAME? #NAME? #NAME? #NAME? #NAME? #NAME? #NAME? #NAME?</f>
        <v>#VALUE!</v>
      </c>
      <c r="J3919" s="3" t="s">
        <v>256</v>
      </c>
      <c r="K3919" s="1" t="n">
        <v>10</v>
      </c>
      <c r="L3919" s="1" t="n">
        <v>0</v>
      </c>
      <c r="M3919" s="1" t="n">
        <v>39150</v>
      </c>
    </row>
    <row r="3920" customFormat="false" ht="122.35" hidden="false" customHeight="false" outlineLevel="0" collapsed="false">
      <c r="A3920" s="1" t="n">
        <v>3916</v>
      </c>
      <c r="B3920" s="1" t="n">
        <v>54</v>
      </c>
      <c r="C3920" s="1" t="n">
        <v>0</v>
      </c>
      <c r="D3920" s="1" t="n">
        <v>0</v>
      </c>
      <c r="E3920" s="1" t="n">
        <v>1</v>
      </c>
      <c r="F3920" s="1" t="n">
        <v>3914</v>
      </c>
      <c r="H3920" s="1" t="s">
        <v>4449</v>
      </c>
      <c r="I3920" s="3" t="s">
        <v>4450</v>
      </c>
      <c r="J3920" s="3" t="s">
        <v>256</v>
      </c>
      <c r="K3920" s="1" t="n">
        <v>10</v>
      </c>
      <c r="L3920" s="1" t="n">
        <v>0</v>
      </c>
      <c r="M3920" s="1" t="n">
        <v>39160</v>
      </c>
    </row>
    <row r="3921" customFormat="false" ht="14.9" hidden="false" customHeight="false" outlineLevel="0" collapsed="false">
      <c r="A3921" s="1" t="n">
        <v>3917</v>
      </c>
      <c r="B3921" s="1" t="n">
        <v>54</v>
      </c>
      <c r="C3921" s="1" t="n">
        <v>0</v>
      </c>
      <c r="D3921" s="1" t="n">
        <v>0</v>
      </c>
      <c r="E3921" s="1" t="n">
        <v>1</v>
      </c>
      <c r="F3921" s="1" t="n">
        <v>3914</v>
      </c>
      <c r="H3921" s="1" t="s">
        <v>4451</v>
      </c>
      <c r="I3921" s="3" t="e">
        <f aca="false">--#NAME? #NAME? #NAME?</f>
        <v>#VALUE!</v>
      </c>
      <c r="J3921" s="3" t="s">
        <v>256</v>
      </c>
      <c r="K3921" s="1" t="n">
        <v>10</v>
      </c>
      <c r="L3921" s="1" t="n">
        <v>0</v>
      </c>
      <c r="M3921" s="1" t="n">
        <v>39170</v>
      </c>
    </row>
    <row r="3922" customFormat="false" ht="14.9" hidden="false" customHeight="false" outlineLevel="0" collapsed="false">
      <c r="A3922" s="1" t="n">
        <v>3918</v>
      </c>
      <c r="B3922" s="1" t="n">
        <v>54</v>
      </c>
      <c r="C3922" s="1" t="n">
        <v>0</v>
      </c>
      <c r="D3922" s="1" t="n">
        <v>0</v>
      </c>
      <c r="E3922" s="1" t="n">
        <v>1</v>
      </c>
      <c r="F3922" s="1" t="n">
        <v>3914</v>
      </c>
      <c r="H3922" s="1" t="s">
        <v>4452</v>
      </c>
      <c r="I3922" s="3" t="e">
        <f aca="false">--#NAME?</f>
        <v>#NAME?</v>
      </c>
      <c r="J3922" s="3" t="s">
        <v>256</v>
      </c>
      <c r="K3922" s="1" t="n">
        <v>10</v>
      </c>
      <c r="L3922" s="1" t="n">
        <v>0</v>
      </c>
      <c r="M3922" s="1" t="n">
        <v>39180</v>
      </c>
    </row>
    <row r="3923" customFormat="false" ht="68.65" hidden="false" customHeight="false" outlineLevel="0" collapsed="false">
      <c r="A3923" s="1" t="n">
        <v>3919</v>
      </c>
      <c r="B3923" s="1" t="n">
        <v>54</v>
      </c>
      <c r="C3923" s="1" t="n">
        <v>0</v>
      </c>
      <c r="D3923" s="1" t="n">
        <v>0</v>
      </c>
      <c r="E3923" s="1" t="n">
        <v>0</v>
      </c>
      <c r="F3923" s="1" t="n">
        <v>3912</v>
      </c>
      <c r="I3923" s="3" t="s">
        <v>4440</v>
      </c>
      <c r="L3923" s="1" t="n">
        <v>0</v>
      </c>
      <c r="M3923" s="1" t="n">
        <v>39190</v>
      </c>
    </row>
    <row r="3924" customFormat="false" ht="14.9" hidden="false" customHeight="false" outlineLevel="0" collapsed="false">
      <c r="A3924" s="1" t="n">
        <v>3920</v>
      </c>
      <c r="B3924" s="1" t="n">
        <v>54</v>
      </c>
      <c r="C3924" s="1" t="n">
        <v>0</v>
      </c>
      <c r="D3924" s="1" t="n">
        <v>0</v>
      </c>
      <c r="E3924" s="1" t="n">
        <v>1</v>
      </c>
      <c r="F3924" s="1" t="n">
        <v>3919</v>
      </c>
      <c r="H3924" s="1" t="s">
        <v>4453</v>
      </c>
      <c r="I3924" s="3" t="e">
        <f aca="false">--#NAME? #NAME? #NAME?</f>
        <v>#VALUE!</v>
      </c>
      <c r="J3924" s="3" t="s">
        <v>256</v>
      </c>
      <c r="K3924" s="1" t="n">
        <v>10</v>
      </c>
      <c r="L3924" s="1" t="n">
        <v>0</v>
      </c>
      <c r="M3924" s="1" t="n">
        <v>39200</v>
      </c>
    </row>
    <row r="3925" customFormat="false" ht="14.9" hidden="false" customHeight="false" outlineLevel="0" collapsed="false">
      <c r="A3925" s="1" t="n">
        <v>3921</v>
      </c>
      <c r="B3925" s="1" t="n">
        <v>54</v>
      </c>
      <c r="C3925" s="1" t="n">
        <v>0</v>
      </c>
      <c r="D3925" s="1" t="n">
        <v>0</v>
      </c>
      <c r="E3925" s="1" t="n">
        <v>1</v>
      </c>
      <c r="F3925" s="1" t="n">
        <v>3919</v>
      </c>
      <c r="H3925" s="1" t="s">
        <v>4454</v>
      </c>
      <c r="I3925" s="3" t="e">
        <f aca="false">--#NAME? #NAME? #NAME?</f>
        <v>#VALUE!</v>
      </c>
      <c r="J3925" s="3" t="s">
        <v>256</v>
      </c>
      <c r="K3925" s="1" t="n">
        <v>10</v>
      </c>
      <c r="L3925" s="1" t="n">
        <v>0</v>
      </c>
      <c r="M3925" s="1" t="n">
        <v>39210</v>
      </c>
    </row>
    <row r="3926" customFormat="false" ht="14.9" hidden="false" customHeight="false" outlineLevel="0" collapsed="false">
      <c r="A3926" s="1" t="n">
        <v>3922</v>
      </c>
      <c r="B3926" s="1" t="n">
        <v>54</v>
      </c>
      <c r="C3926" s="1" t="n">
        <v>0</v>
      </c>
      <c r="D3926" s="1" t="n">
        <v>0</v>
      </c>
      <c r="E3926" s="1" t="n">
        <v>1</v>
      </c>
      <c r="F3926" s="1" t="n">
        <v>3919</v>
      </c>
      <c r="H3926" s="1" t="s">
        <v>4455</v>
      </c>
      <c r="I3926" s="3" t="e">
        <f aca="false">--#NAME?</f>
        <v>#NAME?</v>
      </c>
      <c r="J3926" s="3" t="s">
        <v>256</v>
      </c>
      <c r="K3926" s="1" t="n">
        <v>10</v>
      </c>
      <c r="L3926" s="1" t="n">
        <v>0</v>
      </c>
      <c r="M3926" s="1" t="n">
        <v>39220</v>
      </c>
    </row>
    <row r="3927" customFormat="false" ht="350.7" hidden="false" customHeight="false" outlineLevel="0" collapsed="false">
      <c r="A3927" s="1" t="n">
        <v>3923</v>
      </c>
      <c r="B3927" s="1" t="n">
        <v>54</v>
      </c>
      <c r="C3927" s="1" t="n">
        <v>0</v>
      </c>
      <c r="D3927" s="1" t="n">
        <v>1</v>
      </c>
      <c r="E3927" s="1" t="n">
        <v>0</v>
      </c>
      <c r="G3927" s="1" t="n">
        <v>54.04</v>
      </c>
      <c r="I3927" s="3" t="s">
        <v>4456</v>
      </c>
      <c r="L3927" s="1" t="n">
        <v>0</v>
      </c>
      <c r="M3927" s="1" t="n">
        <v>39230</v>
      </c>
    </row>
    <row r="3928" customFormat="false" ht="41.75" hidden="false" customHeight="false" outlineLevel="0" collapsed="false">
      <c r="A3928" s="1" t="n">
        <v>3924</v>
      </c>
      <c r="B3928" s="1" t="n">
        <v>54</v>
      </c>
      <c r="C3928" s="1" t="n">
        <v>0</v>
      </c>
      <c r="D3928" s="1" t="n">
        <v>0</v>
      </c>
      <c r="E3928" s="1" t="n">
        <v>0</v>
      </c>
      <c r="F3928" s="1" t="n">
        <v>3923</v>
      </c>
      <c r="I3928" s="3" t="s">
        <v>4457</v>
      </c>
      <c r="L3928" s="1" t="n">
        <v>0</v>
      </c>
      <c r="M3928" s="1" t="n">
        <v>39240</v>
      </c>
    </row>
    <row r="3929" customFormat="false" ht="14.9" hidden="false" customHeight="false" outlineLevel="0" collapsed="false">
      <c r="A3929" s="1" t="n">
        <v>3925</v>
      </c>
      <c r="B3929" s="1" t="n">
        <v>54</v>
      </c>
      <c r="C3929" s="1" t="n">
        <v>0</v>
      </c>
      <c r="D3929" s="1" t="n">
        <v>0</v>
      </c>
      <c r="E3929" s="1" t="n">
        <v>1</v>
      </c>
      <c r="F3929" s="1" t="n">
        <v>3924</v>
      </c>
      <c r="H3929" s="1" t="s">
        <v>4458</v>
      </c>
      <c r="I3929" s="3" t="e">
        <f aca="false">--#NAME?</f>
        <v>#NAME?</v>
      </c>
      <c r="J3929" s="3" t="s">
        <v>256</v>
      </c>
      <c r="K3929" s="1" t="n">
        <v>10</v>
      </c>
      <c r="L3929" s="1" t="n">
        <v>0</v>
      </c>
      <c r="M3929" s="1" t="n">
        <v>39250</v>
      </c>
    </row>
    <row r="3930" customFormat="false" ht="14.9" hidden="false" customHeight="false" outlineLevel="0" collapsed="false">
      <c r="A3930" s="1" t="n">
        <v>3926</v>
      </c>
      <c r="B3930" s="1" t="n">
        <v>54</v>
      </c>
      <c r="C3930" s="1" t="n">
        <v>0</v>
      </c>
      <c r="D3930" s="1" t="n">
        <v>0</v>
      </c>
      <c r="E3930" s="1" t="n">
        <v>1</v>
      </c>
      <c r="F3930" s="1" t="n">
        <v>3924</v>
      </c>
      <c r="H3930" s="1" t="s">
        <v>4459</v>
      </c>
      <c r="I3930" s="3" t="e">
        <f aca="false">--#NAME?,#NAME? #NAME?</f>
        <v>#VALUE!</v>
      </c>
      <c r="J3930" s="3" t="s">
        <v>256</v>
      </c>
      <c r="K3930" s="1" t="n">
        <v>10</v>
      </c>
      <c r="L3930" s="1" t="n">
        <v>0</v>
      </c>
      <c r="M3930" s="1" t="n">
        <v>39260</v>
      </c>
    </row>
    <row r="3931" customFormat="false" ht="14.9" hidden="false" customHeight="false" outlineLevel="0" collapsed="false">
      <c r="A3931" s="1" t="n">
        <v>3927</v>
      </c>
      <c r="B3931" s="1" t="n">
        <v>54</v>
      </c>
      <c r="C3931" s="1" t="n">
        <v>0</v>
      </c>
      <c r="D3931" s="1" t="n">
        <v>0</v>
      </c>
      <c r="E3931" s="1" t="n">
        <v>1</v>
      </c>
      <c r="F3931" s="1" t="n">
        <v>3924</v>
      </c>
      <c r="H3931" s="1" t="s">
        <v>4460</v>
      </c>
      <c r="I3931" s="3" t="e">
        <f aca="false">--#NAME?</f>
        <v>#NAME?</v>
      </c>
      <c r="J3931" s="3" t="s">
        <v>256</v>
      </c>
      <c r="K3931" s="1" t="n">
        <v>10</v>
      </c>
      <c r="L3931" s="1" t="n">
        <v>0</v>
      </c>
      <c r="M3931" s="1" t="n">
        <v>39270</v>
      </c>
    </row>
    <row r="3932" customFormat="false" ht="14.9" hidden="false" customHeight="false" outlineLevel="0" collapsed="false">
      <c r="A3932" s="1" t="n">
        <v>3928</v>
      </c>
      <c r="B3932" s="1" t="n">
        <v>54</v>
      </c>
      <c r="C3932" s="1" t="n">
        <v>0</v>
      </c>
      <c r="D3932" s="1" t="n">
        <v>0</v>
      </c>
      <c r="E3932" s="1" t="n">
        <v>1</v>
      </c>
      <c r="F3932" s="1" t="n">
        <v>3923</v>
      </c>
      <c r="H3932" s="1" t="s">
        <v>4461</v>
      </c>
      <c r="I3932" s="3" t="e">
        <f aca="false">-#NAME?</f>
        <v>#NAME?</v>
      </c>
      <c r="J3932" s="3" t="s">
        <v>256</v>
      </c>
      <c r="K3932" s="1" t="n">
        <v>10</v>
      </c>
      <c r="L3932" s="1" t="n">
        <v>0</v>
      </c>
      <c r="M3932" s="1" t="n">
        <v>39280</v>
      </c>
    </row>
    <row r="3933" customFormat="false" ht="350.7" hidden="false" customHeight="false" outlineLevel="0" collapsed="false">
      <c r="A3933" s="1" t="n">
        <v>3929</v>
      </c>
      <c r="B3933" s="1" t="n">
        <v>54</v>
      </c>
      <c r="C3933" s="1" t="n">
        <v>0</v>
      </c>
      <c r="D3933" s="1" t="n">
        <v>1</v>
      </c>
      <c r="E3933" s="1" t="n">
        <v>1</v>
      </c>
      <c r="G3933" s="1" t="n">
        <v>54.05</v>
      </c>
      <c r="H3933" s="1" t="s">
        <v>4462</v>
      </c>
      <c r="I3933" s="3" t="s">
        <v>4463</v>
      </c>
      <c r="J3933" s="3" t="s">
        <v>256</v>
      </c>
      <c r="K3933" s="1" t="n">
        <v>10</v>
      </c>
      <c r="L3933" s="1" t="n">
        <v>0</v>
      </c>
      <c r="M3933" s="1" t="n">
        <v>39290</v>
      </c>
    </row>
    <row r="3934" customFormat="false" ht="149.25" hidden="false" customHeight="false" outlineLevel="0" collapsed="false">
      <c r="A3934" s="1" t="n">
        <v>3930</v>
      </c>
      <c r="B3934" s="1" t="n">
        <v>54</v>
      </c>
      <c r="C3934" s="1" t="n">
        <v>0</v>
      </c>
      <c r="D3934" s="1" t="n">
        <v>1</v>
      </c>
      <c r="E3934" s="1" t="n">
        <v>1</v>
      </c>
      <c r="G3934" s="1" t="n">
        <v>54.06</v>
      </c>
      <c r="H3934" s="1" t="s">
        <v>4464</v>
      </c>
      <c r="I3934" s="3" t="s">
        <v>4465</v>
      </c>
      <c r="J3934" s="3" t="s">
        <v>256</v>
      </c>
      <c r="K3934" s="1" t="n">
        <v>10</v>
      </c>
      <c r="L3934" s="1" t="n">
        <v>0</v>
      </c>
      <c r="M3934" s="1" t="n">
        <v>39300</v>
      </c>
    </row>
    <row r="3935" customFormat="false" ht="189.55" hidden="false" customHeight="false" outlineLevel="0" collapsed="false">
      <c r="A3935" s="1" t="n">
        <v>3931</v>
      </c>
      <c r="B3935" s="1" t="n">
        <v>54</v>
      </c>
      <c r="C3935" s="1" t="n">
        <v>0</v>
      </c>
      <c r="D3935" s="1" t="n">
        <v>1</v>
      </c>
      <c r="E3935" s="1" t="n">
        <v>0</v>
      </c>
      <c r="G3935" s="1" t="n">
        <v>54.07</v>
      </c>
      <c r="I3935" s="3" t="s">
        <v>4466</v>
      </c>
      <c r="L3935" s="1" t="n">
        <v>0</v>
      </c>
      <c r="M3935" s="1" t="n">
        <v>39310</v>
      </c>
    </row>
    <row r="3936" customFormat="false" ht="14.9" hidden="false" customHeight="false" outlineLevel="0" collapsed="false">
      <c r="A3936" s="1" t="n">
        <v>3932</v>
      </c>
      <c r="B3936" s="1" t="n">
        <v>54</v>
      </c>
      <c r="C3936" s="1" t="n">
        <v>0</v>
      </c>
      <c r="D3936" s="1" t="n">
        <v>0</v>
      </c>
      <c r="E3936" s="1" t="n">
        <v>1</v>
      </c>
      <c r="F3936" s="1" t="n">
        <v>3931</v>
      </c>
      <c r="H3936" s="1" t="s">
        <v>4467</v>
      </c>
      <c r="I3936" s="3" t="e">
        <f aca="false">-#NAME? #NAME? #NAME? #NAME? #NAME? #NAME? #NAME? #NAME? #NAME? #NAME? #NAME? #NAME? #NAME? #NAME? #NAME?</f>
        <v>#VALUE!</v>
      </c>
      <c r="J3936" s="3" t="s">
        <v>256</v>
      </c>
      <c r="K3936" s="1" t="n">
        <v>10</v>
      </c>
      <c r="L3936" s="1" t="n">
        <v>0</v>
      </c>
      <c r="M3936" s="1" t="n">
        <v>39320</v>
      </c>
    </row>
    <row r="3937" customFormat="false" ht="82.05" hidden="false" customHeight="false" outlineLevel="0" collapsed="false">
      <c r="A3937" s="1" t="n">
        <v>3933</v>
      </c>
      <c r="B3937" s="1" t="n">
        <v>54</v>
      </c>
      <c r="C3937" s="1" t="n">
        <v>0</v>
      </c>
      <c r="D3937" s="1" t="n">
        <v>0</v>
      </c>
      <c r="E3937" s="1" t="n">
        <v>1</v>
      </c>
      <c r="F3937" s="1" t="n">
        <v>3931</v>
      </c>
      <c r="H3937" s="1" t="s">
        <v>4468</v>
      </c>
      <c r="I3937" s="3" t="s">
        <v>4469</v>
      </c>
      <c r="J3937" s="3" t="s">
        <v>256</v>
      </c>
      <c r="K3937" s="1" t="n">
        <v>10</v>
      </c>
      <c r="L3937" s="1" t="n">
        <v>0</v>
      </c>
      <c r="M3937" s="1" t="n">
        <v>39330</v>
      </c>
    </row>
    <row r="3938" customFormat="false" ht="68.65" hidden="false" customHeight="false" outlineLevel="0" collapsed="false">
      <c r="A3938" s="1" t="n">
        <v>3934</v>
      </c>
      <c r="B3938" s="1" t="n">
        <v>54</v>
      </c>
      <c r="C3938" s="1" t="n">
        <v>0</v>
      </c>
      <c r="D3938" s="1" t="n">
        <v>0</v>
      </c>
      <c r="E3938" s="1" t="n">
        <v>1</v>
      </c>
      <c r="F3938" s="1" t="n">
        <v>3931</v>
      </c>
      <c r="H3938" s="1" t="s">
        <v>4470</v>
      </c>
      <c r="I3938" s="3" t="s">
        <v>4471</v>
      </c>
      <c r="J3938" s="3" t="s">
        <v>256</v>
      </c>
      <c r="K3938" s="1" t="n">
        <v>10</v>
      </c>
      <c r="L3938" s="1" t="n">
        <v>0</v>
      </c>
      <c r="M3938" s="1" t="n">
        <v>39340</v>
      </c>
    </row>
    <row r="3939" customFormat="false" ht="162.65" hidden="false" customHeight="false" outlineLevel="0" collapsed="false">
      <c r="A3939" s="1" t="n">
        <v>3935</v>
      </c>
      <c r="B3939" s="1" t="n">
        <v>54</v>
      </c>
      <c r="C3939" s="1" t="n">
        <v>0</v>
      </c>
      <c r="D3939" s="1" t="n">
        <v>0</v>
      </c>
      <c r="E3939" s="1" t="n">
        <v>0</v>
      </c>
      <c r="F3939" s="1" t="n">
        <v>3931</v>
      </c>
      <c r="I3939" s="3" t="s">
        <v>4472</v>
      </c>
      <c r="L3939" s="1" t="n">
        <v>0</v>
      </c>
      <c r="M3939" s="1" t="n">
        <v>39350</v>
      </c>
    </row>
    <row r="3940" customFormat="false" ht="14.9" hidden="false" customHeight="false" outlineLevel="0" collapsed="false">
      <c r="A3940" s="1" t="n">
        <v>3936</v>
      </c>
      <c r="B3940" s="1" t="n">
        <v>54</v>
      </c>
      <c r="C3940" s="1" t="n">
        <v>0</v>
      </c>
      <c r="D3940" s="1" t="n">
        <v>0</v>
      </c>
      <c r="E3940" s="1" t="n">
        <v>1</v>
      </c>
      <c r="F3940" s="1" t="n">
        <v>3935</v>
      </c>
      <c r="H3940" s="1" t="s">
        <v>4473</v>
      </c>
      <c r="I3940" s="3" t="e">
        <f aca="false">--#NAME? #NAME? #NAME?</f>
        <v>#VALUE!</v>
      </c>
      <c r="J3940" s="3" t="s">
        <v>256</v>
      </c>
      <c r="K3940" s="1" t="n">
        <v>10</v>
      </c>
      <c r="L3940" s="1" t="n">
        <v>0</v>
      </c>
      <c r="M3940" s="1" t="n">
        <v>39360</v>
      </c>
    </row>
    <row r="3941" customFormat="false" ht="14.9" hidden="false" customHeight="false" outlineLevel="0" collapsed="false">
      <c r="A3941" s="1" t="n">
        <v>3937</v>
      </c>
      <c r="B3941" s="1" t="n">
        <v>54</v>
      </c>
      <c r="C3941" s="1" t="n">
        <v>0</v>
      </c>
      <c r="D3941" s="1" t="n">
        <v>0</v>
      </c>
      <c r="E3941" s="1" t="n">
        <v>1</v>
      </c>
      <c r="F3941" s="1" t="n">
        <v>3935</v>
      </c>
      <c r="H3941" s="1" t="s">
        <v>4474</v>
      </c>
      <c r="I3941" s="3" t="e">
        <f aca="false">--#NAME?</f>
        <v>#NAME?</v>
      </c>
      <c r="J3941" s="3" t="s">
        <v>256</v>
      </c>
      <c r="K3941" s="1" t="n">
        <v>10</v>
      </c>
      <c r="L3941" s="1" t="n">
        <v>0</v>
      </c>
      <c r="M3941" s="1" t="n">
        <v>39370</v>
      </c>
    </row>
    <row r="3942" customFormat="false" ht="14.9" hidden="false" customHeight="false" outlineLevel="0" collapsed="false">
      <c r="A3942" s="1" t="n">
        <v>3938</v>
      </c>
      <c r="B3942" s="1" t="n">
        <v>54</v>
      </c>
      <c r="C3942" s="1" t="n">
        <v>0</v>
      </c>
      <c r="D3942" s="1" t="n">
        <v>0</v>
      </c>
      <c r="E3942" s="1" t="n">
        <v>1</v>
      </c>
      <c r="F3942" s="1" t="n">
        <v>3935</v>
      </c>
      <c r="H3942" s="1" t="s">
        <v>4475</v>
      </c>
      <c r="I3942" s="3" t="e">
        <f aca="false">--#NAME? #NAME? #NAME? #NAME? #NAME?</f>
        <v>#VALUE!</v>
      </c>
      <c r="J3942" s="3" t="s">
        <v>256</v>
      </c>
      <c r="K3942" s="1" t="n">
        <v>10</v>
      </c>
      <c r="L3942" s="1" t="n">
        <v>0</v>
      </c>
      <c r="M3942" s="1" t="n">
        <v>39380</v>
      </c>
    </row>
    <row r="3943" customFormat="false" ht="14.9" hidden="false" customHeight="false" outlineLevel="0" collapsed="false">
      <c r="A3943" s="1" t="n">
        <v>3939</v>
      </c>
      <c r="B3943" s="1" t="n">
        <v>54</v>
      </c>
      <c r="C3943" s="1" t="n">
        <v>0</v>
      </c>
      <c r="D3943" s="1" t="n">
        <v>0</v>
      </c>
      <c r="E3943" s="1" t="n">
        <v>1</v>
      </c>
      <c r="F3943" s="1" t="n">
        <v>3935</v>
      </c>
      <c r="H3943" s="1" t="s">
        <v>4476</v>
      </c>
      <c r="I3943" s="3" t="e">
        <f aca="false">--#NAME?</f>
        <v>#NAME?</v>
      </c>
      <c r="J3943" s="3" t="s">
        <v>256</v>
      </c>
      <c r="K3943" s="1" t="n">
        <v>10</v>
      </c>
      <c r="L3943" s="1" t="n">
        <v>0</v>
      </c>
      <c r="M3943" s="1" t="n">
        <v>39390</v>
      </c>
    </row>
    <row r="3944" customFormat="false" ht="135.8" hidden="false" customHeight="false" outlineLevel="0" collapsed="false">
      <c r="A3944" s="1" t="n">
        <v>3940</v>
      </c>
      <c r="B3944" s="1" t="n">
        <v>54</v>
      </c>
      <c r="C3944" s="1" t="n">
        <v>0</v>
      </c>
      <c r="D3944" s="1" t="n">
        <v>0</v>
      </c>
      <c r="E3944" s="1" t="n">
        <v>0</v>
      </c>
      <c r="F3944" s="1" t="n">
        <v>3931</v>
      </c>
      <c r="I3944" s="3" t="s">
        <v>4477</v>
      </c>
      <c r="L3944" s="1" t="n">
        <v>0</v>
      </c>
      <c r="M3944" s="1" t="n">
        <v>39400</v>
      </c>
    </row>
    <row r="3945" customFormat="false" ht="14.9" hidden="false" customHeight="false" outlineLevel="0" collapsed="false">
      <c r="A3945" s="1" t="n">
        <v>3941</v>
      </c>
      <c r="B3945" s="1" t="n">
        <v>54</v>
      </c>
      <c r="C3945" s="1" t="n">
        <v>0</v>
      </c>
      <c r="D3945" s="1" t="n">
        <v>0</v>
      </c>
      <c r="E3945" s="1" t="n">
        <v>1</v>
      </c>
      <c r="F3945" s="1" t="n">
        <v>3940</v>
      </c>
      <c r="H3945" s="1" t="s">
        <v>4478</v>
      </c>
      <c r="I3945" s="3" t="e">
        <f aca="false">--#NAME? #NAME? #NAME?</f>
        <v>#VALUE!</v>
      </c>
      <c r="J3945" s="3" t="s">
        <v>256</v>
      </c>
      <c r="K3945" s="1" t="n">
        <v>10</v>
      </c>
      <c r="L3945" s="1" t="n">
        <v>0</v>
      </c>
      <c r="M3945" s="1" t="n">
        <v>39410</v>
      </c>
    </row>
    <row r="3946" customFormat="false" ht="14.9" hidden="false" customHeight="false" outlineLevel="0" collapsed="false">
      <c r="A3946" s="1" t="n">
        <v>3942</v>
      </c>
      <c r="B3946" s="1" t="n">
        <v>54</v>
      </c>
      <c r="C3946" s="1" t="n">
        <v>0</v>
      </c>
      <c r="D3946" s="1" t="n">
        <v>0</v>
      </c>
      <c r="E3946" s="1" t="n">
        <v>1</v>
      </c>
      <c r="F3946" s="1" t="n">
        <v>3940</v>
      </c>
      <c r="H3946" s="1" t="s">
        <v>4479</v>
      </c>
      <c r="I3946" s="3" t="e">
        <f aca="false">--#NAME?</f>
        <v>#NAME?</v>
      </c>
      <c r="J3946" s="3" t="s">
        <v>256</v>
      </c>
      <c r="K3946" s="1" t="n">
        <v>10</v>
      </c>
      <c r="L3946" s="1" t="n">
        <v>0</v>
      </c>
      <c r="M3946" s="1" t="n">
        <v>39420</v>
      </c>
    </row>
    <row r="3947" customFormat="false" ht="14.9" hidden="false" customHeight="false" outlineLevel="0" collapsed="false">
      <c r="A3947" s="1" t="n">
        <v>3943</v>
      </c>
      <c r="B3947" s="1" t="n">
        <v>54</v>
      </c>
      <c r="C3947" s="1" t="n">
        <v>0</v>
      </c>
      <c r="D3947" s="1" t="n">
        <v>0</v>
      </c>
      <c r="E3947" s="1" t="n">
        <v>1</v>
      </c>
      <c r="F3947" s="1" t="n">
        <v>3940</v>
      </c>
      <c r="H3947" s="1" t="s">
        <v>4480</v>
      </c>
      <c r="I3947" s="3" t="e">
        <f aca="false">--#NAME? #NAME? #NAME? #NAME? #NAME?</f>
        <v>#VALUE!</v>
      </c>
      <c r="J3947" s="3" t="s">
        <v>256</v>
      </c>
      <c r="K3947" s="1" t="n">
        <v>10</v>
      </c>
      <c r="L3947" s="1" t="n">
        <v>0</v>
      </c>
      <c r="M3947" s="1" t="n">
        <v>39430</v>
      </c>
    </row>
    <row r="3948" customFormat="false" ht="14.9" hidden="false" customHeight="false" outlineLevel="0" collapsed="false">
      <c r="A3948" s="1" t="n">
        <v>3944</v>
      </c>
      <c r="B3948" s="1" t="n">
        <v>54</v>
      </c>
      <c r="C3948" s="1" t="n">
        <v>0</v>
      </c>
      <c r="D3948" s="1" t="n">
        <v>0</v>
      </c>
      <c r="E3948" s="1" t="n">
        <v>1</v>
      </c>
      <c r="F3948" s="1" t="n">
        <v>3940</v>
      </c>
      <c r="H3948" s="1" t="s">
        <v>4481</v>
      </c>
      <c r="I3948" s="3" t="e">
        <f aca="false">--#NAME?</f>
        <v>#NAME?</v>
      </c>
      <c r="J3948" s="3" t="s">
        <v>256</v>
      </c>
      <c r="K3948" s="1" t="n">
        <v>10</v>
      </c>
      <c r="L3948" s="1" t="n">
        <v>0</v>
      </c>
      <c r="M3948" s="1" t="n">
        <v>39440</v>
      </c>
    </row>
    <row r="3949" customFormat="false" ht="122.35" hidden="false" customHeight="false" outlineLevel="0" collapsed="false">
      <c r="A3949" s="1" t="n">
        <v>3945</v>
      </c>
      <c r="B3949" s="1" t="n">
        <v>54</v>
      </c>
      <c r="C3949" s="1" t="n">
        <v>0</v>
      </c>
      <c r="D3949" s="1" t="n">
        <v>0</v>
      </c>
      <c r="E3949" s="1" t="n">
        <v>0</v>
      </c>
      <c r="F3949" s="1" t="n">
        <v>3931</v>
      </c>
      <c r="I3949" s="3" t="s">
        <v>4482</v>
      </c>
      <c r="L3949" s="1" t="n">
        <v>0</v>
      </c>
      <c r="M3949" s="1" t="n">
        <v>39450</v>
      </c>
    </row>
    <row r="3950" customFormat="false" ht="122.35" hidden="false" customHeight="false" outlineLevel="0" collapsed="false">
      <c r="A3950" s="1" t="n">
        <v>3946</v>
      </c>
      <c r="B3950" s="1" t="n">
        <v>54</v>
      </c>
      <c r="C3950" s="1" t="n">
        <v>0</v>
      </c>
      <c r="D3950" s="1" t="n">
        <v>0</v>
      </c>
      <c r="E3950" s="1" t="n">
        <v>1</v>
      </c>
      <c r="F3950" s="1" t="n">
        <v>3945</v>
      </c>
      <c r="H3950" s="1" t="s">
        <v>4483</v>
      </c>
      <c r="I3950" s="3" t="s">
        <v>4484</v>
      </c>
      <c r="J3950" s="3" t="s">
        <v>256</v>
      </c>
      <c r="K3950" s="1" t="n">
        <v>10</v>
      </c>
      <c r="L3950" s="1" t="n">
        <v>0</v>
      </c>
      <c r="M3950" s="1" t="n">
        <v>39460</v>
      </c>
    </row>
    <row r="3951" customFormat="false" ht="14.9" hidden="false" customHeight="false" outlineLevel="0" collapsed="false">
      <c r="A3951" s="1" t="n">
        <v>3947</v>
      </c>
      <c r="B3951" s="1" t="n">
        <v>54</v>
      </c>
      <c r="C3951" s="1" t="n">
        <v>0</v>
      </c>
      <c r="D3951" s="1" t="n">
        <v>0</v>
      </c>
      <c r="E3951" s="1" t="n">
        <v>1</v>
      </c>
      <c r="F3951" s="1" t="n">
        <v>3945</v>
      </c>
      <c r="H3951" s="1" t="s">
        <v>4485</v>
      </c>
      <c r="I3951" s="3" t="e">
        <f aca="false">--#NAME?</f>
        <v>#NAME?</v>
      </c>
      <c r="J3951" s="3" t="s">
        <v>256</v>
      </c>
      <c r="K3951" s="1" t="n">
        <v>10</v>
      </c>
      <c r="L3951" s="1" t="n">
        <v>0</v>
      </c>
      <c r="M3951" s="1" t="n">
        <v>39470</v>
      </c>
    </row>
    <row r="3952" customFormat="false" ht="122.35" hidden="false" customHeight="false" outlineLevel="0" collapsed="false">
      <c r="A3952" s="1" t="n">
        <v>3948</v>
      </c>
      <c r="B3952" s="1" t="n">
        <v>54</v>
      </c>
      <c r="C3952" s="1" t="n">
        <v>0</v>
      </c>
      <c r="D3952" s="1" t="n">
        <v>0</v>
      </c>
      <c r="E3952" s="1" t="n">
        <v>0</v>
      </c>
      <c r="F3952" s="1" t="n">
        <v>3931</v>
      </c>
      <c r="I3952" s="3" t="s">
        <v>4486</v>
      </c>
      <c r="L3952" s="1" t="n">
        <v>0</v>
      </c>
      <c r="M3952" s="1" t="n">
        <v>39480</v>
      </c>
    </row>
    <row r="3953" customFormat="false" ht="14.9" hidden="false" customHeight="false" outlineLevel="0" collapsed="false">
      <c r="A3953" s="1" t="n">
        <v>3949</v>
      </c>
      <c r="B3953" s="1" t="n">
        <v>54</v>
      </c>
      <c r="C3953" s="1" t="n">
        <v>0</v>
      </c>
      <c r="D3953" s="1" t="n">
        <v>0</v>
      </c>
      <c r="E3953" s="1" t="n">
        <v>1</v>
      </c>
      <c r="F3953" s="1" t="n">
        <v>3948</v>
      </c>
      <c r="H3953" s="1" t="s">
        <v>4487</v>
      </c>
      <c r="I3953" s="3" t="e">
        <f aca="false">--#NAME? #NAME? #NAME?</f>
        <v>#VALUE!</v>
      </c>
      <c r="J3953" s="3" t="s">
        <v>256</v>
      </c>
      <c r="K3953" s="1" t="n">
        <v>10</v>
      </c>
      <c r="L3953" s="1" t="n">
        <v>0</v>
      </c>
      <c r="M3953" s="1" t="n">
        <v>39490</v>
      </c>
    </row>
    <row r="3954" customFormat="false" ht="14.9" hidden="false" customHeight="false" outlineLevel="0" collapsed="false">
      <c r="A3954" s="1" t="n">
        <v>3950</v>
      </c>
      <c r="B3954" s="1" t="n">
        <v>54</v>
      </c>
      <c r="C3954" s="1" t="n">
        <v>0</v>
      </c>
      <c r="D3954" s="1" t="n">
        <v>0</v>
      </c>
      <c r="E3954" s="1" t="n">
        <v>1</v>
      </c>
      <c r="F3954" s="1" t="n">
        <v>3948</v>
      </c>
      <c r="H3954" s="1" t="s">
        <v>4488</v>
      </c>
      <c r="I3954" s="3" t="e">
        <f aca="false">--#NAME?</f>
        <v>#NAME?</v>
      </c>
      <c r="J3954" s="3" t="s">
        <v>256</v>
      </c>
      <c r="K3954" s="1" t="n">
        <v>10</v>
      </c>
      <c r="L3954" s="1" t="n">
        <v>0</v>
      </c>
      <c r="M3954" s="1" t="n">
        <v>39500</v>
      </c>
    </row>
    <row r="3955" customFormat="false" ht="14.9" hidden="false" customHeight="false" outlineLevel="0" collapsed="false">
      <c r="A3955" s="1" t="n">
        <v>3951</v>
      </c>
      <c r="B3955" s="1" t="n">
        <v>54</v>
      </c>
      <c r="C3955" s="1" t="n">
        <v>0</v>
      </c>
      <c r="D3955" s="1" t="n">
        <v>0</v>
      </c>
      <c r="E3955" s="1" t="n">
        <v>1</v>
      </c>
      <c r="F3955" s="1" t="n">
        <v>3948</v>
      </c>
      <c r="H3955" s="1" t="s">
        <v>4489</v>
      </c>
      <c r="I3955" s="3" t="e">
        <f aca="false">--#NAME? #NAME? #NAME? #NAME? #NAME?</f>
        <v>#VALUE!</v>
      </c>
      <c r="J3955" s="3" t="s">
        <v>256</v>
      </c>
      <c r="K3955" s="1" t="n">
        <v>10</v>
      </c>
      <c r="L3955" s="1" t="n">
        <v>0</v>
      </c>
      <c r="M3955" s="1" t="n">
        <v>39510</v>
      </c>
    </row>
    <row r="3956" customFormat="false" ht="14.9" hidden="false" customHeight="false" outlineLevel="0" collapsed="false">
      <c r="A3956" s="1" t="n">
        <v>3952</v>
      </c>
      <c r="B3956" s="1" t="n">
        <v>54</v>
      </c>
      <c r="C3956" s="1" t="n">
        <v>0</v>
      </c>
      <c r="D3956" s="1" t="n">
        <v>0</v>
      </c>
      <c r="E3956" s="1" t="n">
        <v>1</v>
      </c>
      <c r="F3956" s="1" t="n">
        <v>3948</v>
      </c>
      <c r="H3956" s="1" t="s">
        <v>4490</v>
      </c>
      <c r="I3956" s="3" t="e">
        <f aca="false">--#NAME?</f>
        <v>#NAME?</v>
      </c>
      <c r="J3956" s="3" t="s">
        <v>256</v>
      </c>
      <c r="K3956" s="1" t="n">
        <v>10</v>
      </c>
      <c r="L3956" s="1" t="n">
        <v>0</v>
      </c>
      <c r="M3956" s="1" t="n">
        <v>39520</v>
      </c>
    </row>
    <row r="3957" customFormat="false" ht="202.95" hidden="false" customHeight="false" outlineLevel="0" collapsed="false">
      <c r="A3957" s="1" t="n">
        <v>3953</v>
      </c>
      <c r="B3957" s="1" t="n">
        <v>54</v>
      </c>
      <c r="C3957" s="1" t="n">
        <v>0</v>
      </c>
      <c r="D3957" s="1" t="n">
        <v>0</v>
      </c>
      <c r="E3957" s="1" t="n">
        <v>0</v>
      </c>
      <c r="F3957" s="1" t="n">
        <v>3931</v>
      </c>
      <c r="I3957" s="3" t="s">
        <v>4491</v>
      </c>
      <c r="L3957" s="1" t="n">
        <v>0</v>
      </c>
      <c r="M3957" s="1" t="n">
        <v>39530</v>
      </c>
    </row>
    <row r="3958" customFormat="false" ht="14.9" hidden="false" customHeight="false" outlineLevel="0" collapsed="false">
      <c r="A3958" s="1" t="n">
        <v>3954</v>
      </c>
      <c r="B3958" s="1" t="n">
        <v>54</v>
      </c>
      <c r="C3958" s="1" t="n">
        <v>0</v>
      </c>
      <c r="D3958" s="1" t="n">
        <v>0</v>
      </c>
      <c r="E3958" s="1" t="n">
        <v>1</v>
      </c>
      <c r="F3958" s="1" t="n">
        <v>3953</v>
      </c>
      <c r="H3958" s="1" t="s">
        <v>4492</v>
      </c>
      <c r="I3958" s="3" t="e">
        <f aca="false">--#NAME? #NAME? #NAME?</f>
        <v>#VALUE!</v>
      </c>
      <c r="J3958" s="3" t="s">
        <v>256</v>
      </c>
      <c r="K3958" s="1" t="n">
        <v>10</v>
      </c>
      <c r="L3958" s="1" t="n">
        <v>0</v>
      </c>
      <c r="M3958" s="1" t="n">
        <v>39540</v>
      </c>
    </row>
    <row r="3959" customFormat="false" ht="14.9" hidden="false" customHeight="false" outlineLevel="0" collapsed="false">
      <c r="A3959" s="1" t="n">
        <v>3955</v>
      </c>
      <c r="B3959" s="1" t="n">
        <v>54</v>
      </c>
      <c r="C3959" s="1" t="n">
        <v>0</v>
      </c>
      <c r="D3959" s="1" t="n">
        <v>0</v>
      </c>
      <c r="E3959" s="1" t="n">
        <v>1</v>
      </c>
      <c r="F3959" s="1" t="n">
        <v>3953</v>
      </c>
      <c r="H3959" s="1" t="s">
        <v>4493</v>
      </c>
      <c r="I3959" s="3" t="e">
        <f aca="false">--#NAME?</f>
        <v>#NAME?</v>
      </c>
      <c r="J3959" s="3" t="s">
        <v>256</v>
      </c>
      <c r="K3959" s="1" t="n">
        <v>10</v>
      </c>
      <c r="L3959" s="1" t="n">
        <v>0</v>
      </c>
      <c r="M3959" s="1" t="n">
        <v>39550</v>
      </c>
    </row>
    <row r="3960" customFormat="false" ht="14.9" hidden="false" customHeight="false" outlineLevel="0" collapsed="false">
      <c r="A3960" s="1" t="n">
        <v>3956</v>
      </c>
      <c r="B3960" s="1" t="n">
        <v>54</v>
      </c>
      <c r="C3960" s="1" t="n">
        <v>0</v>
      </c>
      <c r="D3960" s="1" t="n">
        <v>0</v>
      </c>
      <c r="E3960" s="1" t="n">
        <v>1</v>
      </c>
      <c r="F3960" s="1" t="n">
        <v>3953</v>
      </c>
      <c r="H3960" s="1" t="s">
        <v>4494</v>
      </c>
      <c r="I3960" s="3" t="e">
        <f aca="false">--#NAME? #NAME? #NAME? #NAME? #NAME?</f>
        <v>#VALUE!</v>
      </c>
      <c r="J3960" s="3" t="s">
        <v>256</v>
      </c>
      <c r="K3960" s="1" t="n">
        <v>10</v>
      </c>
      <c r="L3960" s="1" t="n">
        <v>0</v>
      </c>
      <c r="M3960" s="1" t="n">
        <v>39560</v>
      </c>
    </row>
    <row r="3961" customFormat="false" ht="14.9" hidden="false" customHeight="false" outlineLevel="0" collapsed="false">
      <c r="A3961" s="1" t="n">
        <v>3957</v>
      </c>
      <c r="B3961" s="1" t="n">
        <v>54</v>
      </c>
      <c r="C3961" s="1" t="n">
        <v>0</v>
      </c>
      <c r="D3961" s="1" t="n">
        <v>0</v>
      </c>
      <c r="E3961" s="1" t="n">
        <v>1</v>
      </c>
      <c r="F3961" s="1" t="n">
        <v>3953</v>
      </c>
      <c r="H3961" s="1" t="s">
        <v>4495</v>
      </c>
      <c r="I3961" s="3" t="e">
        <f aca="false">--#NAME?</f>
        <v>#NAME?</v>
      </c>
      <c r="J3961" s="3" t="s">
        <v>256</v>
      </c>
      <c r="K3961" s="1" t="n">
        <v>10</v>
      </c>
      <c r="L3961" s="1" t="n">
        <v>0</v>
      </c>
      <c r="M3961" s="1" t="n">
        <v>39570</v>
      </c>
    </row>
    <row r="3962" customFormat="false" ht="41.75" hidden="false" customHeight="false" outlineLevel="0" collapsed="false">
      <c r="A3962" s="1" t="n">
        <v>3958</v>
      </c>
      <c r="B3962" s="1" t="n">
        <v>54</v>
      </c>
      <c r="C3962" s="1" t="n">
        <v>0</v>
      </c>
      <c r="D3962" s="1" t="n">
        <v>0</v>
      </c>
      <c r="E3962" s="1" t="n">
        <v>0</v>
      </c>
      <c r="F3962" s="1" t="n">
        <v>3931</v>
      </c>
      <c r="I3962" s="3" t="s">
        <v>4496</v>
      </c>
      <c r="L3962" s="1" t="n">
        <v>0</v>
      </c>
      <c r="M3962" s="1" t="n">
        <v>39580</v>
      </c>
    </row>
    <row r="3963" customFormat="false" ht="14.9" hidden="false" customHeight="false" outlineLevel="0" collapsed="false">
      <c r="A3963" s="1" t="n">
        <v>3959</v>
      </c>
      <c r="B3963" s="1" t="n">
        <v>54</v>
      </c>
      <c r="C3963" s="1" t="n">
        <v>0</v>
      </c>
      <c r="D3963" s="1" t="n">
        <v>0</v>
      </c>
      <c r="E3963" s="1" t="n">
        <v>1</v>
      </c>
      <c r="F3963" s="1" t="n">
        <v>3958</v>
      </c>
      <c r="H3963" s="1" t="s">
        <v>4497</v>
      </c>
      <c r="I3963" s="3" t="e">
        <f aca="false">--#NAME? #NAME? #NAME?</f>
        <v>#VALUE!</v>
      </c>
      <c r="J3963" s="3" t="s">
        <v>256</v>
      </c>
      <c r="K3963" s="1" t="n">
        <v>10</v>
      </c>
      <c r="L3963" s="1" t="n">
        <v>0</v>
      </c>
      <c r="M3963" s="1" t="n">
        <v>39590</v>
      </c>
    </row>
    <row r="3964" customFormat="false" ht="14.9" hidden="false" customHeight="false" outlineLevel="0" collapsed="false">
      <c r="A3964" s="1" t="n">
        <v>3960</v>
      </c>
      <c r="B3964" s="1" t="n">
        <v>54</v>
      </c>
      <c r="C3964" s="1" t="n">
        <v>0</v>
      </c>
      <c r="D3964" s="1" t="n">
        <v>0</v>
      </c>
      <c r="E3964" s="1" t="n">
        <v>1</v>
      </c>
      <c r="F3964" s="1" t="n">
        <v>3958</v>
      </c>
      <c r="H3964" s="1" t="s">
        <v>4498</v>
      </c>
      <c r="I3964" s="3" t="e">
        <f aca="false">--#NAME?</f>
        <v>#NAME?</v>
      </c>
      <c r="J3964" s="3" t="s">
        <v>256</v>
      </c>
      <c r="K3964" s="1" t="n">
        <v>10</v>
      </c>
      <c r="L3964" s="1" t="n">
        <v>0</v>
      </c>
      <c r="M3964" s="1" t="n">
        <v>39600</v>
      </c>
    </row>
    <row r="3965" customFormat="false" ht="14.9" hidden="false" customHeight="false" outlineLevel="0" collapsed="false">
      <c r="A3965" s="1" t="n">
        <v>3961</v>
      </c>
      <c r="B3965" s="1" t="n">
        <v>54</v>
      </c>
      <c r="C3965" s="1" t="n">
        <v>0</v>
      </c>
      <c r="D3965" s="1" t="n">
        <v>0</v>
      </c>
      <c r="E3965" s="1" t="n">
        <v>1</v>
      </c>
      <c r="F3965" s="1" t="n">
        <v>3958</v>
      </c>
      <c r="H3965" s="1" t="s">
        <v>4499</v>
      </c>
      <c r="I3965" s="3" t="e">
        <f aca="false">--#NAME? #NAME? #NAME? #NAME? #NAME?</f>
        <v>#VALUE!</v>
      </c>
      <c r="J3965" s="3" t="s">
        <v>256</v>
      </c>
      <c r="K3965" s="1" t="n">
        <v>10</v>
      </c>
      <c r="L3965" s="1" t="n">
        <v>0</v>
      </c>
      <c r="M3965" s="1" t="n">
        <v>39610</v>
      </c>
    </row>
    <row r="3966" customFormat="false" ht="14.9" hidden="false" customHeight="false" outlineLevel="0" collapsed="false">
      <c r="A3966" s="1" t="n">
        <v>3962</v>
      </c>
      <c r="B3966" s="1" t="n">
        <v>54</v>
      </c>
      <c r="C3966" s="1" t="n">
        <v>0</v>
      </c>
      <c r="D3966" s="1" t="n">
        <v>0</v>
      </c>
      <c r="E3966" s="1" t="n">
        <v>1</v>
      </c>
      <c r="F3966" s="1" t="n">
        <v>3958</v>
      </c>
      <c r="H3966" s="1" t="s">
        <v>4500</v>
      </c>
      <c r="I3966" s="3" t="e">
        <f aca="false">--#NAME?</f>
        <v>#NAME?</v>
      </c>
      <c r="J3966" s="3" t="s">
        <v>256</v>
      </c>
      <c r="K3966" s="1" t="n">
        <v>10</v>
      </c>
      <c r="L3966" s="1" t="n">
        <v>0</v>
      </c>
      <c r="M3966" s="1" t="n">
        <v>39620</v>
      </c>
    </row>
    <row r="3967" customFormat="false" ht="189.55" hidden="false" customHeight="false" outlineLevel="0" collapsed="false">
      <c r="A3967" s="1" t="n">
        <v>3963</v>
      </c>
      <c r="B3967" s="1" t="n">
        <v>54</v>
      </c>
      <c r="C3967" s="1" t="n">
        <v>0</v>
      </c>
      <c r="D3967" s="1" t="n">
        <v>1</v>
      </c>
      <c r="E3967" s="1" t="n">
        <v>0</v>
      </c>
      <c r="G3967" s="1" t="n">
        <v>54.08</v>
      </c>
      <c r="I3967" s="3" t="s">
        <v>4501</v>
      </c>
      <c r="L3967" s="1" t="n">
        <v>0</v>
      </c>
      <c r="M3967" s="1" t="n">
        <v>39630</v>
      </c>
    </row>
    <row r="3968" customFormat="false" ht="14.9" hidden="false" customHeight="false" outlineLevel="0" collapsed="false">
      <c r="A3968" s="1" t="n">
        <v>3964</v>
      </c>
      <c r="B3968" s="1" t="n">
        <v>54</v>
      </c>
      <c r="C3968" s="1" t="n">
        <v>0</v>
      </c>
      <c r="D3968" s="1" t="n">
        <v>0</v>
      </c>
      <c r="E3968" s="1" t="n">
        <v>1</v>
      </c>
      <c r="F3968" s="1" t="n">
        <v>3963</v>
      </c>
      <c r="H3968" s="1" t="s">
        <v>4502</v>
      </c>
      <c r="I3968" s="3" t="e">
        <f aca="false">-#NAME? #NAME? #NAME? #NAME? #NAME? #NAME? #NAME? #NAME? #NAME? #NAME?</f>
        <v>#VALUE!</v>
      </c>
      <c r="J3968" s="3" t="s">
        <v>256</v>
      </c>
      <c r="K3968" s="1" t="n">
        <v>10</v>
      </c>
      <c r="L3968" s="1" t="n">
        <v>0</v>
      </c>
      <c r="M3968" s="1" t="n">
        <v>39640</v>
      </c>
    </row>
    <row r="3969" customFormat="false" ht="149.25" hidden="false" customHeight="false" outlineLevel="0" collapsed="false">
      <c r="A3969" s="1" t="n">
        <v>3965</v>
      </c>
      <c r="B3969" s="1" t="n">
        <v>54</v>
      </c>
      <c r="C3969" s="1" t="n">
        <v>0</v>
      </c>
      <c r="D3969" s="1" t="n">
        <v>0</v>
      </c>
      <c r="E3969" s="1" t="n">
        <v>0</v>
      </c>
      <c r="F3969" s="1" t="n">
        <v>3963</v>
      </c>
      <c r="I3969" s="3" t="s">
        <v>4503</v>
      </c>
      <c r="L3969" s="1" t="n">
        <v>0</v>
      </c>
      <c r="M3969" s="1" t="n">
        <v>39650</v>
      </c>
    </row>
    <row r="3970" customFormat="false" ht="14.9" hidden="false" customHeight="false" outlineLevel="0" collapsed="false">
      <c r="A3970" s="1" t="n">
        <v>3966</v>
      </c>
      <c r="B3970" s="1" t="n">
        <v>54</v>
      </c>
      <c r="C3970" s="1" t="n">
        <v>0</v>
      </c>
      <c r="D3970" s="1" t="n">
        <v>0</v>
      </c>
      <c r="E3970" s="1" t="n">
        <v>1</v>
      </c>
      <c r="F3970" s="1" t="n">
        <v>3965</v>
      </c>
      <c r="H3970" s="1" t="s">
        <v>4504</v>
      </c>
      <c r="I3970" s="3" t="e">
        <f aca="false">--#NAME? #NAME? #NAME?</f>
        <v>#VALUE!</v>
      </c>
      <c r="J3970" s="3" t="s">
        <v>256</v>
      </c>
      <c r="K3970" s="1" t="n">
        <v>10</v>
      </c>
      <c r="L3970" s="1" t="n">
        <v>0</v>
      </c>
      <c r="M3970" s="1" t="n">
        <v>39660</v>
      </c>
    </row>
    <row r="3971" customFormat="false" ht="14.9" hidden="false" customHeight="false" outlineLevel="0" collapsed="false">
      <c r="A3971" s="1" t="n">
        <v>3967</v>
      </c>
      <c r="B3971" s="1" t="n">
        <v>54</v>
      </c>
      <c r="C3971" s="1" t="n">
        <v>0</v>
      </c>
      <c r="D3971" s="1" t="n">
        <v>0</v>
      </c>
      <c r="E3971" s="1" t="n">
        <v>1</v>
      </c>
      <c r="F3971" s="1" t="n">
        <v>3965</v>
      </c>
      <c r="H3971" s="1" t="s">
        <v>4505</v>
      </c>
      <c r="I3971" s="3" t="e">
        <f aca="false">--#NAME?</f>
        <v>#NAME?</v>
      </c>
      <c r="J3971" s="3" t="s">
        <v>256</v>
      </c>
      <c r="K3971" s="1" t="n">
        <v>10</v>
      </c>
      <c r="L3971" s="1" t="n">
        <v>0</v>
      </c>
      <c r="M3971" s="1" t="n">
        <v>39670</v>
      </c>
    </row>
    <row r="3972" customFormat="false" ht="14.9" hidden="false" customHeight="false" outlineLevel="0" collapsed="false">
      <c r="A3972" s="1" t="n">
        <v>3968</v>
      </c>
      <c r="B3972" s="1" t="n">
        <v>54</v>
      </c>
      <c r="C3972" s="1" t="n">
        <v>0</v>
      </c>
      <c r="D3972" s="1" t="n">
        <v>0</v>
      </c>
      <c r="E3972" s="1" t="n">
        <v>1</v>
      </c>
      <c r="F3972" s="1" t="n">
        <v>3965</v>
      </c>
      <c r="H3972" s="1" t="s">
        <v>4506</v>
      </c>
      <c r="I3972" s="3" t="e">
        <f aca="false">--#NAME? #NAME? #NAME? #NAME? #NAME?</f>
        <v>#VALUE!</v>
      </c>
      <c r="J3972" s="3" t="s">
        <v>256</v>
      </c>
      <c r="K3972" s="1" t="n">
        <v>10</v>
      </c>
      <c r="L3972" s="1" t="n">
        <v>0</v>
      </c>
      <c r="M3972" s="1" t="n">
        <v>39680</v>
      </c>
    </row>
    <row r="3973" customFormat="false" ht="14.9" hidden="false" customHeight="false" outlineLevel="0" collapsed="false">
      <c r="A3973" s="1" t="n">
        <v>3969</v>
      </c>
      <c r="B3973" s="1" t="n">
        <v>54</v>
      </c>
      <c r="C3973" s="1" t="n">
        <v>0</v>
      </c>
      <c r="D3973" s="1" t="n">
        <v>0</v>
      </c>
      <c r="E3973" s="1" t="n">
        <v>1</v>
      </c>
      <c r="F3973" s="1" t="n">
        <v>3965</v>
      </c>
      <c r="H3973" s="1" t="s">
        <v>4507</v>
      </c>
      <c r="I3973" s="3" t="e">
        <f aca="false">--#NAME?</f>
        <v>#NAME?</v>
      </c>
      <c r="J3973" s="3" t="s">
        <v>256</v>
      </c>
      <c r="K3973" s="1" t="n">
        <v>10</v>
      </c>
      <c r="L3973" s="1" t="n">
        <v>0</v>
      </c>
      <c r="M3973" s="1" t="n">
        <v>39690</v>
      </c>
    </row>
    <row r="3974" customFormat="false" ht="41.75" hidden="false" customHeight="false" outlineLevel="0" collapsed="false">
      <c r="A3974" s="1" t="n">
        <v>3970</v>
      </c>
      <c r="B3974" s="1" t="n">
        <v>54</v>
      </c>
      <c r="C3974" s="1" t="n">
        <v>0</v>
      </c>
      <c r="D3974" s="1" t="n">
        <v>0</v>
      </c>
      <c r="E3974" s="1" t="n">
        <v>0</v>
      </c>
      <c r="F3974" s="1" t="n">
        <v>3963</v>
      </c>
      <c r="I3974" s="3" t="s">
        <v>4496</v>
      </c>
      <c r="L3974" s="1" t="n">
        <v>0</v>
      </c>
      <c r="M3974" s="1" t="n">
        <v>39700</v>
      </c>
    </row>
    <row r="3975" customFormat="false" ht="14.9" hidden="false" customHeight="false" outlineLevel="0" collapsed="false">
      <c r="A3975" s="1" t="n">
        <v>3971</v>
      </c>
      <c r="B3975" s="1" t="n">
        <v>54</v>
      </c>
      <c r="C3975" s="1" t="n">
        <v>0</v>
      </c>
      <c r="D3975" s="1" t="n">
        <v>0</v>
      </c>
      <c r="E3975" s="1" t="n">
        <v>1</v>
      </c>
      <c r="F3975" s="1" t="n">
        <v>3970</v>
      </c>
      <c r="H3975" s="1" t="s">
        <v>4508</v>
      </c>
      <c r="I3975" s="3" t="e">
        <f aca="false">--#NAME? #NAME? #NAME?</f>
        <v>#VALUE!</v>
      </c>
      <c r="J3975" s="3" t="s">
        <v>256</v>
      </c>
      <c r="K3975" s="1" t="n">
        <v>10</v>
      </c>
      <c r="L3975" s="1" t="n">
        <v>0</v>
      </c>
      <c r="M3975" s="1" t="n">
        <v>39710</v>
      </c>
    </row>
    <row r="3976" customFormat="false" ht="14.9" hidden="false" customHeight="false" outlineLevel="0" collapsed="false">
      <c r="A3976" s="1" t="n">
        <v>3972</v>
      </c>
      <c r="B3976" s="1" t="n">
        <v>54</v>
      </c>
      <c r="C3976" s="1" t="n">
        <v>0</v>
      </c>
      <c r="D3976" s="1" t="n">
        <v>0</v>
      </c>
      <c r="E3976" s="1" t="n">
        <v>1</v>
      </c>
      <c r="F3976" s="1" t="n">
        <v>3970</v>
      </c>
      <c r="H3976" s="1" t="s">
        <v>4509</v>
      </c>
      <c r="I3976" s="3" t="e">
        <f aca="false">--#NAME?</f>
        <v>#NAME?</v>
      </c>
      <c r="J3976" s="3" t="s">
        <v>256</v>
      </c>
      <c r="K3976" s="1" t="n">
        <v>10</v>
      </c>
      <c r="L3976" s="1" t="n">
        <v>0</v>
      </c>
      <c r="M3976" s="1" t="n">
        <v>39720</v>
      </c>
    </row>
    <row r="3977" customFormat="false" ht="14.9" hidden="false" customHeight="false" outlineLevel="0" collapsed="false">
      <c r="A3977" s="1" t="n">
        <v>3973</v>
      </c>
      <c r="B3977" s="1" t="n">
        <v>54</v>
      </c>
      <c r="C3977" s="1" t="n">
        <v>0</v>
      </c>
      <c r="D3977" s="1" t="n">
        <v>0</v>
      </c>
      <c r="E3977" s="1" t="n">
        <v>1</v>
      </c>
      <c r="F3977" s="1" t="n">
        <v>3970</v>
      </c>
      <c r="H3977" s="1" t="s">
        <v>4510</v>
      </c>
      <c r="I3977" s="3" t="e">
        <f aca="false">--#NAME? #NAME? #NAME? #NAME? #NAME?</f>
        <v>#VALUE!</v>
      </c>
      <c r="J3977" s="3" t="s">
        <v>256</v>
      </c>
      <c r="K3977" s="1" t="n">
        <v>10</v>
      </c>
      <c r="L3977" s="1" t="n">
        <v>0</v>
      </c>
      <c r="M3977" s="1" t="n">
        <v>39730</v>
      </c>
    </row>
    <row r="3978" customFormat="false" ht="14.9" hidden="false" customHeight="false" outlineLevel="0" collapsed="false">
      <c r="A3978" s="1" t="n">
        <v>3974</v>
      </c>
      <c r="B3978" s="1" t="n">
        <v>54</v>
      </c>
      <c r="C3978" s="1" t="n">
        <v>0</v>
      </c>
      <c r="D3978" s="1" t="n">
        <v>0</v>
      </c>
      <c r="E3978" s="1" t="n">
        <v>1</v>
      </c>
      <c r="F3978" s="1" t="n">
        <v>3970</v>
      </c>
      <c r="H3978" s="1" t="s">
        <v>4511</v>
      </c>
      <c r="I3978" s="3" t="e">
        <f aca="false">--#NAME?</f>
        <v>#NAME?</v>
      </c>
      <c r="J3978" s="3" t="s">
        <v>256</v>
      </c>
      <c r="K3978" s="1" t="n">
        <v>10</v>
      </c>
      <c r="L3978" s="1" t="n">
        <v>0</v>
      </c>
      <c r="M3978" s="1" t="n">
        <v>39740</v>
      </c>
    </row>
    <row r="3979" customFormat="false" ht="41.75" hidden="false" customHeight="false" outlineLevel="0" collapsed="false">
      <c r="A3979" s="1" t="n">
        <v>3975</v>
      </c>
      <c r="B3979" s="1" t="n">
        <v>55</v>
      </c>
      <c r="C3979" s="1" t="n">
        <v>0</v>
      </c>
      <c r="D3979" s="1" t="n">
        <v>1</v>
      </c>
      <c r="E3979" s="1" t="n">
        <v>0</v>
      </c>
      <c r="G3979" s="1" t="n">
        <v>55.01</v>
      </c>
      <c r="I3979" s="3" t="s">
        <v>4512</v>
      </c>
      <c r="L3979" s="1" t="n">
        <v>0</v>
      </c>
      <c r="M3979" s="1" t="n">
        <v>39750</v>
      </c>
    </row>
    <row r="3980" customFormat="false" ht="14.9" hidden="false" customHeight="false" outlineLevel="0" collapsed="false">
      <c r="A3980" s="1" t="n">
        <v>3976</v>
      </c>
      <c r="B3980" s="1" t="n">
        <v>55</v>
      </c>
      <c r="C3980" s="1" t="n">
        <v>0</v>
      </c>
      <c r="D3980" s="1" t="n">
        <v>0</v>
      </c>
      <c r="E3980" s="1" t="n">
        <v>1</v>
      </c>
      <c r="F3980" s="1" t="n">
        <v>3975</v>
      </c>
      <c r="H3980" s="1" t="s">
        <v>4513</v>
      </c>
      <c r="I3980" s="3" t="e">
        <f aca="false">-#NAME? #NAME? #NAME? #NAME? #NAME?</f>
        <v>#VALUE!</v>
      </c>
      <c r="J3980" s="3" t="s">
        <v>256</v>
      </c>
      <c r="K3980" s="1" t="n">
        <v>10</v>
      </c>
      <c r="L3980" s="1" t="n">
        <v>0</v>
      </c>
      <c r="M3980" s="1" t="n">
        <v>39760</v>
      </c>
    </row>
    <row r="3981" customFormat="false" ht="14.9" hidden="false" customHeight="false" outlineLevel="0" collapsed="false">
      <c r="A3981" s="1" t="n">
        <v>3977</v>
      </c>
      <c r="B3981" s="1" t="n">
        <v>55</v>
      </c>
      <c r="C3981" s="1" t="n">
        <v>0</v>
      </c>
      <c r="D3981" s="1" t="n">
        <v>0</v>
      </c>
      <c r="E3981" s="1" t="n">
        <v>1</v>
      </c>
      <c r="F3981" s="1" t="n">
        <v>3975</v>
      </c>
      <c r="H3981" s="1" t="s">
        <v>4514</v>
      </c>
      <c r="I3981" s="3" t="e">
        <f aca="false">-#NAME? #NAME?</f>
        <v>#VALUE!</v>
      </c>
      <c r="J3981" s="3" t="s">
        <v>256</v>
      </c>
      <c r="K3981" s="1" t="n">
        <v>10</v>
      </c>
      <c r="L3981" s="1" t="n">
        <v>0</v>
      </c>
      <c r="M3981" s="1" t="n">
        <v>39770</v>
      </c>
    </row>
    <row r="3982" customFormat="false" ht="14.9" hidden="false" customHeight="false" outlineLevel="0" collapsed="false">
      <c r="A3982" s="1" t="n">
        <v>3978</v>
      </c>
      <c r="B3982" s="1" t="n">
        <v>55</v>
      </c>
      <c r="C3982" s="1" t="n">
        <v>0</v>
      </c>
      <c r="D3982" s="1" t="n">
        <v>0</v>
      </c>
      <c r="E3982" s="1" t="n">
        <v>1</v>
      </c>
      <c r="F3982" s="1" t="n">
        <v>3975</v>
      </c>
      <c r="H3982" s="1" t="s">
        <v>4515</v>
      </c>
      <c r="I3982" s="3" t="e">
        <f aca="false">-#NAME? #NAME? #NAME?</f>
        <v>#VALUE!</v>
      </c>
      <c r="J3982" s="3" t="s">
        <v>256</v>
      </c>
      <c r="K3982" s="1" t="n">
        <v>10</v>
      </c>
      <c r="L3982" s="1" t="n">
        <v>0</v>
      </c>
      <c r="M3982" s="1" t="n">
        <v>39780</v>
      </c>
    </row>
    <row r="3983" customFormat="false" ht="14.9" hidden="false" customHeight="false" outlineLevel="0" collapsed="false">
      <c r="A3983" s="1" t="n">
        <v>3979</v>
      </c>
      <c r="B3983" s="1" t="n">
        <v>55</v>
      </c>
      <c r="C3983" s="1" t="n">
        <v>0</v>
      </c>
      <c r="D3983" s="1" t="n">
        <v>0</v>
      </c>
      <c r="E3983" s="1" t="n">
        <v>1</v>
      </c>
      <c r="F3983" s="1" t="n">
        <v>3975</v>
      </c>
      <c r="H3983" s="1" t="s">
        <v>4516</v>
      </c>
      <c r="I3983" s="3" t="e">
        <f aca="false">-#NAME? #NAME?</f>
        <v>#VALUE!</v>
      </c>
      <c r="J3983" s="3" t="s">
        <v>256</v>
      </c>
      <c r="K3983" s="1" t="n">
        <v>10</v>
      </c>
      <c r="L3983" s="1" t="n">
        <v>0</v>
      </c>
      <c r="M3983" s="1" t="n">
        <v>39790</v>
      </c>
    </row>
    <row r="3984" customFormat="false" ht="14.9" hidden="false" customHeight="false" outlineLevel="0" collapsed="false">
      <c r="A3984" s="1" t="n">
        <v>3980</v>
      </c>
      <c r="B3984" s="1" t="n">
        <v>55</v>
      </c>
      <c r="C3984" s="1" t="n">
        <v>0</v>
      </c>
      <c r="D3984" s="1" t="n">
        <v>0</v>
      </c>
      <c r="E3984" s="1" t="n">
        <v>1</v>
      </c>
      <c r="F3984" s="1" t="n">
        <v>3975</v>
      </c>
      <c r="H3984" s="1" t="s">
        <v>4517</v>
      </c>
      <c r="I3984" s="3" t="e">
        <f aca="false">-#NAME?</f>
        <v>#NAME?</v>
      </c>
      <c r="J3984" s="3" t="s">
        <v>256</v>
      </c>
      <c r="K3984" s="1" t="n">
        <v>10</v>
      </c>
      <c r="L3984" s="1" t="n">
        <v>0</v>
      </c>
      <c r="M3984" s="1" t="n">
        <v>39800</v>
      </c>
    </row>
    <row r="3985" customFormat="false" ht="41.75" hidden="false" customHeight="false" outlineLevel="0" collapsed="false">
      <c r="A3985" s="1" t="n">
        <v>3981</v>
      </c>
      <c r="B3985" s="1" t="n">
        <v>55</v>
      </c>
      <c r="C3985" s="1" t="n">
        <v>0</v>
      </c>
      <c r="D3985" s="1" t="n">
        <v>1</v>
      </c>
      <c r="E3985" s="1" t="n">
        <v>0</v>
      </c>
      <c r="G3985" s="1" t="n">
        <v>55.02</v>
      </c>
      <c r="I3985" s="3" t="s">
        <v>4518</v>
      </c>
      <c r="L3985" s="1" t="n">
        <v>0</v>
      </c>
      <c r="M3985" s="1" t="n">
        <v>39810</v>
      </c>
    </row>
    <row r="3986" customFormat="false" ht="14.9" hidden="false" customHeight="false" outlineLevel="0" collapsed="false">
      <c r="A3986" s="1" t="n">
        <v>3982</v>
      </c>
      <c r="B3986" s="1" t="n">
        <v>55</v>
      </c>
      <c r="C3986" s="1" t="n">
        <v>0</v>
      </c>
      <c r="D3986" s="1" t="n">
        <v>0</v>
      </c>
      <c r="E3986" s="1" t="n">
        <v>1</v>
      </c>
      <c r="F3986" s="1" t="n">
        <v>3981</v>
      </c>
      <c r="H3986" s="1" t="s">
        <v>4519</v>
      </c>
      <c r="I3986" s="3" t="e">
        <f aca="false">-#NAME? #NAME? #NAME?</f>
        <v>#VALUE!</v>
      </c>
      <c r="L3986" s="1" t="n">
        <v>0</v>
      </c>
      <c r="M3986" s="1" t="n">
        <v>39820</v>
      </c>
    </row>
    <row r="3987" customFormat="false" ht="14.9" hidden="false" customHeight="false" outlineLevel="0" collapsed="false">
      <c r="A3987" s="1" t="n">
        <v>3983</v>
      </c>
      <c r="B3987" s="1" t="n">
        <v>55</v>
      </c>
      <c r="C3987" s="1" t="n">
        <v>0</v>
      </c>
      <c r="D3987" s="1" t="n">
        <v>0</v>
      </c>
      <c r="E3987" s="1" t="n">
        <v>1</v>
      </c>
      <c r="F3987" s="1" t="n">
        <v>3981</v>
      </c>
      <c r="H3987" s="1" t="s">
        <v>4520</v>
      </c>
      <c r="I3987" s="3" t="e">
        <f aca="false">-#NAME?</f>
        <v>#NAME?</v>
      </c>
      <c r="L3987" s="1" t="n">
        <v>0</v>
      </c>
      <c r="M3987" s="1" t="n">
        <v>39830</v>
      </c>
    </row>
    <row r="3988" customFormat="false" ht="135.8" hidden="false" customHeight="false" outlineLevel="0" collapsed="false">
      <c r="A3988" s="1" t="n">
        <v>3984</v>
      </c>
      <c r="B3988" s="1" t="n">
        <v>55</v>
      </c>
      <c r="C3988" s="1" t="n">
        <v>0</v>
      </c>
      <c r="D3988" s="1" t="n">
        <v>1</v>
      </c>
      <c r="E3988" s="1" t="n">
        <v>0</v>
      </c>
      <c r="G3988" s="1" t="n">
        <v>55.03</v>
      </c>
      <c r="I3988" s="3" t="s">
        <v>4521</v>
      </c>
      <c r="L3988" s="1" t="n">
        <v>0</v>
      </c>
      <c r="M3988" s="1" t="n">
        <v>39840</v>
      </c>
    </row>
    <row r="3989" customFormat="false" ht="55.2" hidden="false" customHeight="false" outlineLevel="0" collapsed="false">
      <c r="A3989" s="1" t="n">
        <v>3985</v>
      </c>
      <c r="B3989" s="1" t="n">
        <v>55</v>
      </c>
      <c r="C3989" s="1" t="n">
        <v>0</v>
      </c>
      <c r="D3989" s="1" t="n">
        <v>0</v>
      </c>
      <c r="E3989" s="1" t="n">
        <v>0</v>
      </c>
      <c r="F3989" s="1" t="n">
        <v>3984</v>
      </c>
      <c r="I3989" s="3" t="s">
        <v>4522</v>
      </c>
      <c r="L3989" s="1" t="n">
        <v>0</v>
      </c>
      <c r="M3989" s="1" t="n">
        <v>39850</v>
      </c>
    </row>
    <row r="3990" customFormat="false" ht="14.9" hidden="false" customHeight="false" outlineLevel="0" collapsed="false">
      <c r="A3990" s="1" t="n">
        <v>3986</v>
      </c>
      <c r="B3990" s="1" t="n">
        <v>55</v>
      </c>
      <c r="C3990" s="1" t="n">
        <v>0</v>
      </c>
      <c r="D3990" s="1" t="n">
        <v>0</v>
      </c>
      <c r="E3990" s="1" t="n">
        <v>1</v>
      </c>
      <c r="F3990" s="1" t="n">
        <v>3985</v>
      </c>
      <c r="H3990" s="1" t="s">
        <v>4523</v>
      </c>
      <c r="I3990" s="3" t="e">
        <f aca="false">--#NAME? #NAME?</f>
        <v>#VALUE!</v>
      </c>
      <c r="J3990" s="3" t="s">
        <v>256</v>
      </c>
      <c r="K3990" s="1" t="n">
        <v>10</v>
      </c>
      <c r="L3990" s="1" t="n">
        <v>0</v>
      </c>
      <c r="M3990" s="1" t="n">
        <v>39860</v>
      </c>
    </row>
    <row r="3991" customFormat="false" ht="14.9" hidden="false" customHeight="false" outlineLevel="0" collapsed="false">
      <c r="A3991" s="1" t="n">
        <v>3987</v>
      </c>
      <c r="B3991" s="1" t="n">
        <v>55</v>
      </c>
      <c r="C3991" s="1" t="n">
        <v>0</v>
      </c>
      <c r="D3991" s="1" t="n">
        <v>0</v>
      </c>
      <c r="E3991" s="1" t="n">
        <v>1</v>
      </c>
      <c r="F3991" s="1" t="n">
        <v>3985</v>
      </c>
      <c r="H3991" s="1" t="s">
        <v>4524</v>
      </c>
      <c r="I3991" s="3" t="e">
        <f aca="false">--#NAME?</f>
        <v>#NAME?</v>
      </c>
      <c r="J3991" s="3" t="s">
        <v>256</v>
      </c>
      <c r="K3991" s="1" t="n">
        <v>10</v>
      </c>
      <c r="L3991" s="1" t="n">
        <v>0</v>
      </c>
      <c r="M3991" s="1" t="n">
        <v>39870</v>
      </c>
    </row>
    <row r="3992" customFormat="false" ht="14.9" hidden="false" customHeight="false" outlineLevel="0" collapsed="false">
      <c r="A3992" s="1" t="n">
        <v>3988</v>
      </c>
      <c r="B3992" s="1" t="n">
        <v>55</v>
      </c>
      <c r="C3992" s="1" t="n">
        <v>0</v>
      </c>
      <c r="D3992" s="1" t="n">
        <v>0</v>
      </c>
      <c r="E3992" s="1" t="n">
        <v>1</v>
      </c>
      <c r="F3992" s="1" t="n">
        <v>3984</v>
      </c>
      <c r="H3992" s="1" t="s">
        <v>4525</v>
      </c>
      <c r="I3992" s="3" t="e">
        <f aca="false">-#NAME? #NAME?</f>
        <v>#VALUE!</v>
      </c>
      <c r="J3992" s="3" t="s">
        <v>256</v>
      </c>
      <c r="K3992" s="1" t="n">
        <v>10</v>
      </c>
      <c r="L3992" s="1" t="n">
        <v>0</v>
      </c>
      <c r="M3992" s="1" t="n">
        <v>39880</v>
      </c>
    </row>
    <row r="3993" customFormat="false" ht="14.9" hidden="false" customHeight="false" outlineLevel="0" collapsed="false">
      <c r="A3993" s="1" t="n">
        <v>3989</v>
      </c>
      <c r="B3993" s="1" t="n">
        <v>55</v>
      </c>
      <c r="C3993" s="1" t="n">
        <v>0</v>
      </c>
      <c r="D3993" s="1" t="n">
        <v>0</v>
      </c>
      <c r="E3993" s="1" t="n">
        <v>1</v>
      </c>
      <c r="F3993" s="1" t="n">
        <v>3984</v>
      </c>
      <c r="H3993" s="1" t="s">
        <v>4526</v>
      </c>
      <c r="I3993" s="3" t="e">
        <f aca="false">-#NAME? #NAME? #NAME?</f>
        <v>#VALUE!</v>
      </c>
      <c r="J3993" s="3" t="s">
        <v>256</v>
      </c>
      <c r="K3993" s="1" t="n">
        <v>10</v>
      </c>
      <c r="L3993" s="1" t="n">
        <v>0</v>
      </c>
      <c r="M3993" s="1" t="n">
        <v>39890</v>
      </c>
    </row>
    <row r="3994" customFormat="false" ht="14.9" hidden="false" customHeight="false" outlineLevel="0" collapsed="false">
      <c r="A3994" s="1" t="n">
        <v>3990</v>
      </c>
      <c r="B3994" s="1" t="n">
        <v>55</v>
      </c>
      <c r="C3994" s="1" t="n">
        <v>0</v>
      </c>
      <c r="D3994" s="1" t="n">
        <v>0</v>
      </c>
      <c r="E3994" s="1" t="n">
        <v>1</v>
      </c>
      <c r="F3994" s="1" t="n">
        <v>3984</v>
      </c>
      <c r="H3994" s="1" t="s">
        <v>4527</v>
      </c>
      <c r="I3994" s="3" t="e">
        <f aca="false">-#NAME? #NAME?</f>
        <v>#VALUE!</v>
      </c>
      <c r="J3994" s="3" t="s">
        <v>256</v>
      </c>
      <c r="K3994" s="1" t="n">
        <v>10</v>
      </c>
      <c r="L3994" s="1" t="n">
        <v>0</v>
      </c>
      <c r="M3994" s="1" t="n">
        <v>39900</v>
      </c>
    </row>
    <row r="3995" customFormat="false" ht="14.9" hidden="false" customHeight="false" outlineLevel="0" collapsed="false">
      <c r="A3995" s="1" t="n">
        <v>3991</v>
      </c>
      <c r="B3995" s="1" t="n">
        <v>55</v>
      </c>
      <c r="C3995" s="1" t="n">
        <v>0</v>
      </c>
      <c r="D3995" s="1" t="n">
        <v>0</v>
      </c>
      <c r="E3995" s="1" t="n">
        <v>1</v>
      </c>
      <c r="F3995" s="1" t="n">
        <v>3984</v>
      </c>
      <c r="H3995" s="1" t="s">
        <v>4528</v>
      </c>
      <c r="I3995" s="3" t="e">
        <f aca="false">-#NAME?</f>
        <v>#NAME?</v>
      </c>
      <c r="J3995" s="3" t="s">
        <v>256</v>
      </c>
      <c r="K3995" s="1" t="n">
        <v>10</v>
      </c>
      <c r="L3995" s="1" t="n">
        <v>0</v>
      </c>
      <c r="M3995" s="1" t="n">
        <v>39910</v>
      </c>
    </row>
    <row r="3996" customFormat="false" ht="135.8" hidden="false" customHeight="false" outlineLevel="0" collapsed="false">
      <c r="A3996" s="1" t="n">
        <v>3992</v>
      </c>
      <c r="B3996" s="1" t="n">
        <v>55</v>
      </c>
      <c r="C3996" s="1" t="n">
        <v>0</v>
      </c>
      <c r="D3996" s="1" t="n">
        <v>1</v>
      </c>
      <c r="E3996" s="1" t="n">
        <v>0</v>
      </c>
      <c r="G3996" s="1" t="n">
        <v>55.04</v>
      </c>
      <c r="I3996" s="3" t="s">
        <v>4529</v>
      </c>
      <c r="L3996" s="1" t="n">
        <v>0</v>
      </c>
      <c r="M3996" s="1" t="n">
        <v>39920</v>
      </c>
    </row>
    <row r="3997" customFormat="false" ht="14.9" hidden="false" customHeight="false" outlineLevel="0" collapsed="false">
      <c r="A3997" s="1" t="n">
        <v>3993</v>
      </c>
      <c r="B3997" s="1" t="n">
        <v>55</v>
      </c>
      <c r="C3997" s="1" t="n">
        <v>0</v>
      </c>
      <c r="D3997" s="1" t="n">
        <v>0</v>
      </c>
      <c r="E3997" s="1" t="n">
        <v>1</v>
      </c>
      <c r="F3997" s="1" t="n">
        <v>3992</v>
      </c>
      <c r="H3997" s="1" t="s">
        <v>4530</v>
      </c>
      <c r="I3997" s="3" t="e">
        <f aca="false">-#NAME? #NAME? #NAME?</f>
        <v>#VALUE!</v>
      </c>
      <c r="J3997" s="3" t="s">
        <v>256</v>
      </c>
      <c r="K3997" s="1" t="n">
        <v>10</v>
      </c>
      <c r="L3997" s="1" t="n">
        <v>0</v>
      </c>
      <c r="M3997" s="1" t="n">
        <v>39930</v>
      </c>
    </row>
    <row r="3998" customFormat="false" ht="14.9" hidden="false" customHeight="false" outlineLevel="0" collapsed="false">
      <c r="A3998" s="1" t="n">
        <v>3994</v>
      </c>
      <c r="B3998" s="1" t="n">
        <v>55</v>
      </c>
      <c r="C3998" s="1" t="n">
        <v>0</v>
      </c>
      <c r="D3998" s="1" t="n">
        <v>0</v>
      </c>
      <c r="E3998" s="1" t="n">
        <v>1</v>
      </c>
      <c r="F3998" s="1" t="n">
        <v>3992</v>
      </c>
      <c r="H3998" s="1" t="s">
        <v>4531</v>
      </c>
      <c r="I3998" s="3" t="e">
        <f aca="false">-#NAME?</f>
        <v>#NAME?</v>
      </c>
      <c r="J3998" s="3" t="s">
        <v>256</v>
      </c>
      <c r="K3998" s="1" t="n">
        <v>10</v>
      </c>
      <c r="L3998" s="1" t="n">
        <v>0</v>
      </c>
      <c r="M3998" s="1" t="n">
        <v>39940</v>
      </c>
    </row>
    <row r="3999" customFormat="false" ht="149.25" hidden="false" customHeight="false" outlineLevel="0" collapsed="false">
      <c r="A3999" s="1" t="n">
        <v>3995</v>
      </c>
      <c r="B3999" s="1" t="n">
        <v>55</v>
      </c>
      <c r="C3999" s="1" t="n">
        <v>0</v>
      </c>
      <c r="D3999" s="1" t="n">
        <v>1</v>
      </c>
      <c r="E3999" s="1" t="n">
        <v>0</v>
      </c>
      <c r="G3999" s="1" t="n">
        <v>55.05</v>
      </c>
      <c r="I3999" s="3" t="s">
        <v>4532</v>
      </c>
      <c r="L3999" s="1" t="n">
        <v>0</v>
      </c>
      <c r="M3999" s="1" t="n">
        <v>39950</v>
      </c>
    </row>
    <row r="4000" customFormat="false" ht="14.9" hidden="false" customHeight="false" outlineLevel="0" collapsed="false">
      <c r="A4000" s="1" t="n">
        <v>3996</v>
      </c>
      <c r="B4000" s="1" t="n">
        <v>55</v>
      </c>
      <c r="C4000" s="1" t="n">
        <v>0</v>
      </c>
      <c r="D4000" s="1" t="n">
        <v>0</v>
      </c>
      <c r="E4000" s="1" t="n">
        <v>1</v>
      </c>
      <c r="F4000" s="1" t="n">
        <v>3995</v>
      </c>
      <c r="H4000" s="1" t="s">
        <v>4533</v>
      </c>
      <c r="I4000" s="3" t="e">
        <f aca="false">-#NAME? #NAME? #NAME?</f>
        <v>#VALUE!</v>
      </c>
      <c r="J4000" s="3" t="s">
        <v>256</v>
      </c>
      <c r="K4000" s="1" t="n">
        <v>10</v>
      </c>
      <c r="L4000" s="1" t="n">
        <v>0</v>
      </c>
      <c r="M4000" s="1" t="n">
        <v>39960</v>
      </c>
    </row>
    <row r="4001" customFormat="false" ht="14.9" hidden="false" customHeight="false" outlineLevel="0" collapsed="false">
      <c r="A4001" s="1" t="n">
        <v>3997</v>
      </c>
      <c r="B4001" s="1" t="n">
        <v>55</v>
      </c>
      <c r="C4001" s="1" t="n">
        <v>0</v>
      </c>
      <c r="D4001" s="1" t="n">
        <v>0</v>
      </c>
      <c r="E4001" s="1" t="n">
        <v>1</v>
      </c>
      <c r="F4001" s="1" t="n">
        <v>3995</v>
      </c>
      <c r="H4001" s="1" t="s">
        <v>4534</v>
      </c>
      <c r="I4001" s="3" t="e">
        <f aca="false">-#NAME? #NAME? #NAME?</f>
        <v>#VALUE!</v>
      </c>
      <c r="J4001" s="3" t="s">
        <v>256</v>
      </c>
      <c r="K4001" s="1" t="n">
        <v>10</v>
      </c>
      <c r="L4001" s="1" t="n">
        <v>0</v>
      </c>
      <c r="M4001" s="1" t="n">
        <v>39970</v>
      </c>
    </row>
    <row r="4002" customFormat="false" ht="135.8" hidden="false" customHeight="false" outlineLevel="0" collapsed="false">
      <c r="A4002" s="1" t="n">
        <v>3998</v>
      </c>
      <c r="B4002" s="1" t="n">
        <v>55</v>
      </c>
      <c r="C4002" s="1" t="n">
        <v>0</v>
      </c>
      <c r="D4002" s="1" t="n">
        <v>1</v>
      </c>
      <c r="E4002" s="1" t="n">
        <v>0</v>
      </c>
      <c r="G4002" s="1" t="n">
        <v>55.06</v>
      </c>
      <c r="I4002" s="3" t="s">
        <v>4535</v>
      </c>
      <c r="L4002" s="1" t="n">
        <v>0</v>
      </c>
      <c r="M4002" s="1" t="n">
        <v>39980</v>
      </c>
    </row>
    <row r="4003" customFormat="false" ht="14.9" hidden="false" customHeight="false" outlineLevel="0" collapsed="false">
      <c r="A4003" s="1" t="n">
        <v>3999</v>
      </c>
      <c r="B4003" s="1" t="n">
        <v>55</v>
      </c>
      <c r="C4003" s="1" t="n">
        <v>0</v>
      </c>
      <c r="D4003" s="1" t="n">
        <v>0</v>
      </c>
      <c r="E4003" s="1" t="n">
        <v>1</v>
      </c>
      <c r="F4003" s="1" t="n">
        <v>3998</v>
      </c>
      <c r="H4003" s="1" t="s">
        <v>4536</v>
      </c>
      <c r="I4003" s="3" t="e">
        <f aca="false">-#NAME? #NAME? #NAME? #NAME? #NAME?</f>
        <v>#VALUE!</v>
      </c>
      <c r="J4003" s="3" t="s">
        <v>256</v>
      </c>
      <c r="K4003" s="1" t="n">
        <v>10</v>
      </c>
      <c r="L4003" s="1" t="n">
        <v>0</v>
      </c>
      <c r="M4003" s="1" t="n">
        <v>39990</v>
      </c>
    </row>
    <row r="4004" customFormat="false" ht="14.9" hidden="false" customHeight="false" outlineLevel="0" collapsed="false">
      <c r="A4004" s="1" t="n">
        <v>4000</v>
      </c>
      <c r="B4004" s="1" t="n">
        <v>55</v>
      </c>
      <c r="C4004" s="1" t="n">
        <v>0</v>
      </c>
      <c r="D4004" s="1" t="n">
        <v>0</v>
      </c>
      <c r="E4004" s="1" t="n">
        <v>1</v>
      </c>
      <c r="F4004" s="1" t="n">
        <v>3998</v>
      </c>
      <c r="H4004" s="1" t="s">
        <v>4537</v>
      </c>
      <c r="I4004" s="3" t="e">
        <f aca="false">-#NAME? #NAME?</f>
        <v>#VALUE!</v>
      </c>
      <c r="J4004" s="3" t="s">
        <v>256</v>
      </c>
      <c r="K4004" s="1" t="n">
        <v>10</v>
      </c>
      <c r="L4004" s="1" t="n">
        <v>0</v>
      </c>
      <c r="M4004" s="1" t="n">
        <v>40000</v>
      </c>
    </row>
    <row r="4005" customFormat="false" ht="14.9" hidden="false" customHeight="false" outlineLevel="0" collapsed="false">
      <c r="A4005" s="1" t="n">
        <v>4001</v>
      </c>
      <c r="B4005" s="1" t="n">
        <v>55</v>
      </c>
      <c r="C4005" s="1" t="n">
        <v>0</v>
      </c>
      <c r="D4005" s="1" t="n">
        <v>0</v>
      </c>
      <c r="E4005" s="1" t="n">
        <v>1</v>
      </c>
      <c r="F4005" s="1" t="n">
        <v>3998</v>
      </c>
      <c r="H4005" s="1" t="s">
        <v>4538</v>
      </c>
      <c r="I4005" s="3" t="e">
        <f aca="false">-#NAME? #NAME? #NAME?</f>
        <v>#VALUE!</v>
      </c>
      <c r="J4005" s="3" t="s">
        <v>256</v>
      </c>
      <c r="K4005" s="1" t="n">
        <v>10</v>
      </c>
      <c r="L4005" s="1" t="n">
        <v>0</v>
      </c>
      <c r="M4005" s="1" t="n">
        <v>40010</v>
      </c>
    </row>
    <row r="4006" customFormat="false" ht="14.9" hidden="false" customHeight="false" outlineLevel="0" collapsed="false">
      <c r="A4006" s="1" t="n">
        <v>4002</v>
      </c>
      <c r="B4006" s="1" t="n">
        <v>55</v>
      </c>
      <c r="C4006" s="1" t="n">
        <v>0</v>
      </c>
      <c r="D4006" s="1" t="n">
        <v>0</v>
      </c>
      <c r="E4006" s="1" t="n">
        <v>1</v>
      </c>
      <c r="F4006" s="1" t="n">
        <v>3998</v>
      </c>
      <c r="H4006" s="1" t="s">
        <v>4539</v>
      </c>
      <c r="I4006" s="3" t="e">
        <f aca="false">-#NAME? #NAME?</f>
        <v>#VALUE!</v>
      </c>
      <c r="J4006" s="3" t="s">
        <v>256</v>
      </c>
      <c r="K4006" s="1" t="n">
        <v>10</v>
      </c>
      <c r="L4006" s="1" t="n">
        <v>0</v>
      </c>
      <c r="M4006" s="1" t="n">
        <v>40020</v>
      </c>
    </row>
    <row r="4007" customFormat="false" ht="14.9" hidden="false" customHeight="false" outlineLevel="0" collapsed="false">
      <c r="A4007" s="1" t="n">
        <v>4003</v>
      </c>
      <c r="B4007" s="1" t="n">
        <v>55</v>
      </c>
      <c r="C4007" s="1" t="n">
        <v>0</v>
      </c>
      <c r="D4007" s="1" t="n">
        <v>0</v>
      </c>
      <c r="E4007" s="1" t="n">
        <v>1</v>
      </c>
      <c r="F4007" s="1" t="n">
        <v>3998</v>
      </c>
      <c r="H4007" s="1" t="s">
        <v>4540</v>
      </c>
      <c r="I4007" s="3" t="e">
        <f aca="false">-#NAME?</f>
        <v>#NAME?</v>
      </c>
      <c r="J4007" s="3" t="s">
        <v>256</v>
      </c>
      <c r="K4007" s="1" t="n">
        <v>10</v>
      </c>
      <c r="L4007" s="1" t="n">
        <v>0</v>
      </c>
      <c r="M4007" s="1" t="n">
        <v>40030</v>
      </c>
    </row>
    <row r="4008" customFormat="false" ht="135.8" hidden="false" customHeight="false" outlineLevel="0" collapsed="false">
      <c r="A4008" s="1" t="n">
        <v>4004</v>
      </c>
      <c r="B4008" s="1" t="n">
        <v>55</v>
      </c>
      <c r="C4008" s="1" t="n">
        <v>0</v>
      </c>
      <c r="D4008" s="1" t="n">
        <v>1</v>
      </c>
      <c r="E4008" s="1" t="n">
        <v>1</v>
      </c>
      <c r="G4008" s="1" t="n">
        <v>55.07</v>
      </c>
      <c r="H4008" s="1" t="s">
        <v>4541</v>
      </c>
      <c r="I4008" s="3" t="s">
        <v>4542</v>
      </c>
      <c r="J4008" s="3" t="s">
        <v>256</v>
      </c>
      <c r="K4008" s="1" t="n">
        <v>10</v>
      </c>
      <c r="L4008" s="1" t="n">
        <v>0</v>
      </c>
      <c r="M4008" s="1" t="n">
        <v>40040</v>
      </c>
    </row>
    <row r="4009" customFormat="false" ht="149.25" hidden="false" customHeight="false" outlineLevel="0" collapsed="false">
      <c r="A4009" s="1" t="n">
        <v>4005</v>
      </c>
      <c r="B4009" s="1" t="n">
        <v>55</v>
      </c>
      <c r="C4009" s="1" t="n">
        <v>0</v>
      </c>
      <c r="D4009" s="1" t="n">
        <v>1</v>
      </c>
      <c r="E4009" s="1" t="n">
        <v>0</v>
      </c>
      <c r="G4009" s="1" t="n">
        <v>55.08</v>
      </c>
      <c r="I4009" s="3" t="s">
        <v>4543</v>
      </c>
      <c r="L4009" s="1" t="n">
        <v>0</v>
      </c>
      <c r="M4009" s="1" t="n">
        <v>40050</v>
      </c>
    </row>
    <row r="4010" customFormat="false" ht="14.9" hidden="false" customHeight="false" outlineLevel="0" collapsed="false">
      <c r="A4010" s="1" t="n">
        <v>4006</v>
      </c>
      <c r="B4010" s="1" t="n">
        <v>55</v>
      </c>
      <c r="C4010" s="1" t="n">
        <v>0</v>
      </c>
      <c r="D4010" s="1" t="n">
        <v>0</v>
      </c>
      <c r="E4010" s="1" t="n">
        <v>1</v>
      </c>
      <c r="F4010" s="1" t="n">
        <v>4005</v>
      </c>
      <c r="H4010" s="1" t="s">
        <v>4544</v>
      </c>
      <c r="I4010" s="3" t="e">
        <f aca="false">-#NAME? #NAME? #NAME? #NAME?</f>
        <v>#VALUE!</v>
      </c>
      <c r="J4010" s="3" t="s">
        <v>256</v>
      </c>
      <c r="K4010" s="1" t="n">
        <v>10</v>
      </c>
      <c r="L4010" s="1" t="n">
        <v>0</v>
      </c>
      <c r="M4010" s="1" t="n">
        <v>40060</v>
      </c>
    </row>
    <row r="4011" customFormat="false" ht="14.9" hidden="false" customHeight="false" outlineLevel="0" collapsed="false">
      <c r="A4011" s="1" t="n">
        <v>4007</v>
      </c>
      <c r="B4011" s="1" t="n">
        <v>55</v>
      </c>
      <c r="C4011" s="1" t="n">
        <v>0</v>
      </c>
      <c r="D4011" s="1" t="n">
        <v>0</v>
      </c>
      <c r="E4011" s="1" t="n">
        <v>1</v>
      </c>
      <c r="F4011" s="1" t="n">
        <v>4005</v>
      </c>
      <c r="H4011" s="1" t="s">
        <v>4545</v>
      </c>
      <c r="I4011" s="3" t="e">
        <f aca="false">-#NAME? #NAME? #NAME?</f>
        <v>#VALUE!</v>
      </c>
      <c r="J4011" s="3" t="s">
        <v>256</v>
      </c>
      <c r="K4011" s="1" t="n">
        <v>10</v>
      </c>
      <c r="L4011" s="1" t="n">
        <v>0</v>
      </c>
      <c r="M4011" s="1" t="n">
        <v>40070</v>
      </c>
    </row>
    <row r="4012" customFormat="false" ht="149.25" hidden="false" customHeight="false" outlineLevel="0" collapsed="false">
      <c r="A4012" s="1" t="n">
        <v>4008</v>
      </c>
      <c r="B4012" s="1" t="n">
        <v>55</v>
      </c>
      <c r="C4012" s="1" t="n">
        <v>0</v>
      </c>
      <c r="D4012" s="1" t="n">
        <v>1</v>
      </c>
      <c r="E4012" s="1" t="n">
        <v>0</v>
      </c>
      <c r="G4012" s="1" t="n">
        <v>55.09</v>
      </c>
      <c r="I4012" s="3" t="s">
        <v>4546</v>
      </c>
      <c r="L4012" s="1" t="n">
        <v>0</v>
      </c>
      <c r="M4012" s="1" t="n">
        <v>40080</v>
      </c>
    </row>
    <row r="4013" customFormat="false" ht="149.25" hidden="false" customHeight="false" outlineLevel="0" collapsed="false">
      <c r="A4013" s="1" t="n">
        <v>4009</v>
      </c>
      <c r="B4013" s="1" t="n">
        <v>55</v>
      </c>
      <c r="C4013" s="1" t="n">
        <v>0</v>
      </c>
      <c r="D4013" s="1" t="n">
        <v>0</v>
      </c>
      <c r="E4013" s="1" t="n">
        <v>0</v>
      </c>
      <c r="F4013" s="1" t="n">
        <v>4008</v>
      </c>
      <c r="I4013" s="3" t="s">
        <v>4547</v>
      </c>
      <c r="L4013" s="1" t="n">
        <v>0</v>
      </c>
      <c r="M4013" s="1" t="n">
        <v>40090</v>
      </c>
    </row>
    <row r="4014" customFormat="false" ht="14.9" hidden="false" customHeight="false" outlineLevel="0" collapsed="false">
      <c r="A4014" s="1" t="n">
        <v>4010</v>
      </c>
      <c r="B4014" s="1" t="n">
        <v>55</v>
      </c>
      <c r="C4014" s="1" t="n">
        <v>0</v>
      </c>
      <c r="D4014" s="1" t="n">
        <v>0</v>
      </c>
      <c r="E4014" s="1" t="n">
        <v>1</v>
      </c>
      <c r="F4014" s="1" t="n">
        <v>4009</v>
      </c>
      <c r="H4014" s="1" t="s">
        <v>4548</v>
      </c>
      <c r="I4014" s="3" t="e">
        <f aca="false">--#NAME? #NAME?</f>
        <v>#VALUE!</v>
      </c>
      <c r="J4014" s="3" t="s">
        <v>256</v>
      </c>
      <c r="K4014" s="1" t="n">
        <v>10</v>
      </c>
      <c r="L4014" s="1" t="n">
        <v>0</v>
      </c>
      <c r="M4014" s="1" t="n">
        <v>40100</v>
      </c>
    </row>
    <row r="4015" customFormat="false" ht="14.9" hidden="false" customHeight="false" outlineLevel="0" collapsed="false">
      <c r="A4015" s="1" t="n">
        <v>4011</v>
      </c>
      <c r="B4015" s="1" t="n">
        <v>55</v>
      </c>
      <c r="C4015" s="1" t="n">
        <v>0</v>
      </c>
      <c r="D4015" s="1" t="n">
        <v>0</v>
      </c>
      <c r="E4015" s="1" t="n">
        <v>1</v>
      </c>
      <c r="F4015" s="1" t="n">
        <v>4009</v>
      </c>
      <c r="H4015" s="1" t="s">
        <v>4549</v>
      </c>
      <c r="I4015" s="3" t="e">
        <f aca="false">--#NAME? (#NAME?) #NAME? #NAME? #NAME?</f>
        <v>#VALUE!</v>
      </c>
      <c r="J4015" s="3" t="s">
        <v>256</v>
      </c>
      <c r="K4015" s="1" t="n">
        <v>10</v>
      </c>
      <c r="L4015" s="1" t="n">
        <v>0</v>
      </c>
      <c r="M4015" s="1" t="n">
        <v>40110</v>
      </c>
    </row>
    <row r="4016" customFormat="false" ht="108.95" hidden="false" customHeight="false" outlineLevel="0" collapsed="false">
      <c r="A4016" s="1" t="n">
        <v>4012</v>
      </c>
      <c r="B4016" s="1" t="n">
        <v>55</v>
      </c>
      <c r="C4016" s="1" t="n">
        <v>0</v>
      </c>
      <c r="D4016" s="1" t="n">
        <v>0</v>
      </c>
      <c r="E4016" s="1" t="n">
        <v>0</v>
      </c>
      <c r="F4016" s="1" t="n">
        <v>4008</v>
      </c>
      <c r="I4016" s="3" t="s">
        <v>4550</v>
      </c>
      <c r="L4016" s="1" t="n">
        <v>0</v>
      </c>
      <c r="M4016" s="1" t="n">
        <v>40120</v>
      </c>
    </row>
    <row r="4017" customFormat="false" ht="14.9" hidden="false" customHeight="false" outlineLevel="0" collapsed="false">
      <c r="A4017" s="1" t="n">
        <v>4013</v>
      </c>
      <c r="B4017" s="1" t="n">
        <v>55</v>
      </c>
      <c r="C4017" s="1" t="n">
        <v>0</v>
      </c>
      <c r="D4017" s="1" t="n">
        <v>0</v>
      </c>
      <c r="E4017" s="1" t="n">
        <v>1</v>
      </c>
      <c r="F4017" s="1" t="n">
        <v>4012</v>
      </c>
      <c r="H4017" s="1" t="s">
        <v>4551</v>
      </c>
      <c r="I4017" s="3" t="e">
        <f aca="false">--#NAME? #NAME?</f>
        <v>#VALUE!</v>
      </c>
      <c r="J4017" s="3" t="s">
        <v>256</v>
      </c>
      <c r="K4017" s="1" t="n">
        <v>10</v>
      </c>
      <c r="L4017" s="1" t="n">
        <v>0</v>
      </c>
      <c r="M4017" s="1" t="n">
        <v>40130</v>
      </c>
    </row>
    <row r="4018" customFormat="false" ht="14.9" hidden="false" customHeight="false" outlineLevel="0" collapsed="false">
      <c r="A4018" s="1" t="n">
        <v>4014</v>
      </c>
      <c r="B4018" s="1" t="n">
        <v>55</v>
      </c>
      <c r="C4018" s="1" t="n">
        <v>0</v>
      </c>
      <c r="D4018" s="1" t="n">
        <v>0</v>
      </c>
      <c r="E4018" s="1" t="n">
        <v>1</v>
      </c>
      <c r="F4018" s="1" t="n">
        <v>4012</v>
      </c>
      <c r="H4018" s="1" t="s">
        <v>4552</v>
      </c>
      <c r="I4018" s="3" t="e">
        <f aca="false">--#NAME? (#NAME?) #NAME? #NAME? #NAME?</f>
        <v>#VALUE!</v>
      </c>
      <c r="J4018" s="3" t="s">
        <v>256</v>
      </c>
      <c r="K4018" s="1" t="n">
        <v>10</v>
      </c>
      <c r="L4018" s="1" t="n">
        <v>0</v>
      </c>
      <c r="M4018" s="1" t="n">
        <v>40140</v>
      </c>
    </row>
    <row r="4019" customFormat="false" ht="14.9" hidden="false" customHeight="false" outlineLevel="0" collapsed="false">
      <c r="A4019" s="1" t="n">
        <v>4015</v>
      </c>
      <c r="B4019" s="1" t="n">
        <v>55</v>
      </c>
      <c r="C4019" s="1" t="n">
        <v>0</v>
      </c>
      <c r="D4019" s="1" t="n">
        <v>0</v>
      </c>
      <c r="E4019" s="1" t="n">
        <v>1</v>
      </c>
      <c r="F4019" s="1" t="n">
        <v>4012</v>
      </c>
      <c r="H4019" s="1" t="s">
        <v>4553</v>
      </c>
      <c r="I4019" s="3" t="e">
        <f aca="false">--#NAME? #NAME?</f>
        <v>#VALUE!</v>
      </c>
      <c r="J4019" s="3" t="s">
        <v>256</v>
      </c>
      <c r="K4019" s="1" t="n">
        <v>10</v>
      </c>
      <c r="L4019" s="1" t="n">
        <v>0</v>
      </c>
      <c r="M4019" s="1" t="n">
        <v>40150</v>
      </c>
    </row>
    <row r="4020" customFormat="false" ht="14.9" hidden="false" customHeight="false" outlineLevel="0" collapsed="false">
      <c r="A4020" s="1" t="n">
        <v>4016</v>
      </c>
      <c r="B4020" s="1" t="n">
        <v>55</v>
      </c>
      <c r="C4020" s="1" t="n">
        <v>0</v>
      </c>
      <c r="D4020" s="1" t="n">
        <v>0</v>
      </c>
      <c r="E4020" s="1" t="n">
        <v>1</v>
      </c>
      <c r="F4020" s="1" t="n">
        <v>4012</v>
      </c>
      <c r="H4020" s="1" t="s">
        <v>4554</v>
      </c>
      <c r="I4020" s="3" t="e">
        <f aca="false">--#NAME? (#NAME?) #NAME? #NAME? #NAME?</f>
        <v>#VALUE!</v>
      </c>
      <c r="J4020" s="3" t="s">
        <v>256</v>
      </c>
      <c r="K4020" s="1" t="n">
        <v>10</v>
      </c>
      <c r="L4020" s="1" t="n">
        <v>0</v>
      </c>
      <c r="M4020" s="1" t="n">
        <v>40160</v>
      </c>
    </row>
    <row r="4021" customFormat="false" ht="122.35" hidden="false" customHeight="false" outlineLevel="0" collapsed="false">
      <c r="A4021" s="1" t="n">
        <v>4017</v>
      </c>
      <c r="B4021" s="1" t="n">
        <v>55</v>
      </c>
      <c r="C4021" s="1" t="n">
        <v>0</v>
      </c>
      <c r="D4021" s="1" t="n">
        <v>0</v>
      </c>
      <c r="E4021" s="1" t="n">
        <v>0</v>
      </c>
      <c r="F4021" s="1" t="n">
        <v>4008</v>
      </c>
      <c r="I4021" s="3" t="s">
        <v>4555</v>
      </c>
      <c r="L4021" s="1" t="n">
        <v>0</v>
      </c>
      <c r="M4021" s="1" t="n">
        <v>40170</v>
      </c>
    </row>
    <row r="4022" customFormat="false" ht="14.9" hidden="false" customHeight="false" outlineLevel="0" collapsed="false">
      <c r="A4022" s="1" t="n">
        <v>4018</v>
      </c>
      <c r="B4022" s="1" t="n">
        <v>55</v>
      </c>
      <c r="C4022" s="1" t="n">
        <v>0</v>
      </c>
      <c r="D4022" s="1" t="n">
        <v>0</v>
      </c>
      <c r="E4022" s="1" t="n">
        <v>1</v>
      </c>
      <c r="F4022" s="1" t="n">
        <v>4017</v>
      </c>
      <c r="H4022" s="1" t="s">
        <v>4556</v>
      </c>
      <c r="I4022" s="3" t="e">
        <f aca="false">--#NAME? #NAME?</f>
        <v>#VALUE!</v>
      </c>
      <c r="J4022" s="3" t="s">
        <v>256</v>
      </c>
      <c r="K4022" s="1" t="n">
        <v>10</v>
      </c>
      <c r="L4022" s="1" t="n">
        <v>0</v>
      </c>
      <c r="M4022" s="1" t="n">
        <v>40180</v>
      </c>
    </row>
    <row r="4023" customFormat="false" ht="14.9" hidden="false" customHeight="false" outlineLevel="0" collapsed="false">
      <c r="A4023" s="1" t="n">
        <v>4019</v>
      </c>
      <c r="B4023" s="1" t="n">
        <v>55</v>
      </c>
      <c r="C4023" s="1" t="n">
        <v>0</v>
      </c>
      <c r="D4023" s="1" t="n">
        <v>0</v>
      </c>
      <c r="E4023" s="1" t="n">
        <v>1</v>
      </c>
      <c r="F4023" s="1" t="n">
        <v>4017</v>
      </c>
      <c r="H4023" s="1" t="s">
        <v>4557</v>
      </c>
      <c r="I4023" s="3" t="e">
        <f aca="false">--#NAME? (#NAME?) #NAME? #NAME? #NAME?</f>
        <v>#VALUE!</v>
      </c>
      <c r="J4023" s="3" t="s">
        <v>256</v>
      </c>
      <c r="K4023" s="1" t="n">
        <v>10</v>
      </c>
      <c r="L4023" s="1" t="n">
        <v>0</v>
      </c>
      <c r="M4023" s="1" t="n">
        <v>40190</v>
      </c>
    </row>
    <row r="4024" customFormat="false" ht="68.65" hidden="false" customHeight="false" outlineLevel="0" collapsed="false">
      <c r="A4024" s="1" t="n">
        <v>4020</v>
      </c>
      <c r="B4024" s="1" t="n">
        <v>55</v>
      </c>
      <c r="C4024" s="1" t="n">
        <v>0</v>
      </c>
      <c r="D4024" s="1" t="n">
        <v>0</v>
      </c>
      <c r="E4024" s="1" t="n">
        <v>0</v>
      </c>
      <c r="F4024" s="1" t="n">
        <v>4008</v>
      </c>
      <c r="I4024" s="3" t="s">
        <v>4558</v>
      </c>
      <c r="L4024" s="1" t="n">
        <v>0</v>
      </c>
      <c r="M4024" s="1" t="n">
        <v>40200</v>
      </c>
    </row>
    <row r="4025" customFormat="false" ht="14.9" hidden="false" customHeight="false" outlineLevel="0" collapsed="false">
      <c r="A4025" s="1" t="n">
        <v>4021</v>
      </c>
      <c r="B4025" s="1" t="n">
        <v>55</v>
      </c>
      <c r="C4025" s="1" t="n">
        <v>0</v>
      </c>
      <c r="D4025" s="1" t="n">
        <v>0</v>
      </c>
      <c r="E4025" s="1" t="n">
        <v>1</v>
      </c>
      <c r="F4025" s="1" t="n">
        <v>4020</v>
      </c>
      <c r="H4025" s="1" t="s">
        <v>4559</v>
      </c>
      <c r="I4025" s="3" t="e">
        <f aca="false">--#NAME? #NAME? #NAME? #NAME? #NAME? #NAME? #NAME? #NAME?</f>
        <v>#VALUE!</v>
      </c>
      <c r="J4025" s="3" t="s">
        <v>256</v>
      </c>
      <c r="K4025" s="1" t="n">
        <v>10</v>
      </c>
      <c r="L4025" s="1" t="n">
        <v>0</v>
      </c>
      <c r="M4025" s="1" t="n">
        <v>40210</v>
      </c>
    </row>
    <row r="4026" customFormat="false" ht="14.9" hidden="false" customHeight="false" outlineLevel="0" collapsed="false">
      <c r="A4026" s="1" t="n">
        <v>4022</v>
      </c>
      <c r="B4026" s="1" t="n">
        <v>55</v>
      </c>
      <c r="C4026" s="1" t="n">
        <v>0</v>
      </c>
      <c r="D4026" s="1" t="n">
        <v>0</v>
      </c>
      <c r="E4026" s="1" t="n">
        <v>1</v>
      </c>
      <c r="F4026" s="1" t="n">
        <v>4020</v>
      </c>
      <c r="H4026" s="1" t="s">
        <v>4560</v>
      </c>
      <c r="I4026" s="3" t="e">
        <f aca="false">--#NAME? #NAME? #NAME? #NAME? #NAME? #NAME? #NAME? #NAME? #NAME? #NAME?</f>
        <v>#VALUE!</v>
      </c>
      <c r="J4026" s="3" t="s">
        <v>256</v>
      </c>
      <c r="K4026" s="1" t="n">
        <v>10</v>
      </c>
      <c r="L4026" s="1" t="n">
        <v>0</v>
      </c>
      <c r="M4026" s="1" t="n">
        <v>40220</v>
      </c>
    </row>
    <row r="4027" customFormat="false" ht="14.9" hidden="false" customHeight="false" outlineLevel="0" collapsed="false">
      <c r="A4027" s="1" t="n">
        <v>4023</v>
      </c>
      <c r="B4027" s="1" t="n">
        <v>55</v>
      </c>
      <c r="C4027" s="1" t="n">
        <v>0</v>
      </c>
      <c r="D4027" s="1" t="n">
        <v>0</v>
      </c>
      <c r="E4027" s="1" t="n">
        <v>1</v>
      </c>
      <c r="F4027" s="1" t="n">
        <v>4020</v>
      </c>
      <c r="H4027" s="1" t="s">
        <v>4561</v>
      </c>
      <c r="I4027" s="3" t="e">
        <f aca="false">--#NAME? #NAME? #NAME? #NAME? #NAME? #NAME?</f>
        <v>#VALUE!</v>
      </c>
      <c r="J4027" s="3" t="s">
        <v>256</v>
      </c>
      <c r="K4027" s="1" t="n">
        <v>10</v>
      </c>
      <c r="L4027" s="1" t="n">
        <v>0</v>
      </c>
      <c r="M4027" s="1" t="n">
        <v>40230</v>
      </c>
    </row>
    <row r="4028" customFormat="false" ht="14.9" hidden="false" customHeight="false" outlineLevel="0" collapsed="false">
      <c r="A4028" s="1" t="n">
        <v>4024</v>
      </c>
      <c r="B4028" s="1" t="n">
        <v>55</v>
      </c>
      <c r="C4028" s="1" t="n">
        <v>0</v>
      </c>
      <c r="D4028" s="1" t="n">
        <v>0</v>
      </c>
      <c r="E4028" s="1" t="n">
        <v>1</v>
      </c>
      <c r="F4028" s="1" t="n">
        <v>4020</v>
      </c>
      <c r="H4028" s="1" t="s">
        <v>4562</v>
      </c>
      <c r="I4028" s="3" t="e">
        <f aca="false">--#NAME?</f>
        <v>#NAME?</v>
      </c>
      <c r="J4028" s="3" t="s">
        <v>256</v>
      </c>
      <c r="K4028" s="1" t="n">
        <v>10</v>
      </c>
      <c r="L4028" s="1" t="n">
        <v>0</v>
      </c>
      <c r="M4028" s="1" t="n">
        <v>40240</v>
      </c>
    </row>
    <row r="4029" customFormat="false" ht="82.05" hidden="false" customHeight="false" outlineLevel="0" collapsed="false">
      <c r="A4029" s="1" t="n">
        <v>4025</v>
      </c>
      <c r="B4029" s="1" t="n">
        <v>55</v>
      </c>
      <c r="C4029" s="1" t="n">
        <v>0</v>
      </c>
      <c r="D4029" s="1" t="n">
        <v>0</v>
      </c>
      <c r="E4029" s="1" t="n">
        <v>0</v>
      </c>
      <c r="F4029" s="1" t="n">
        <v>4008</v>
      </c>
      <c r="I4029" s="3" t="s">
        <v>4563</v>
      </c>
      <c r="L4029" s="1" t="n">
        <v>0</v>
      </c>
      <c r="M4029" s="1" t="n">
        <v>40250</v>
      </c>
    </row>
    <row r="4030" customFormat="false" ht="14.9" hidden="false" customHeight="false" outlineLevel="0" collapsed="false">
      <c r="A4030" s="1" t="n">
        <v>4026</v>
      </c>
      <c r="B4030" s="1" t="n">
        <v>55</v>
      </c>
      <c r="C4030" s="1" t="n">
        <v>0</v>
      </c>
      <c r="D4030" s="1" t="n">
        <v>0</v>
      </c>
      <c r="E4030" s="1" t="n">
        <v>1</v>
      </c>
      <c r="F4030" s="1" t="n">
        <v>4025</v>
      </c>
      <c r="H4030" s="1" t="s">
        <v>4564</v>
      </c>
      <c r="I4030" s="3" t="e">
        <f aca="false">--#NAME? #NAME? #NAME? #NAME? #NAME? #NAME? #NAME? #NAME? #NAME? #NAME? #NAME?</f>
        <v>#VALUE!</v>
      </c>
      <c r="J4030" s="3" t="s">
        <v>256</v>
      </c>
      <c r="K4030" s="1" t="n">
        <v>10</v>
      </c>
      <c r="L4030" s="1" t="n">
        <v>0</v>
      </c>
      <c r="M4030" s="1" t="n">
        <v>40260</v>
      </c>
    </row>
    <row r="4031" customFormat="false" ht="14.9" hidden="false" customHeight="false" outlineLevel="0" collapsed="false">
      <c r="A4031" s="1" t="n">
        <v>4027</v>
      </c>
      <c r="B4031" s="1" t="n">
        <v>55</v>
      </c>
      <c r="C4031" s="1" t="n">
        <v>0</v>
      </c>
      <c r="D4031" s="1" t="n">
        <v>0</v>
      </c>
      <c r="E4031" s="1" t="n">
        <v>1</v>
      </c>
      <c r="F4031" s="1" t="n">
        <v>4025</v>
      </c>
      <c r="H4031" s="1" t="s">
        <v>4565</v>
      </c>
      <c r="I4031" s="3" t="e">
        <f aca="false">--#NAME? #NAME? #NAME? #NAME? #NAME? #NAME?</f>
        <v>#VALUE!</v>
      </c>
      <c r="J4031" s="3" t="s">
        <v>256</v>
      </c>
      <c r="K4031" s="1" t="n">
        <v>10</v>
      </c>
      <c r="L4031" s="1" t="n">
        <v>0</v>
      </c>
      <c r="M4031" s="1" t="n">
        <v>40270</v>
      </c>
    </row>
    <row r="4032" customFormat="false" ht="14.9" hidden="false" customHeight="false" outlineLevel="0" collapsed="false">
      <c r="A4032" s="1" t="n">
        <v>4028</v>
      </c>
      <c r="B4032" s="1" t="n">
        <v>55</v>
      </c>
      <c r="C4032" s="1" t="n">
        <v>0</v>
      </c>
      <c r="D4032" s="1" t="n">
        <v>0</v>
      </c>
      <c r="E4032" s="1" t="n">
        <v>1</v>
      </c>
      <c r="F4032" s="1" t="n">
        <v>4025</v>
      </c>
      <c r="H4032" s="1" t="s">
        <v>4566</v>
      </c>
      <c r="I4032" s="3" t="e">
        <f aca="false">--#NAME?</f>
        <v>#NAME?</v>
      </c>
      <c r="J4032" s="3" t="s">
        <v>256</v>
      </c>
      <c r="K4032" s="1" t="n">
        <v>10</v>
      </c>
      <c r="L4032" s="1" t="n">
        <v>0</v>
      </c>
      <c r="M4032" s="1" t="n">
        <v>40280</v>
      </c>
    </row>
    <row r="4033" customFormat="false" ht="28.35" hidden="false" customHeight="false" outlineLevel="0" collapsed="false">
      <c r="A4033" s="1" t="n">
        <v>4029</v>
      </c>
      <c r="B4033" s="1" t="n">
        <v>55</v>
      </c>
      <c r="C4033" s="1" t="n">
        <v>0</v>
      </c>
      <c r="D4033" s="1" t="n">
        <v>0</v>
      </c>
      <c r="E4033" s="1" t="n">
        <v>0</v>
      </c>
      <c r="F4033" s="1" t="n">
        <v>4008</v>
      </c>
      <c r="I4033" s="3" t="s">
        <v>4567</v>
      </c>
      <c r="L4033" s="1" t="n">
        <v>0</v>
      </c>
      <c r="M4033" s="1" t="n">
        <v>40290</v>
      </c>
    </row>
    <row r="4034" customFormat="false" ht="14.9" hidden="false" customHeight="false" outlineLevel="0" collapsed="false">
      <c r="A4034" s="1" t="n">
        <v>4030</v>
      </c>
      <c r="B4034" s="1" t="n">
        <v>55</v>
      </c>
      <c r="C4034" s="1" t="n">
        <v>0</v>
      </c>
      <c r="D4034" s="1" t="n">
        <v>0</v>
      </c>
      <c r="E4034" s="1" t="n">
        <v>1</v>
      </c>
      <c r="F4034" s="1" t="n">
        <v>4029</v>
      </c>
      <c r="H4034" s="1" t="s">
        <v>4568</v>
      </c>
      <c r="I4034" s="3" t="e">
        <f aca="false">--#NAME? #NAME? #NAME? #NAME? #NAME? #NAME? #NAME? #NAME? #NAME? #NAME?</f>
        <v>#VALUE!</v>
      </c>
      <c r="J4034" s="3" t="s">
        <v>256</v>
      </c>
      <c r="K4034" s="1" t="n">
        <v>10</v>
      </c>
      <c r="L4034" s="1" t="n">
        <v>0</v>
      </c>
      <c r="M4034" s="1" t="n">
        <v>40300</v>
      </c>
    </row>
    <row r="4035" customFormat="false" ht="14.9" hidden="false" customHeight="false" outlineLevel="0" collapsed="false">
      <c r="A4035" s="1" t="n">
        <v>4031</v>
      </c>
      <c r="B4035" s="1" t="n">
        <v>55</v>
      </c>
      <c r="C4035" s="1" t="n">
        <v>0</v>
      </c>
      <c r="D4035" s="1" t="n">
        <v>0</v>
      </c>
      <c r="E4035" s="1" t="n">
        <v>1</v>
      </c>
      <c r="F4035" s="1" t="n">
        <v>4029</v>
      </c>
      <c r="H4035" s="1" t="s">
        <v>4569</v>
      </c>
      <c r="I4035" s="3" t="e">
        <f aca="false">--#NAME? #NAME? #NAME? #NAME? #NAME? #NAME?</f>
        <v>#VALUE!</v>
      </c>
      <c r="J4035" s="3" t="s">
        <v>256</v>
      </c>
      <c r="K4035" s="1" t="n">
        <v>10</v>
      </c>
      <c r="L4035" s="1" t="n">
        <v>0</v>
      </c>
      <c r="M4035" s="1" t="n">
        <v>40310</v>
      </c>
    </row>
    <row r="4036" customFormat="false" ht="14.9" hidden="false" customHeight="false" outlineLevel="0" collapsed="false">
      <c r="A4036" s="1" t="n">
        <v>4032</v>
      </c>
      <c r="B4036" s="1" t="n">
        <v>55</v>
      </c>
      <c r="C4036" s="1" t="n">
        <v>0</v>
      </c>
      <c r="D4036" s="1" t="n">
        <v>0</v>
      </c>
      <c r="E4036" s="1" t="n">
        <v>1</v>
      </c>
      <c r="F4036" s="1" t="n">
        <v>4029</v>
      </c>
      <c r="H4036" s="1" t="s">
        <v>4570</v>
      </c>
      <c r="I4036" s="3" t="e">
        <f aca="false">--#NAME?</f>
        <v>#NAME?</v>
      </c>
      <c r="J4036" s="3" t="s">
        <v>256</v>
      </c>
      <c r="K4036" s="1" t="n">
        <v>10</v>
      </c>
      <c r="L4036" s="1" t="n">
        <v>0</v>
      </c>
      <c r="M4036" s="1" t="n">
        <v>40320</v>
      </c>
    </row>
    <row r="4037" customFormat="false" ht="149.25" hidden="false" customHeight="false" outlineLevel="0" collapsed="false">
      <c r="A4037" s="1" t="n">
        <v>4033</v>
      </c>
      <c r="B4037" s="1" t="n">
        <v>55</v>
      </c>
      <c r="C4037" s="1" t="n">
        <v>0</v>
      </c>
      <c r="D4037" s="1" t="n">
        <v>1</v>
      </c>
      <c r="E4037" s="1" t="n">
        <v>0</v>
      </c>
      <c r="G4037" s="1" t="n">
        <v>55.1</v>
      </c>
      <c r="I4037" s="3" t="s">
        <v>4571</v>
      </c>
      <c r="L4037" s="1" t="n">
        <v>0</v>
      </c>
      <c r="M4037" s="1" t="n">
        <v>40330</v>
      </c>
    </row>
    <row r="4038" customFormat="false" ht="108.95" hidden="false" customHeight="false" outlineLevel="0" collapsed="false">
      <c r="A4038" s="1" t="n">
        <v>4034</v>
      </c>
      <c r="B4038" s="1" t="n">
        <v>55</v>
      </c>
      <c r="C4038" s="1" t="n">
        <v>0</v>
      </c>
      <c r="D4038" s="1" t="n">
        <v>0</v>
      </c>
      <c r="E4038" s="1" t="n">
        <v>0</v>
      </c>
      <c r="F4038" s="1" t="n">
        <v>4033</v>
      </c>
      <c r="I4038" s="3" t="s">
        <v>4572</v>
      </c>
      <c r="L4038" s="1" t="n">
        <v>0</v>
      </c>
      <c r="M4038" s="1" t="n">
        <v>40340</v>
      </c>
    </row>
    <row r="4039" customFormat="false" ht="14.9" hidden="false" customHeight="false" outlineLevel="0" collapsed="false">
      <c r="A4039" s="1" t="n">
        <v>4035</v>
      </c>
      <c r="B4039" s="1" t="n">
        <v>55</v>
      </c>
      <c r="C4039" s="1" t="n">
        <v>0</v>
      </c>
      <c r="D4039" s="1" t="n">
        <v>0</v>
      </c>
      <c r="E4039" s="1" t="n">
        <v>1</v>
      </c>
      <c r="F4039" s="1" t="n">
        <v>4034</v>
      </c>
      <c r="H4039" s="1" t="s">
        <v>4573</v>
      </c>
      <c r="I4039" s="3" t="e">
        <f aca="false">--#NAME? #NAME?</f>
        <v>#VALUE!</v>
      </c>
      <c r="J4039" s="3" t="s">
        <v>256</v>
      </c>
      <c r="K4039" s="1" t="n">
        <v>10</v>
      </c>
      <c r="L4039" s="1" t="n">
        <v>0</v>
      </c>
      <c r="M4039" s="1" t="n">
        <v>40350</v>
      </c>
    </row>
    <row r="4040" customFormat="false" ht="14.9" hidden="false" customHeight="false" outlineLevel="0" collapsed="false">
      <c r="A4040" s="1" t="n">
        <v>4036</v>
      </c>
      <c r="B4040" s="1" t="n">
        <v>55</v>
      </c>
      <c r="C4040" s="1" t="n">
        <v>0</v>
      </c>
      <c r="D4040" s="1" t="n">
        <v>0</v>
      </c>
      <c r="E4040" s="1" t="n">
        <v>1</v>
      </c>
      <c r="F4040" s="1" t="n">
        <v>4034</v>
      </c>
      <c r="H4040" s="1" t="s">
        <v>4574</v>
      </c>
      <c r="I4040" s="3" t="e">
        <f aca="false">--#NAME? (#NAME?) #NAME? #NAME? #NAME?</f>
        <v>#VALUE!</v>
      </c>
      <c r="J4040" s="3" t="s">
        <v>256</v>
      </c>
      <c r="K4040" s="1" t="n">
        <v>10</v>
      </c>
      <c r="L4040" s="1" t="n">
        <v>0</v>
      </c>
      <c r="M4040" s="1" t="n">
        <v>40360</v>
      </c>
    </row>
    <row r="4041" customFormat="false" ht="14.9" hidden="false" customHeight="false" outlineLevel="0" collapsed="false">
      <c r="A4041" s="1" t="n">
        <v>4037</v>
      </c>
      <c r="B4041" s="1" t="n">
        <v>55</v>
      </c>
      <c r="C4041" s="1" t="n">
        <v>0</v>
      </c>
      <c r="D4041" s="1" t="n">
        <v>0</v>
      </c>
      <c r="E4041" s="1" t="n">
        <v>1</v>
      </c>
      <c r="F4041" s="1" t="n">
        <v>4033</v>
      </c>
      <c r="H4041" s="1" t="s">
        <v>4575</v>
      </c>
      <c r="I4041" s="3" t="e">
        <f aca="false">-#NAME? #NAME?,#NAME? #NAME? #NAME? #NAME? #NAME? #NAME? #NAME? #NAME? #NAME? #NAME?</f>
        <v>#VALUE!</v>
      </c>
      <c r="J4041" s="3" t="s">
        <v>256</v>
      </c>
      <c r="K4041" s="1" t="n">
        <v>10</v>
      </c>
      <c r="L4041" s="1" t="n">
        <v>0</v>
      </c>
      <c r="M4041" s="1" t="n">
        <v>40370</v>
      </c>
    </row>
    <row r="4042" customFormat="false" ht="14.9" hidden="false" customHeight="false" outlineLevel="0" collapsed="false">
      <c r="A4042" s="1" t="n">
        <v>4038</v>
      </c>
      <c r="B4042" s="1" t="n">
        <v>55</v>
      </c>
      <c r="C4042" s="1" t="n">
        <v>0</v>
      </c>
      <c r="D4042" s="1" t="n">
        <v>0</v>
      </c>
      <c r="E4042" s="1" t="n">
        <v>1</v>
      </c>
      <c r="F4042" s="1" t="n">
        <v>4033</v>
      </c>
      <c r="H4042" s="1" t="s">
        <v>4576</v>
      </c>
      <c r="I4042" s="3" t="e">
        <f aca="false">-#NAME? #NAME?,#NAME? #NAME? #NAME? #NAME? #NAME? #NAME?</f>
        <v>#VALUE!</v>
      </c>
      <c r="J4042" s="3" t="s">
        <v>256</v>
      </c>
      <c r="K4042" s="1" t="n">
        <v>10</v>
      </c>
      <c r="L4042" s="1" t="n">
        <v>0</v>
      </c>
      <c r="M4042" s="1" t="n">
        <v>40380</v>
      </c>
    </row>
    <row r="4043" customFormat="false" ht="14.9" hidden="false" customHeight="false" outlineLevel="0" collapsed="false">
      <c r="A4043" s="1" t="n">
        <v>4039</v>
      </c>
      <c r="B4043" s="1" t="n">
        <v>55</v>
      </c>
      <c r="C4043" s="1" t="n">
        <v>0</v>
      </c>
      <c r="D4043" s="1" t="n">
        <v>0</v>
      </c>
      <c r="E4043" s="1" t="n">
        <v>1</v>
      </c>
      <c r="F4043" s="1" t="n">
        <v>4033</v>
      </c>
      <c r="H4043" s="1" t="s">
        <v>4577</v>
      </c>
      <c r="I4043" s="3" t="e">
        <f aca="false">-#NAME? #NAME?</f>
        <v>#VALUE!</v>
      </c>
      <c r="J4043" s="3" t="s">
        <v>256</v>
      </c>
      <c r="K4043" s="1" t="n">
        <v>10</v>
      </c>
      <c r="L4043" s="1" t="n">
        <v>0</v>
      </c>
      <c r="M4043" s="1" t="n">
        <v>40390</v>
      </c>
    </row>
    <row r="4044" customFormat="false" ht="162.65" hidden="false" customHeight="false" outlineLevel="0" collapsed="false">
      <c r="A4044" s="1" t="n">
        <v>4040</v>
      </c>
      <c r="B4044" s="1" t="n">
        <v>55</v>
      </c>
      <c r="C4044" s="1" t="n">
        <v>0</v>
      </c>
      <c r="D4044" s="1" t="n">
        <v>1</v>
      </c>
      <c r="E4044" s="1" t="n">
        <v>0</v>
      </c>
      <c r="G4044" s="1" t="n">
        <v>55.11</v>
      </c>
      <c r="I4044" s="3" t="s">
        <v>4578</v>
      </c>
      <c r="L4044" s="1" t="n">
        <v>0</v>
      </c>
      <c r="M4044" s="1" t="n">
        <v>40400</v>
      </c>
    </row>
    <row r="4045" customFormat="false" ht="135.8" hidden="false" customHeight="false" outlineLevel="0" collapsed="false">
      <c r="A4045" s="1" t="n">
        <v>4041</v>
      </c>
      <c r="B4045" s="1" t="n">
        <v>55</v>
      </c>
      <c r="C4045" s="1" t="n">
        <v>0</v>
      </c>
      <c r="D4045" s="1" t="n">
        <v>0</v>
      </c>
      <c r="E4045" s="1" t="n">
        <v>1</v>
      </c>
      <c r="F4045" s="1" t="n">
        <v>4040</v>
      </c>
      <c r="H4045" s="1" t="s">
        <v>4579</v>
      </c>
      <c r="I4045" s="3" t="s">
        <v>4580</v>
      </c>
      <c r="J4045" s="3" t="s">
        <v>256</v>
      </c>
      <c r="K4045" s="1" t="n">
        <v>10</v>
      </c>
      <c r="L4045" s="1" t="n">
        <v>0</v>
      </c>
      <c r="M4045" s="1" t="n">
        <v>40410</v>
      </c>
    </row>
    <row r="4046" customFormat="false" ht="135.8" hidden="false" customHeight="false" outlineLevel="0" collapsed="false">
      <c r="A4046" s="1" t="n">
        <v>4042</v>
      </c>
      <c r="B4046" s="1" t="n">
        <v>55</v>
      </c>
      <c r="C4046" s="1" t="n">
        <v>0</v>
      </c>
      <c r="D4046" s="1" t="n">
        <v>0</v>
      </c>
      <c r="E4046" s="1" t="n">
        <v>1</v>
      </c>
      <c r="F4046" s="1" t="n">
        <v>4040</v>
      </c>
      <c r="H4046" s="1" t="s">
        <v>4581</v>
      </c>
      <c r="I4046" s="3" t="s">
        <v>4582</v>
      </c>
      <c r="J4046" s="3" t="s">
        <v>256</v>
      </c>
      <c r="K4046" s="1" t="n">
        <v>10</v>
      </c>
      <c r="L4046" s="1" t="n">
        <v>0</v>
      </c>
      <c r="M4046" s="1" t="n">
        <v>40420</v>
      </c>
    </row>
    <row r="4047" customFormat="false" ht="162.65" hidden="false" customHeight="false" outlineLevel="0" collapsed="false">
      <c r="A4047" s="1" t="n">
        <v>4043</v>
      </c>
      <c r="B4047" s="1" t="n">
        <v>55</v>
      </c>
      <c r="C4047" s="1" t="n">
        <v>0</v>
      </c>
      <c r="D4047" s="1" t="n">
        <v>1</v>
      </c>
      <c r="E4047" s="1" t="n">
        <v>0</v>
      </c>
      <c r="G4047" s="1" t="n">
        <v>55.12</v>
      </c>
      <c r="I4047" s="3" t="s">
        <v>4583</v>
      </c>
      <c r="L4047" s="1" t="n">
        <v>0</v>
      </c>
      <c r="M4047" s="1" t="n">
        <v>40430</v>
      </c>
    </row>
    <row r="4048" customFormat="false" ht="108.95" hidden="false" customHeight="false" outlineLevel="0" collapsed="false">
      <c r="A4048" s="1" t="n">
        <v>4044</v>
      </c>
      <c r="B4048" s="1" t="n">
        <v>55</v>
      </c>
      <c r="C4048" s="1" t="n">
        <v>0</v>
      </c>
      <c r="D4048" s="1" t="n">
        <v>0</v>
      </c>
      <c r="E4048" s="1" t="n">
        <v>0</v>
      </c>
      <c r="F4048" s="1" t="n">
        <v>4043</v>
      </c>
      <c r="I4048" s="3" t="s">
        <v>4584</v>
      </c>
      <c r="L4048" s="1" t="n">
        <v>0</v>
      </c>
      <c r="M4048" s="1" t="n">
        <v>40440</v>
      </c>
    </row>
    <row r="4049" customFormat="false" ht="14.9" hidden="false" customHeight="false" outlineLevel="0" collapsed="false">
      <c r="A4049" s="1" t="n">
        <v>4045</v>
      </c>
      <c r="B4049" s="1" t="n">
        <v>55</v>
      </c>
      <c r="C4049" s="1" t="n">
        <v>0</v>
      </c>
      <c r="D4049" s="1" t="n">
        <v>0</v>
      </c>
      <c r="E4049" s="1" t="n">
        <v>1</v>
      </c>
      <c r="F4049" s="1" t="n">
        <v>4044</v>
      </c>
      <c r="H4049" s="1" t="s">
        <v>4585</v>
      </c>
      <c r="I4049" s="3" t="e">
        <f aca="false">--#NAME? #NAME? #NAME?</f>
        <v>#VALUE!</v>
      </c>
      <c r="J4049" s="3" t="s">
        <v>256</v>
      </c>
      <c r="K4049" s="1" t="n">
        <v>10</v>
      </c>
      <c r="L4049" s="1" t="n">
        <v>0</v>
      </c>
      <c r="M4049" s="1" t="n">
        <v>40450</v>
      </c>
    </row>
    <row r="4050" customFormat="false" ht="14.9" hidden="false" customHeight="false" outlineLevel="0" collapsed="false">
      <c r="A4050" s="1" t="n">
        <v>4046</v>
      </c>
      <c r="B4050" s="1" t="n">
        <v>55</v>
      </c>
      <c r="C4050" s="1" t="n">
        <v>0</v>
      </c>
      <c r="D4050" s="1" t="n">
        <v>0</v>
      </c>
      <c r="E4050" s="1" t="n">
        <v>1</v>
      </c>
      <c r="F4050" s="1" t="n">
        <v>4044</v>
      </c>
      <c r="H4050" s="1" t="s">
        <v>4586</v>
      </c>
      <c r="I4050" s="3" t="e">
        <f aca="false">--#NAME?</f>
        <v>#NAME?</v>
      </c>
      <c r="J4050" s="3" t="s">
        <v>256</v>
      </c>
      <c r="K4050" s="1" t="n">
        <v>10</v>
      </c>
      <c r="L4050" s="1" t="n">
        <v>0</v>
      </c>
      <c r="M4050" s="1" t="n">
        <v>40460</v>
      </c>
    </row>
    <row r="4051" customFormat="false" ht="122.35" hidden="false" customHeight="false" outlineLevel="0" collapsed="false">
      <c r="A4051" s="1" t="n">
        <v>4047</v>
      </c>
      <c r="B4051" s="1" t="n">
        <v>55</v>
      </c>
      <c r="C4051" s="1" t="n">
        <v>0</v>
      </c>
      <c r="D4051" s="1" t="n">
        <v>0</v>
      </c>
      <c r="E4051" s="1" t="n">
        <v>0</v>
      </c>
      <c r="F4051" s="1" t="n">
        <v>4043</v>
      </c>
      <c r="I4051" s="3" t="s">
        <v>4587</v>
      </c>
      <c r="L4051" s="1" t="n">
        <v>0</v>
      </c>
      <c r="M4051" s="1" t="n">
        <v>40470</v>
      </c>
    </row>
    <row r="4052" customFormat="false" ht="14.9" hidden="false" customHeight="false" outlineLevel="0" collapsed="false">
      <c r="A4052" s="1" t="n">
        <v>4048</v>
      </c>
      <c r="B4052" s="1" t="n">
        <v>55</v>
      </c>
      <c r="C4052" s="1" t="n">
        <v>0</v>
      </c>
      <c r="D4052" s="1" t="n">
        <v>0</v>
      </c>
      <c r="E4052" s="1" t="n">
        <v>1</v>
      </c>
      <c r="F4052" s="1" t="n">
        <v>4047</v>
      </c>
      <c r="H4052" s="1" t="s">
        <v>4588</v>
      </c>
      <c r="I4052" s="3" t="e">
        <f aca="false">--#NAME? #NAME? #NAME?</f>
        <v>#VALUE!</v>
      </c>
      <c r="J4052" s="3" t="s">
        <v>256</v>
      </c>
      <c r="K4052" s="1" t="n">
        <v>10</v>
      </c>
      <c r="L4052" s="1" t="n">
        <v>0</v>
      </c>
      <c r="M4052" s="1" t="n">
        <v>40480</v>
      </c>
    </row>
    <row r="4053" customFormat="false" ht="14.9" hidden="false" customHeight="false" outlineLevel="0" collapsed="false">
      <c r="A4053" s="1" t="n">
        <v>4049</v>
      </c>
      <c r="B4053" s="1" t="n">
        <v>55</v>
      </c>
      <c r="C4053" s="1" t="n">
        <v>0</v>
      </c>
      <c r="D4053" s="1" t="n">
        <v>0</v>
      </c>
      <c r="E4053" s="1" t="n">
        <v>1</v>
      </c>
      <c r="F4053" s="1" t="n">
        <v>4047</v>
      </c>
      <c r="H4053" s="1" t="s">
        <v>4589</v>
      </c>
      <c r="I4053" s="3" t="e">
        <f aca="false">--#NAME?</f>
        <v>#NAME?</v>
      </c>
      <c r="J4053" s="3" t="s">
        <v>256</v>
      </c>
      <c r="K4053" s="1" t="n">
        <v>10</v>
      </c>
      <c r="L4053" s="1" t="n">
        <v>0</v>
      </c>
      <c r="M4053" s="1" t="n">
        <v>40490</v>
      </c>
    </row>
    <row r="4054" customFormat="false" ht="14.9" hidden="false" customHeight="false" outlineLevel="0" collapsed="false">
      <c r="A4054" s="1" t="n">
        <v>4050</v>
      </c>
      <c r="B4054" s="1" t="n">
        <v>55</v>
      </c>
      <c r="C4054" s="1" t="n">
        <v>0</v>
      </c>
      <c r="D4054" s="1" t="n">
        <v>0</v>
      </c>
      <c r="E4054" s="1" t="n">
        <v>0</v>
      </c>
      <c r="F4054" s="1" t="n">
        <v>4043</v>
      </c>
      <c r="I4054" s="3" t="s">
        <v>199</v>
      </c>
      <c r="L4054" s="1" t="n">
        <v>0</v>
      </c>
      <c r="M4054" s="1" t="n">
        <v>40500</v>
      </c>
    </row>
    <row r="4055" customFormat="false" ht="14.9" hidden="false" customHeight="false" outlineLevel="0" collapsed="false">
      <c r="A4055" s="1" t="n">
        <v>4051</v>
      </c>
      <c r="B4055" s="1" t="n">
        <v>55</v>
      </c>
      <c r="C4055" s="1" t="n">
        <v>0</v>
      </c>
      <c r="D4055" s="1" t="n">
        <v>0</v>
      </c>
      <c r="E4055" s="1" t="n">
        <v>1</v>
      </c>
      <c r="F4055" s="1" t="n">
        <v>4050</v>
      </c>
      <c r="H4055" s="1" t="s">
        <v>4590</v>
      </c>
      <c r="I4055" s="3" t="e">
        <f aca="false">--#NAME? #NAME? #NAME?</f>
        <v>#VALUE!</v>
      </c>
      <c r="J4055" s="3" t="s">
        <v>256</v>
      </c>
      <c r="K4055" s="1" t="n">
        <v>10</v>
      </c>
      <c r="L4055" s="1" t="n">
        <v>0</v>
      </c>
      <c r="M4055" s="1" t="n">
        <v>40510</v>
      </c>
    </row>
    <row r="4056" customFormat="false" ht="14.9" hidden="false" customHeight="false" outlineLevel="0" collapsed="false">
      <c r="A4056" s="1" t="n">
        <v>4052</v>
      </c>
      <c r="B4056" s="1" t="n">
        <v>55</v>
      </c>
      <c r="C4056" s="1" t="n">
        <v>0</v>
      </c>
      <c r="D4056" s="1" t="n">
        <v>0</v>
      </c>
      <c r="E4056" s="1" t="n">
        <v>1</v>
      </c>
      <c r="F4056" s="1" t="n">
        <v>4050</v>
      </c>
      <c r="H4056" s="1" t="s">
        <v>4591</v>
      </c>
      <c r="I4056" s="3" t="e">
        <f aca="false">--#NAME?</f>
        <v>#NAME?</v>
      </c>
      <c r="J4056" s="3" t="s">
        <v>256</v>
      </c>
      <c r="K4056" s="1" t="n">
        <v>10</v>
      </c>
      <c r="L4056" s="1" t="n">
        <v>0</v>
      </c>
      <c r="M4056" s="1" t="n">
        <v>40520</v>
      </c>
    </row>
    <row r="4057" customFormat="false" ht="297" hidden="false" customHeight="false" outlineLevel="0" collapsed="false">
      <c r="A4057" s="1" t="n">
        <v>4053</v>
      </c>
      <c r="B4057" s="1" t="n">
        <v>55</v>
      </c>
      <c r="C4057" s="1" t="n">
        <v>0</v>
      </c>
      <c r="D4057" s="1" t="n">
        <v>1</v>
      </c>
      <c r="E4057" s="1" t="n">
        <v>0</v>
      </c>
      <c r="G4057" s="1" t="n">
        <v>55.13</v>
      </c>
      <c r="I4057" s="3" t="s">
        <v>4592</v>
      </c>
      <c r="L4057" s="1" t="n">
        <v>0</v>
      </c>
      <c r="M4057" s="1" t="n">
        <v>40530</v>
      </c>
    </row>
    <row r="4058" customFormat="false" ht="55.2" hidden="false" customHeight="false" outlineLevel="0" collapsed="false">
      <c r="A4058" s="1" t="n">
        <v>4054</v>
      </c>
      <c r="B4058" s="1" t="n">
        <v>55</v>
      </c>
      <c r="C4058" s="1" t="n">
        <v>0</v>
      </c>
      <c r="D4058" s="1" t="n">
        <v>0</v>
      </c>
      <c r="E4058" s="1" t="n">
        <v>0</v>
      </c>
      <c r="F4058" s="1" t="n">
        <v>4053</v>
      </c>
      <c r="I4058" s="3" t="s">
        <v>4593</v>
      </c>
      <c r="L4058" s="1" t="n">
        <v>0</v>
      </c>
      <c r="M4058" s="1" t="n">
        <v>40540</v>
      </c>
    </row>
    <row r="4059" customFormat="false" ht="14.9" hidden="false" customHeight="false" outlineLevel="0" collapsed="false">
      <c r="A4059" s="1" t="n">
        <v>4055</v>
      </c>
      <c r="B4059" s="1" t="n">
        <v>55</v>
      </c>
      <c r="C4059" s="1" t="n">
        <v>0</v>
      </c>
      <c r="D4059" s="1" t="n">
        <v>0</v>
      </c>
      <c r="E4059" s="1" t="n">
        <v>1</v>
      </c>
      <c r="F4059" s="1" t="n">
        <v>4054</v>
      </c>
      <c r="H4059" s="1" t="s">
        <v>4594</v>
      </c>
      <c r="I4059" s="3" t="e">
        <f aca="false">--#NAME? #NAME? #NAME? #NAME?,#NAME? #NAME?</f>
        <v>#VALUE!</v>
      </c>
      <c r="J4059" s="3" t="s">
        <v>256</v>
      </c>
      <c r="K4059" s="1" t="n">
        <v>10</v>
      </c>
      <c r="L4059" s="1" t="n">
        <v>0</v>
      </c>
      <c r="M4059" s="1" t="n">
        <v>40550</v>
      </c>
    </row>
    <row r="4060" customFormat="false" ht="135.8" hidden="false" customHeight="false" outlineLevel="0" collapsed="false">
      <c r="A4060" s="1" t="n">
        <v>4056</v>
      </c>
      <c r="B4060" s="1" t="n">
        <v>55</v>
      </c>
      <c r="C4060" s="1" t="n">
        <v>0</v>
      </c>
      <c r="D4060" s="1" t="n">
        <v>0</v>
      </c>
      <c r="E4060" s="1" t="n">
        <v>1</v>
      </c>
      <c r="F4060" s="1" t="n">
        <v>4054</v>
      </c>
      <c r="H4060" s="1" t="s">
        <v>4595</v>
      </c>
      <c r="I4060" s="3" t="s">
        <v>4596</v>
      </c>
      <c r="J4060" s="3" t="s">
        <v>256</v>
      </c>
      <c r="K4060" s="1" t="n">
        <v>10</v>
      </c>
      <c r="L4060" s="1" t="n">
        <v>0</v>
      </c>
      <c r="M4060" s="1" t="n">
        <v>40560</v>
      </c>
    </row>
    <row r="4061" customFormat="false" ht="14.9" hidden="false" customHeight="false" outlineLevel="0" collapsed="false">
      <c r="A4061" s="1" t="n">
        <v>4057</v>
      </c>
      <c r="B4061" s="1" t="n">
        <v>55</v>
      </c>
      <c r="C4061" s="1" t="n">
        <v>0</v>
      </c>
      <c r="D4061" s="1" t="n">
        <v>0</v>
      </c>
      <c r="E4061" s="1" t="n">
        <v>1</v>
      </c>
      <c r="F4061" s="1" t="n">
        <v>4054</v>
      </c>
      <c r="H4061" s="1" t="s">
        <v>4597</v>
      </c>
      <c r="I4061" s="3" t="e">
        <f aca="false">--#NAME? #NAME? #NAME? #NAME? #NAME? #NAME? #NAME?</f>
        <v>#VALUE!</v>
      </c>
      <c r="J4061" s="3" t="s">
        <v>256</v>
      </c>
      <c r="K4061" s="1" t="n">
        <v>10</v>
      </c>
      <c r="L4061" s="1" t="n">
        <v>0</v>
      </c>
      <c r="M4061" s="1" t="n">
        <v>40570</v>
      </c>
    </row>
    <row r="4062" customFormat="false" ht="14.9" hidden="false" customHeight="false" outlineLevel="0" collapsed="false">
      <c r="A4062" s="1" t="n">
        <v>4058</v>
      </c>
      <c r="B4062" s="1" t="n">
        <v>55</v>
      </c>
      <c r="C4062" s="1" t="n">
        <v>0</v>
      </c>
      <c r="D4062" s="1" t="n">
        <v>0</v>
      </c>
      <c r="E4062" s="1" t="n">
        <v>1</v>
      </c>
      <c r="F4062" s="1" t="n">
        <v>4054</v>
      </c>
      <c r="H4062" s="1" t="s">
        <v>4598</v>
      </c>
      <c r="I4062" s="3" t="e">
        <f aca="false">--#NAME? #NAME? #NAME?</f>
        <v>#VALUE!</v>
      </c>
      <c r="J4062" s="3" t="s">
        <v>256</v>
      </c>
      <c r="K4062" s="1" t="n">
        <v>10</v>
      </c>
      <c r="L4062" s="1" t="n">
        <v>0</v>
      </c>
      <c r="M4062" s="1" t="n">
        <v>40580</v>
      </c>
    </row>
    <row r="4063" customFormat="false" ht="14.9" hidden="false" customHeight="false" outlineLevel="0" collapsed="false">
      <c r="A4063" s="1" t="n">
        <v>4059</v>
      </c>
      <c r="B4063" s="1" t="n">
        <v>55</v>
      </c>
      <c r="C4063" s="1" t="n">
        <v>0</v>
      </c>
      <c r="D4063" s="1" t="n">
        <v>0</v>
      </c>
      <c r="E4063" s="1" t="n">
        <v>0</v>
      </c>
      <c r="F4063" s="1" t="n">
        <v>4053</v>
      </c>
      <c r="I4063" s="3" t="s">
        <v>4287</v>
      </c>
      <c r="L4063" s="1" t="n">
        <v>0</v>
      </c>
      <c r="M4063" s="1" t="n">
        <v>40590</v>
      </c>
    </row>
    <row r="4064" customFormat="false" ht="14.9" hidden="false" customHeight="false" outlineLevel="0" collapsed="false">
      <c r="A4064" s="1" t="n">
        <v>4060</v>
      </c>
      <c r="B4064" s="1" t="n">
        <v>55</v>
      </c>
      <c r="C4064" s="1" t="n">
        <v>0</v>
      </c>
      <c r="D4064" s="1" t="n">
        <v>0</v>
      </c>
      <c r="E4064" s="1" t="n">
        <v>1</v>
      </c>
      <c r="F4064" s="1" t="n">
        <v>4059</v>
      </c>
      <c r="H4064" s="1" t="s">
        <v>4599</v>
      </c>
      <c r="I4064" s="3" t="e">
        <f aca="false">--#NAME? #NAME? #NAME? #NAME?,#NAME? #NAME?</f>
        <v>#VALUE!</v>
      </c>
      <c r="J4064" s="3" t="s">
        <v>256</v>
      </c>
      <c r="K4064" s="1" t="n">
        <v>10</v>
      </c>
      <c r="L4064" s="1" t="n">
        <v>0</v>
      </c>
      <c r="M4064" s="1" t="n">
        <v>40600</v>
      </c>
    </row>
    <row r="4065" customFormat="false" ht="14.9" hidden="false" customHeight="false" outlineLevel="0" collapsed="false">
      <c r="A4065" s="1" t="n">
        <v>4061</v>
      </c>
      <c r="B4065" s="1" t="n">
        <v>55</v>
      </c>
      <c r="C4065" s="1" t="n">
        <v>0</v>
      </c>
      <c r="D4065" s="1" t="n">
        <v>0</v>
      </c>
      <c r="E4065" s="1" t="n">
        <v>1</v>
      </c>
      <c r="F4065" s="1" t="n">
        <v>4059</v>
      </c>
      <c r="H4065" s="1" t="s">
        <v>4600</v>
      </c>
      <c r="I4065" s="3" t="e">
        <f aca="false">--#NAME? #NAME? #NAME? #NAME? #NAME? #NAME? #NAME?</f>
        <v>#VALUE!</v>
      </c>
      <c r="J4065" s="3" t="s">
        <v>256</v>
      </c>
      <c r="K4065" s="1" t="n">
        <v>10</v>
      </c>
      <c r="L4065" s="1" t="n">
        <v>0</v>
      </c>
      <c r="M4065" s="1" t="n">
        <v>40610</v>
      </c>
    </row>
    <row r="4066" customFormat="false" ht="14.9" hidden="false" customHeight="false" outlineLevel="0" collapsed="false">
      <c r="A4066" s="1" t="n">
        <v>4062</v>
      </c>
      <c r="B4066" s="1" t="n">
        <v>55</v>
      </c>
      <c r="C4066" s="1" t="n">
        <v>0</v>
      </c>
      <c r="D4066" s="1" t="n">
        <v>0</v>
      </c>
      <c r="E4066" s="1" t="n">
        <v>1</v>
      </c>
      <c r="F4066" s="1" t="n">
        <v>4059</v>
      </c>
      <c r="H4066" s="1" t="s">
        <v>4601</v>
      </c>
      <c r="I4066" s="3" t="e">
        <f aca="false">--#NAME? #NAME? #NAME?</f>
        <v>#VALUE!</v>
      </c>
      <c r="J4066" s="3" t="s">
        <v>256</v>
      </c>
      <c r="K4066" s="1" t="n">
        <v>10</v>
      </c>
      <c r="L4066" s="1" t="n">
        <v>0</v>
      </c>
      <c r="M4066" s="1" t="n">
        <v>40620</v>
      </c>
    </row>
    <row r="4067" customFormat="false" ht="55.2" hidden="false" customHeight="false" outlineLevel="0" collapsed="false">
      <c r="A4067" s="1" t="n">
        <v>4063</v>
      </c>
      <c r="B4067" s="1" t="n">
        <v>55</v>
      </c>
      <c r="C4067" s="1" t="n">
        <v>0</v>
      </c>
      <c r="D4067" s="1" t="n">
        <v>0</v>
      </c>
      <c r="E4067" s="1" t="n">
        <v>0</v>
      </c>
      <c r="F4067" s="1" t="n">
        <v>4053</v>
      </c>
      <c r="I4067" s="3" t="s">
        <v>4292</v>
      </c>
      <c r="L4067" s="1" t="n">
        <v>0</v>
      </c>
      <c r="M4067" s="1" t="n">
        <v>40630</v>
      </c>
    </row>
    <row r="4068" customFormat="false" ht="14.9" hidden="false" customHeight="false" outlineLevel="0" collapsed="false">
      <c r="A4068" s="1" t="n">
        <v>4064</v>
      </c>
      <c r="B4068" s="1" t="n">
        <v>55</v>
      </c>
      <c r="C4068" s="1" t="n">
        <v>0</v>
      </c>
      <c r="D4068" s="1" t="n">
        <v>0</v>
      </c>
      <c r="E4068" s="1" t="n">
        <v>1</v>
      </c>
      <c r="F4068" s="1" t="n">
        <v>4063</v>
      </c>
      <c r="H4068" s="1" t="s">
        <v>4602</v>
      </c>
      <c r="I4068" s="3" t="e">
        <f aca="false">--#NAME? #NAME? #NAME? #NAME?,#NAME? #NAME?</f>
        <v>#VALUE!</v>
      </c>
      <c r="J4068" s="3" t="s">
        <v>256</v>
      </c>
      <c r="K4068" s="1" t="n">
        <v>10</v>
      </c>
      <c r="L4068" s="1" t="n">
        <v>0</v>
      </c>
      <c r="M4068" s="1" t="n">
        <v>40640</v>
      </c>
    </row>
    <row r="4069" customFormat="false" ht="14.9" hidden="false" customHeight="false" outlineLevel="0" collapsed="false">
      <c r="A4069" s="1" t="n">
        <v>4065</v>
      </c>
      <c r="B4069" s="1" t="n">
        <v>55</v>
      </c>
      <c r="C4069" s="1" t="n">
        <v>0</v>
      </c>
      <c r="D4069" s="1" t="n">
        <v>0</v>
      </c>
      <c r="E4069" s="1" t="n">
        <v>1</v>
      </c>
      <c r="F4069" s="1" t="n">
        <v>4063</v>
      </c>
      <c r="H4069" s="1" t="s">
        <v>4603</v>
      </c>
      <c r="I4069" s="3" t="e">
        <f aca="false">--#NAME? #NAME? #NAME?</f>
        <v>#VALUE!</v>
      </c>
      <c r="J4069" s="3" t="s">
        <v>256</v>
      </c>
      <c r="K4069" s="1" t="n">
        <v>10</v>
      </c>
      <c r="L4069" s="1" t="n">
        <v>0</v>
      </c>
      <c r="M4069" s="1" t="n">
        <v>40650</v>
      </c>
    </row>
    <row r="4070" customFormat="false" ht="14.9" hidden="false" customHeight="false" outlineLevel="0" collapsed="false">
      <c r="A4070" s="1" t="n">
        <v>4066</v>
      </c>
      <c r="B4070" s="1" t="n">
        <v>55</v>
      </c>
      <c r="C4070" s="1" t="n">
        <v>0</v>
      </c>
      <c r="D4070" s="1" t="n">
        <v>0</v>
      </c>
      <c r="E4070" s="1" t="n">
        <v>0</v>
      </c>
      <c r="F4070" s="1" t="n">
        <v>4053</v>
      </c>
      <c r="I4070" s="3" t="s">
        <v>4053</v>
      </c>
      <c r="L4070" s="1" t="n">
        <v>0</v>
      </c>
      <c r="M4070" s="1" t="n">
        <v>40660</v>
      </c>
    </row>
    <row r="4071" customFormat="false" ht="82.05" hidden="false" customHeight="false" outlineLevel="0" collapsed="false">
      <c r="A4071" s="1" t="n">
        <v>4067</v>
      </c>
      <c r="B4071" s="1" t="n">
        <v>55</v>
      </c>
      <c r="C4071" s="1" t="n">
        <v>0</v>
      </c>
      <c r="D4071" s="1" t="n">
        <v>0</v>
      </c>
      <c r="E4071" s="1" t="n">
        <v>0</v>
      </c>
      <c r="F4071" s="1" t="n">
        <v>4066</v>
      </c>
      <c r="I4071" s="3" t="s">
        <v>4604</v>
      </c>
      <c r="L4071" s="1" t="n">
        <v>0</v>
      </c>
      <c r="M4071" s="1" t="n">
        <v>40670</v>
      </c>
    </row>
    <row r="4072" customFormat="false" ht="14.9" hidden="false" customHeight="false" outlineLevel="0" collapsed="false">
      <c r="A4072" s="1" t="n">
        <v>4068</v>
      </c>
      <c r="B4072" s="1" t="n">
        <v>55</v>
      </c>
      <c r="C4072" s="1" t="n">
        <v>0</v>
      </c>
      <c r="D4072" s="1" t="n">
        <v>0</v>
      </c>
      <c r="E4072" s="1" t="n">
        <v>1</v>
      </c>
      <c r="F4072" s="1" t="n">
        <v>4067</v>
      </c>
      <c r="H4072" s="1" t="s">
        <v>4605</v>
      </c>
      <c r="I4072" s="3" t="e">
        <f aca="false">---#NAME?,#NAME? #NAME? #NAME?</f>
        <v>#VALUE!</v>
      </c>
      <c r="J4072" s="3" t="s">
        <v>256</v>
      </c>
      <c r="K4072" s="1" t="n">
        <v>10</v>
      </c>
      <c r="L4072" s="1" t="n">
        <v>0</v>
      </c>
      <c r="M4072" s="1" t="n">
        <v>40680</v>
      </c>
    </row>
    <row r="4073" customFormat="false" ht="14.9" hidden="false" customHeight="false" outlineLevel="0" collapsed="false">
      <c r="A4073" s="1" t="n">
        <v>4069</v>
      </c>
      <c r="B4073" s="1" t="n">
        <v>55</v>
      </c>
      <c r="C4073" s="1" t="n">
        <v>0</v>
      </c>
      <c r="D4073" s="1" t="n">
        <v>0</v>
      </c>
      <c r="E4073" s="1" t="n">
        <v>1</v>
      </c>
      <c r="F4073" s="1" t="n">
        <v>4067</v>
      </c>
      <c r="H4073" s="1" t="s">
        <v>4606</v>
      </c>
      <c r="I4073" s="3" t="e">
        <f aca="false">---#NAME?</f>
        <v>#NAME?</v>
      </c>
      <c r="J4073" s="3" t="s">
        <v>256</v>
      </c>
      <c r="K4073" s="1" t="n">
        <v>10</v>
      </c>
      <c r="L4073" s="1" t="n">
        <v>0</v>
      </c>
      <c r="M4073" s="1" t="n">
        <v>40690</v>
      </c>
    </row>
    <row r="4074" customFormat="false" ht="14.9" hidden="false" customHeight="false" outlineLevel="0" collapsed="false">
      <c r="A4074" s="1" t="n">
        <v>4070</v>
      </c>
      <c r="B4074" s="1" t="n">
        <v>55</v>
      </c>
      <c r="C4074" s="1" t="n">
        <v>0</v>
      </c>
      <c r="D4074" s="1" t="n">
        <v>0</v>
      </c>
      <c r="E4074" s="1" t="n">
        <v>1</v>
      </c>
      <c r="F4074" s="1" t="n">
        <v>4066</v>
      </c>
      <c r="H4074" s="1" t="s">
        <v>4607</v>
      </c>
      <c r="I4074" s="3" t="e">
        <f aca="false">--#NAME? #NAME? #NAME?</f>
        <v>#VALUE!</v>
      </c>
      <c r="J4074" s="3" t="s">
        <v>256</v>
      </c>
      <c r="K4074" s="1" t="n">
        <v>10</v>
      </c>
      <c r="L4074" s="1" t="n">
        <v>0</v>
      </c>
      <c r="M4074" s="1" t="n">
        <v>40700</v>
      </c>
    </row>
    <row r="4075" customFormat="false" ht="270.1" hidden="false" customHeight="false" outlineLevel="0" collapsed="false">
      <c r="A4075" s="1" t="n">
        <v>4071</v>
      </c>
      <c r="B4075" s="1" t="n">
        <v>55</v>
      </c>
      <c r="C4075" s="1" t="n">
        <v>0</v>
      </c>
      <c r="D4075" s="1" t="n">
        <v>1</v>
      </c>
      <c r="E4075" s="1" t="n">
        <v>0</v>
      </c>
      <c r="G4075" s="1" t="n">
        <v>55.14</v>
      </c>
      <c r="I4075" s="3" t="s">
        <v>4608</v>
      </c>
      <c r="L4075" s="1" t="n">
        <v>0</v>
      </c>
      <c r="M4075" s="1" t="n">
        <v>40710</v>
      </c>
    </row>
    <row r="4076" customFormat="false" ht="55.2" hidden="false" customHeight="false" outlineLevel="0" collapsed="false">
      <c r="A4076" s="1" t="n">
        <v>4072</v>
      </c>
      <c r="B4076" s="1" t="n">
        <v>55</v>
      </c>
      <c r="C4076" s="1" t="n">
        <v>0</v>
      </c>
      <c r="D4076" s="1" t="n">
        <v>0</v>
      </c>
      <c r="E4076" s="1" t="n">
        <v>0</v>
      </c>
      <c r="F4076" s="1" t="n">
        <v>4071</v>
      </c>
      <c r="I4076" s="3" t="s">
        <v>4593</v>
      </c>
      <c r="L4076" s="1" t="n">
        <v>0</v>
      </c>
      <c r="M4076" s="1" t="n">
        <v>40720</v>
      </c>
    </row>
    <row r="4077" customFormat="false" ht="14.9" hidden="false" customHeight="false" outlineLevel="0" collapsed="false">
      <c r="A4077" s="1" t="n">
        <v>4073</v>
      </c>
      <c r="B4077" s="1" t="n">
        <v>55</v>
      </c>
      <c r="C4077" s="1" t="n">
        <v>0</v>
      </c>
      <c r="D4077" s="1" t="n">
        <v>0</v>
      </c>
      <c r="E4077" s="1" t="n">
        <v>1</v>
      </c>
      <c r="F4077" s="1" t="n">
        <v>4072</v>
      </c>
      <c r="H4077" s="1" t="s">
        <v>4609</v>
      </c>
      <c r="I4077" s="3" t="e">
        <f aca="false">--#NAME? #NAME? #NAME? #NAME?,#NAME? #NAME?</f>
        <v>#VALUE!</v>
      </c>
      <c r="J4077" s="3" t="s">
        <v>256</v>
      </c>
      <c r="K4077" s="1" t="n">
        <v>10</v>
      </c>
      <c r="L4077" s="1" t="n">
        <v>0</v>
      </c>
      <c r="M4077" s="1" t="n">
        <v>40730</v>
      </c>
    </row>
    <row r="4078" customFormat="false" ht="135.8" hidden="false" customHeight="false" outlineLevel="0" collapsed="false">
      <c r="A4078" s="1" t="n">
        <v>4074</v>
      </c>
      <c r="B4078" s="1" t="n">
        <v>55</v>
      </c>
      <c r="C4078" s="1" t="n">
        <v>0</v>
      </c>
      <c r="D4078" s="1" t="n">
        <v>0</v>
      </c>
      <c r="E4078" s="1" t="n">
        <v>1</v>
      </c>
      <c r="F4078" s="1" t="n">
        <v>4072</v>
      </c>
      <c r="H4078" s="1" t="s">
        <v>4610</v>
      </c>
      <c r="I4078" s="3" t="s">
        <v>4596</v>
      </c>
      <c r="J4078" s="3" t="s">
        <v>256</v>
      </c>
      <c r="K4078" s="1" t="n">
        <v>10</v>
      </c>
      <c r="L4078" s="1" t="n">
        <v>0</v>
      </c>
      <c r="M4078" s="1" t="n">
        <v>40740</v>
      </c>
    </row>
    <row r="4079" customFormat="false" ht="14.9" hidden="false" customHeight="false" outlineLevel="0" collapsed="false">
      <c r="A4079" s="1" t="n">
        <v>4075</v>
      </c>
      <c r="B4079" s="1" t="n">
        <v>55</v>
      </c>
      <c r="C4079" s="1" t="n">
        <v>0</v>
      </c>
      <c r="D4079" s="1" t="n">
        <v>0</v>
      </c>
      <c r="E4079" s="1" t="n">
        <v>1</v>
      </c>
      <c r="F4079" s="1" t="n">
        <v>4072</v>
      </c>
      <c r="H4079" s="1" t="s">
        <v>4611</v>
      </c>
      <c r="I4079" s="3" t="e">
        <f aca="false">--#NAME? #NAME? #NAME?</f>
        <v>#VALUE!</v>
      </c>
      <c r="J4079" s="3" t="s">
        <v>256</v>
      </c>
      <c r="K4079" s="1" t="n">
        <v>10</v>
      </c>
      <c r="L4079" s="1" t="n">
        <v>0</v>
      </c>
      <c r="M4079" s="1" t="n">
        <v>40750</v>
      </c>
    </row>
    <row r="4080" customFormat="false" ht="14.9" hidden="false" customHeight="false" outlineLevel="0" collapsed="false">
      <c r="A4080" s="1" t="n">
        <v>4076</v>
      </c>
      <c r="B4080" s="1" t="n">
        <v>55</v>
      </c>
      <c r="C4080" s="1" t="n">
        <v>0</v>
      </c>
      <c r="D4080" s="1" t="n">
        <v>0</v>
      </c>
      <c r="E4080" s="1" t="n">
        <v>0</v>
      </c>
      <c r="F4080" s="1" t="n">
        <v>4071</v>
      </c>
      <c r="I4080" s="3" t="s">
        <v>4287</v>
      </c>
      <c r="L4080" s="1" t="n">
        <v>0</v>
      </c>
      <c r="M4080" s="1" t="n">
        <v>40760</v>
      </c>
    </row>
    <row r="4081" customFormat="false" ht="14.9" hidden="false" customHeight="false" outlineLevel="0" collapsed="false">
      <c r="A4081" s="1" t="n">
        <v>4077</v>
      </c>
      <c r="B4081" s="1" t="n">
        <v>55</v>
      </c>
      <c r="C4081" s="1" t="n">
        <v>0</v>
      </c>
      <c r="D4081" s="1" t="n">
        <v>0</v>
      </c>
      <c r="E4081" s="1" t="n">
        <v>1</v>
      </c>
      <c r="F4081" s="1" t="n">
        <v>4076</v>
      </c>
      <c r="H4081" s="1" t="s">
        <v>4612</v>
      </c>
      <c r="I4081" s="3" t="e">
        <f aca="false">--#NAME? #NAME? #NAME? #NAME?,#NAME? #NAME?</f>
        <v>#VALUE!</v>
      </c>
      <c r="J4081" s="3" t="s">
        <v>256</v>
      </c>
      <c r="K4081" s="1" t="n">
        <v>10</v>
      </c>
      <c r="L4081" s="1" t="n">
        <v>0</v>
      </c>
      <c r="M4081" s="1" t="n">
        <v>40770</v>
      </c>
    </row>
    <row r="4082" customFormat="false" ht="135.8" hidden="false" customHeight="false" outlineLevel="0" collapsed="false">
      <c r="A4082" s="1" t="n">
        <v>4078</v>
      </c>
      <c r="B4082" s="1" t="n">
        <v>55</v>
      </c>
      <c r="C4082" s="1" t="n">
        <v>0</v>
      </c>
      <c r="D4082" s="1" t="n">
        <v>0</v>
      </c>
      <c r="E4082" s="1" t="n">
        <v>1</v>
      </c>
      <c r="F4082" s="1" t="n">
        <v>4076</v>
      </c>
      <c r="H4082" s="1" t="s">
        <v>4613</v>
      </c>
      <c r="I4082" s="3" t="s">
        <v>4614</v>
      </c>
      <c r="J4082" s="3" t="s">
        <v>256</v>
      </c>
      <c r="K4082" s="1" t="n">
        <v>10</v>
      </c>
      <c r="L4082" s="1" t="n">
        <v>0</v>
      </c>
      <c r="M4082" s="1" t="n">
        <v>40780</v>
      </c>
    </row>
    <row r="4083" customFormat="false" ht="14.9" hidden="false" customHeight="false" outlineLevel="0" collapsed="false">
      <c r="A4083" s="1" t="n">
        <v>4079</v>
      </c>
      <c r="B4083" s="1" t="n">
        <v>55</v>
      </c>
      <c r="C4083" s="1" t="n">
        <v>0</v>
      </c>
      <c r="D4083" s="1" t="n">
        <v>0</v>
      </c>
      <c r="E4083" s="1" t="n">
        <v>1</v>
      </c>
      <c r="F4083" s="1" t="n">
        <v>4076</v>
      </c>
      <c r="H4083" s="1" t="s">
        <v>4615</v>
      </c>
      <c r="I4083" s="3" t="e">
        <f aca="false">--#NAME? #NAME? #NAME? #NAME? #NAME? #NAME? #NAME?</f>
        <v>#VALUE!</v>
      </c>
      <c r="J4083" s="3" t="s">
        <v>256</v>
      </c>
      <c r="K4083" s="1" t="n">
        <v>10</v>
      </c>
      <c r="L4083" s="1" t="n">
        <v>0</v>
      </c>
      <c r="M4083" s="1" t="n">
        <v>40790</v>
      </c>
    </row>
    <row r="4084" customFormat="false" ht="14.9" hidden="false" customHeight="false" outlineLevel="0" collapsed="false">
      <c r="A4084" s="1" t="n">
        <v>4080</v>
      </c>
      <c r="B4084" s="1" t="n">
        <v>55</v>
      </c>
      <c r="C4084" s="1" t="n">
        <v>0</v>
      </c>
      <c r="D4084" s="1" t="n">
        <v>0</v>
      </c>
      <c r="E4084" s="1" t="n">
        <v>1</v>
      </c>
      <c r="F4084" s="1" t="n">
        <v>4076</v>
      </c>
      <c r="H4084" s="1" t="s">
        <v>4616</v>
      </c>
      <c r="I4084" s="3" t="e">
        <f aca="false">--#NAME? #NAME? #NAME?</f>
        <v>#VALUE!</v>
      </c>
      <c r="J4084" s="3" t="s">
        <v>256</v>
      </c>
      <c r="K4084" s="1" t="n">
        <v>10</v>
      </c>
      <c r="L4084" s="1" t="n">
        <v>0</v>
      </c>
      <c r="M4084" s="1" t="n">
        <v>40800</v>
      </c>
    </row>
    <row r="4085" customFormat="false" ht="14.9" hidden="false" customHeight="false" outlineLevel="0" collapsed="false">
      <c r="A4085" s="1" t="n">
        <v>4081</v>
      </c>
      <c r="B4085" s="1" t="n">
        <v>55</v>
      </c>
      <c r="C4085" s="1" t="n">
        <v>0</v>
      </c>
      <c r="D4085" s="1" t="n">
        <v>0</v>
      </c>
      <c r="E4085" s="1" t="n">
        <v>1</v>
      </c>
      <c r="F4085" s="1" t="n">
        <v>4071</v>
      </c>
      <c r="H4085" s="1" t="s">
        <v>4617</v>
      </c>
      <c r="I4085" s="3" t="e">
        <f aca="false">-#NAME? #NAME? #NAME? #NAME? #NAME?</f>
        <v>#VALUE!</v>
      </c>
      <c r="J4085" s="3" t="s">
        <v>256</v>
      </c>
      <c r="K4085" s="1" t="n">
        <v>10</v>
      </c>
      <c r="L4085" s="1" t="n">
        <v>0</v>
      </c>
      <c r="M4085" s="1" t="n">
        <v>40810</v>
      </c>
    </row>
    <row r="4086" customFormat="false" ht="14.9" hidden="false" customHeight="false" outlineLevel="0" collapsed="false">
      <c r="A4086" s="1" t="n">
        <v>4082</v>
      </c>
      <c r="B4086" s="1" t="n">
        <v>55</v>
      </c>
      <c r="C4086" s="1" t="n">
        <v>0</v>
      </c>
      <c r="D4086" s="1" t="n">
        <v>0</v>
      </c>
      <c r="E4086" s="1" t="n">
        <v>0</v>
      </c>
      <c r="F4086" s="1" t="n">
        <v>4071</v>
      </c>
      <c r="I4086" s="3" t="s">
        <v>4053</v>
      </c>
      <c r="L4086" s="1" t="n">
        <v>0</v>
      </c>
      <c r="M4086" s="1" t="n">
        <v>40820</v>
      </c>
    </row>
    <row r="4087" customFormat="false" ht="82.05" hidden="false" customHeight="false" outlineLevel="0" collapsed="false">
      <c r="A4087" s="1" t="n">
        <v>4083</v>
      </c>
      <c r="B4087" s="1" t="n">
        <v>55</v>
      </c>
      <c r="C4087" s="1" t="n">
        <v>0</v>
      </c>
      <c r="D4087" s="1" t="n">
        <v>0</v>
      </c>
      <c r="E4087" s="1" t="n">
        <v>0</v>
      </c>
      <c r="F4087" s="1" t="n">
        <v>4082</v>
      </c>
      <c r="I4087" s="3" t="s">
        <v>4604</v>
      </c>
      <c r="L4087" s="1" t="n">
        <v>0</v>
      </c>
      <c r="M4087" s="1" t="n">
        <v>40830</v>
      </c>
    </row>
    <row r="4088" customFormat="false" ht="14.9" hidden="false" customHeight="false" outlineLevel="0" collapsed="false">
      <c r="A4088" s="1" t="n">
        <v>4084</v>
      </c>
      <c r="B4088" s="1" t="n">
        <v>55</v>
      </c>
      <c r="C4088" s="1" t="n">
        <v>0</v>
      </c>
      <c r="D4088" s="1" t="n">
        <v>0</v>
      </c>
      <c r="E4088" s="1" t="n">
        <v>1</v>
      </c>
      <c r="F4088" s="1" t="n">
        <v>4083</v>
      </c>
      <c r="H4088" s="1" t="s">
        <v>4618</v>
      </c>
      <c r="I4088" s="3" t="e">
        <f aca="false">---#NAME?,#NAME? #NAME? #NAME?</f>
        <v>#VALUE!</v>
      </c>
      <c r="J4088" s="3" t="s">
        <v>256</v>
      </c>
      <c r="K4088" s="1" t="n">
        <v>10</v>
      </c>
      <c r="L4088" s="1" t="n">
        <v>0</v>
      </c>
      <c r="M4088" s="1" t="n">
        <v>40840</v>
      </c>
    </row>
    <row r="4089" customFormat="false" ht="14.9" hidden="false" customHeight="false" outlineLevel="0" collapsed="false">
      <c r="A4089" s="1" t="n">
        <v>4085</v>
      </c>
      <c r="B4089" s="1" t="n">
        <v>55</v>
      </c>
      <c r="C4089" s="1" t="n">
        <v>0</v>
      </c>
      <c r="D4089" s="1" t="n">
        <v>0</v>
      </c>
      <c r="E4089" s="1" t="n">
        <v>1</v>
      </c>
      <c r="F4089" s="1" t="n">
        <v>4083</v>
      </c>
      <c r="H4089" s="1" t="s">
        <v>4619</v>
      </c>
      <c r="I4089" s="3" t="e">
        <f aca="false">---#NAME?</f>
        <v>#NAME?</v>
      </c>
      <c r="J4089" s="3" t="s">
        <v>256</v>
      </c>
      <c r="K4089" s="1" t="n">
        <v>10</v>
      </c>
      <c r="L4089" s="1" t="n">
        <v>0</v>
      </c>
      <c r="M4089" s="1" t="n">
        <v>40850</v>
      </c>
    </row>
    <row r="4090" customFormat="false" ht="135.8" hidden="false" customHeight="false" outlineLevel="0" collapsed="false">
      <c r="A4090" s="1" t="n">
        <v>4086</v>
      </c>
      <c r="B4090" s="1" t="n">
        <v>55</v>
      </c>
      <c r="C4090" s="1" t="n">
        <v>0</v>
      </c>
      <c r="D4090" s="1" t="n">
        <v>0</v>
      </c>
      <c r="E4090" s="1" t="n">
        <v>1</v>
      </c>
      <c r="F4090" s="1" t="n">
        <v>4082</v>
      </c>
      <c r="H4090" s="1" t="s">
        <v>4620</v>
      </c>
      <c r="I4090" s="3" t="s">
        <v>4596</v>
      </c>
      <c r="J4090" s="3" t="s">
        <v>256</v>
      </c>
      <c r="K4090" s="1" t="n">
        <v>10</v>
      </c>
      <c r="L4090" s="1" t="n">
        <v>0</v>
      </c>
      <c r="M4090" s="1" t="n">
        <v>40860</v>
      </c>
    </row>
    <row r="4091" customFormat="false" ht="14.9" hidden="false" customHeight="false" outlineLevel="0" collapsed="false">
      <c r="A4091" s="1" t="n">
        <v>4087</v>
      </c>
      <c r="B4091" s="1" t="n">
        <v>55</v>
      </c>
      <c r="C4091" s="1" t="n">
        <v>0</v>
      </c>
      <c r="D4091" s="1" t="n">
        <v>0</v>
      </c>
      <c r="E4091" s="1" t="n">
        <v>1</v>
      </c>
      <c r="F4091" s="1" t="n">
        <v>4082</v>
      </c>
      <c r="H4091" s="1" t="s">
        <v>4621</v>
      </c>
      <c r="I4091" s="3" t="e">
        <f aca="false">--#NAME? #NAME? #NAME? #NAME? #NAME? #NAME? #NAME?</f>
        <v>#VALUE!</v>
      </c>
      <c r="J4091" s="3" t="s">
        <v>256</v>
      </c>
      <c r="K4091" s="1" t="n">
        <v>10</v>
      </c>
      <c r="L4091" s="1" t="n">
        <v>0</v>
      </c>
      <c r="M4091" s="1" t="n">
        <v>40870</v>
      </c>
    </row>
    <row r="4092" customFormat="false" ht="14.9" hidden="false" customHeight="false" outlineLevel="0" collapsed="false">
      <c r="A4092" s="1" t="n">
        <v>4088</v>
      </c>
      <c r="B4092" s="1" t="n">
        <v>55</v>
      </c>
      <c r="C4092" s="1" t="n">
        <v>0</v>
      </c>
      <c r="D4092" s="1" t="n">
        <v>0</v>
      </c>
      <c r="E4092" s="1" t="n">
        <v>1</v>
      </c>
      <c r="F4092" s="1" t="n">
        <v>4082</v>
      </c>
      <c r="H4092" s="1" t="s">
        <v>4622</v>
      </c>
      <c r="I4092" s="3" t="e">
        <f aca="false">--#NAME? #NAME? #NAME?</f>
        <v>#VALUE!</v>
      </c>
      <c r="J4092" s="3" t="s">
        <v>256</v>
      </c>
      <c r="K4092" s="1" t="n">
        <v>10</v>
      </c>
      <c r="L4092" s="1" t="n">
        <v>0</v>
      </c>
      <c r="M4092" s="1" t="n">
        <v>40880</v>
      </c>
    </row>
    <row r="4093" customFormat="false" ht="82.05" hidden="false" customHeight="false" outlineLevel="0" collapsed="false">
      <c r="A4093" s="1" t="n">
        <v>4089</v>
      </c>
      <c r="B4093" s="1" t="n">
        <v>55</v>
      </c>
      <c r="C4093" s="1" t="n">
        <v>0</v>
      </c>
      <c r="D4093" s="1" t="n">
        <v>1</v>
      </c>
      <c r="E4093" s="1" t="n">
        <v>0</v>
      </c>
      <c r="G4093" s="1" t="n">
        <v>55.15</v>
      </c>
      <c r="I4093" s="3" t="s">
        <v>4623</v>
      </c>
      <c r="L4093" s="1" t="n">
        <v>0</v>
      </c>
      <c r="M4093" s="1" t="n">
        <v>40890</v>
      </c>
    </row>
    <row r="4094" customFormat="false" ht="55.2" hidden="false" customHeight="false" outlineLevel="0" collapsed="false">
      <c r="A4094" s="1" t="n">
        <v>4090</v>
      </c>
      <c r="B4094" s="1" t="n">
        <v>55</v>
      </c>
      <c r="C4094" s="1" t="n">
        <v>0</v>
      </c>
      <c r="D4094" s="1" t="n">
        <v>0</v>
      </c>
      <c r="E4094" s="1" t="n">
        <v>0</v>
      </c>
      <c r="F4094" s="1" t="n">
        <v>4089</v>
      </c>
      <c r="I4094" s="3" t="s">
        <v>4624</v>
      </c>
      <c r="L4094" s="1" t="n">
        <v>0</v>
      </c>
      <c r="M4094" s="1" t="n">
        <v>40900</v>
      </c>
    </row>
    <row r="4095" customFormat="false" ht="14.9" hidden="false" customHeight="false" outlineLevel="0" collapsed="false">
      <c r="A4095" s="1" t="n">
        <v>4091</v>
      </c>
      <c r="B4095" s="1" t="n">
        <v>55</v>
      </c>
      <c r="C4095" s="1" t="n">
        <v>0</v>
      </c>
      <c r="D4095" s="1" t="n">
        <v>0</v>
      </c>
      <c r="E4095" s="1" t="n">
        <v>1</v>
      </c>
      <c r="F4095" s="1" t="n">
        <v>4090</v>
      </c>
      <c r="H4095" s="1" t="s">
        <v>4625</v>
      </c>
      <c r="I4095" s="3" t="e">
        <f aca="false">--#NAME? #NAME? #NAME? #NAME? #NAME? #NAME? #NAME? #NAME? #NAME?</f>
        <v>#VALUE!</v>
      </c>
      <c r="J4095" s="3" t="s">
        <v>256</v>
      </c>
      <c r="K4095" s="1" t="n">
        <v>10</v>
      </c>
      <c r="L4095" s="1" t="n">
        <v>0</v>
      </c>
      <c r="M4095" s="1" t="n">
        <v>40910</v>
      </c>
    </row>
    <row r="4096" customFormat="false" ht="14.9" hidden="false" customHeight="false" outlineLevel="0" collapsed="false">
      <c r="A4096" s="1" t="n">
        <v>4092</v>
      </c>
      <c r="B4096" s="1" t="n">
        <v>55</v>
      </c>
      <c r="C4096" s="1" t="n">
        <v>0</v>
      </c>
      <c r="D4096" s="1" t="n">
        <v>0</v>
      </c>
      <c r="E4096" s="1" t="n">
        <v>1</v>
      </c>
      <c r="F4096" s="1" t="n">
        <v>4090</v>
      </c>
      <c r="H4096" s="1" t="s">
        <v>4626</v>
      </c>
      <c r="I4096" s="3" t="e">
        <f aca="false">--#NAME? #NAME? #NAME? #NAME? #NAME? #NAME?-#NAME? #NAME?</f>
        <v>#VALUE!</v>
      </c>
      <c r="J4096" s="3" t="s">
        <v>256</v>
      </c>
      <c r="K4096" s="1" t="n">
        <v>10</v>
      </c>
      <c r="L4096" s="1" t="n">
        <v>0</v>
      </c>
      <c r="M4096" s="1" t="n">
        <v>40920</v>
      </c>
    </row>
    <row r="4097" customFormat="false" ht="14.9" hidden="false" customHeight="false" outlineLevel="0" collapsed="false">
      <c r="A4097" s="1" t="n">
        <v>4093</v>
      </c>
      <c r="B4097" s="1" t="n">
        <v>55</v>
      </c>
      <c r="C4097" s="1" t="n">
        <v>0</v>
      </c>
      <c r="D4097" s="1" t="n">
        <v>0</v>
      </c>
      <c r="E4097" s="1" t="n">
        <v>1</v>
      </c>
      <c r="F4097" s="1" t="n">
        <v>4090</v>
      </c>
      <c r="H4097" s="1" t="s">
        <v>4627</v>
      </c>
      <c r="I4097" s="3" t="e">
        <f aca="false">--#NAME? #NAME? #NAME? #NAME? #NAME? #NAME? #NAME? #NAME? #NAME? #NAME?</f>
        <v>#VALUE!</v>
      </c>
      <c r="J4097" s="3" t="s">
        <v>256</v>
      </c>
      <c r="K4097" s="1" t="n">
        <v>10</v>
      </c>
      <c r="L4097" s="1" t="n">
        <v>0</v>
      </c>
      <c r="M4097" s="1" t="n">
        <v>40930</v>
      </c>
    </row>
    <row r="4098" customFormat="false" ht="14.9" hidden="false" customHeight="false" outlineLevel="0" collapsed="false">
      <c r="A4098" s="1" t="n">
        <v>4094</v>
      </c>
      <c r="B4098" s="1" t="n">
        <v>55</v>
      </c>
      <c r="C4098" s="1" t="n">
        <v>0</v>
      </c>
      <c r="D4098" s="1" t="n">
        <v>0</v>
      </c>
      <c r="E4098" s="1" t="n">
        <v>1</v>
      </c>
      <c r="F4098" s="1" t="n">
        <v>4090</v>
      </c>
      <c r="H4098" s="1" t="s">
        <v>4628</v>
      </c>
      <c r="I4098" s="3" t="e">
        <f aca="false">--#NAME?</f>
        <v>#NAME?</v>
      </c>
      <c r="J4098" s="3" t="s">
        <v>256</v>
      </c>
      <c r="K4098" s="1" t="n">
        <v>10</v>
      </c>
      <c r="L4098" s="1" t="n">
        <v>0</v>
      </c>
      <c r="M4098" s="1" t="n">
        <v>40940</v>
      </c>
    </row>
    <row r="4099" customFormat="false" ht="68.65" hidden="false" customHeight="false" outlineLevel="0" collapsed="false">
      <c r="A4099" s="1" t="n">
        <v>4095</v>
      </c>
      <c r="B4099" s="1" t="n">
        <v>55</v>
      </c>
      <c r="C4099" s="1" t="n">
        <v>0</v>
      </c>
      <c r="D4099" s="1" t="n">
        <v>0</v>
      </c>
      <c r="E4099" s="1" t="n">
        <v>0</v>
      </c>
      <c r="F4099" s="1" t="n">
        <v>4089</v>
      </c>
      <c r="I4099" s="3" t="s">
        <v>4629</v>
      </c>
      <c r="L4099" s="1" t="n">
        <v>0</v>
      </c>
      <c r="M4099" s="1" t="n">
        <v>40950</v>
      </c>
    </row>
    <row r="4100" customFormat="false" ht="14.9" hidden="false" customHeight="false" outlineLevel="0" collapsed="false">
      <c r="A4100" s="1" t="n">
        <v>4096</v>
      </c>
      <c r="B4100" s="1" t="n">
        <v>55</v>
      </c>
      <c r="C4100" s="1" t="n">
        <v>0</v>
      </c>
      <c r="D4100" s="1" t="n">
        <v>0</v>
      </c>
      <c r="E4100" s="1" t="n">
        <v>1</v>
      </c>
      <c r="F4100" s="1" t="n">
        <v>4095</v>
      </c>
      <c r="H4100" s="1" t="s">
        <v>4630</v>
      </c>
      <c r="I4100" s="3" t="e">
        <f aca="false">--#NAME? #NAME? #NAME? #NAME? #NAME? #NAME?-#NAME? #NAME?</f>
        <v>#VALUE!</v>
      </c>
      <c r="J4100" s="3" t="s">
        <v>256</v>
      </c>
      <c r="K4100" s="1" t="n">
        <v>10</v>
      </c>
      <c r="L4100" s="1" t="n">
        <v>0</v>
      </c>
      <c r="M4100" s="1" t="n">
        <v>40960</v>
      </c>
    </row>
    <row r="4101" customFormat="false" ht="14.9" hidden="false" customHeight="false" outlineLevel="0" collapsed="false">
      <c r="A4101" s="1" t="n">
        <v>4097</v>
      </c>
      <c r="B4101" s="1" t="n">
        <v>55</v>
      </c>
      <c r="C4101" s="1" t="n">
        <v>0</v>
      </c>
      <c r="D4101" s="1" t="n">
        <v>0</v>
      </c>
      <c r="E4101" s="1" t="n">
        <v>1</v>
      </c>
      <c r="F4101" s="1" t="n">
        <v>4095</v>
      </c>
      <c r="H4101" s="1" t="s">
        <v>4631</v>
      </c>
      <c r="I4101" s="3" t="e">
        <f aca="false">--#NAME? #NAME? #NAME? #NAME? #NAME? #NAME? #NAME? #NAME? #NAME? #NAME?</f>
        <v>#VALUE!</v>
      </c>
      <c r="J4101" s="3" t="s">
        <v>256</v>
      </c>
      <c r="K4101" s="1" t="n">
        <v>10</v>
      </c>
      <c r="L4101" s="1" t="n">
        <v>0</v>
      </c>
      <c r="M4101" s="1" t="n">
        <v>40970</v>
      </c>
    </row>
    <row r="4102" customFormat="false" ht="14.9" hidden="false" customHeight="false" outlineLevel="0" collapsed="false">
      <c r="A4102" s="1" t="n">
        <v>4098</v>
      </c>
      <c r="B4102" s="1" t="n">
        <v>55</v>
      </c>
      <c r="C4102" s="1" t="n">
        <v>0</v>
      </c>
      <c r="D4102" s="1" t="n">
        <v>0</v>
      </c>
      <c r="E4102" s="1" t="n">
        <v>1</v>
      </c>
      <c r="F4102" s="1" t="n">
        <v>4095</v>
      </c>
      <c r="H4102" s="1" t="s">
        <v>4632</v>
      </c>
      <c r="I4102" s="3" t="e">
        <f aca="false">--#NAME?</f>
        <v>#NAME?</v>
      </c>
      <c r="J4102" s="3" t="s">
        <v>256</v>
      </c>
      <c r="K4102" s="1" t="n">
        <v>10</v>
      </c>
      <c r="L4102" s="1" t="n">
        <v>0</v>
      </c>
      <c r="M4102" s="1" t="n">
        <v>40980</v>
      </c>
    </row>
    <row r="4103" customFormat="false" ht="41.75" hidden="false" customHeight="false" outlineLevel="0" collapsed="false">
      <c r="A4103" s="1" t="n">
        <v>4099</v>
      </c>
      <c r="B4103" s="1" t="n">
        <v>55</v>
      </c>
      <c r="C4103" s="1" t="n">
        <v>0</v>
      </c>
      <c r="D4103" s="1" t="n">
        <v>0</v>
      </c>
      <c r="E4103" s="1" t="n">
        <v>0</v>
      </c>
      <c r="F4103" s="1" t="n">
        <v>4089</v>
      </c>
      <c r="I4103" s="3" t="s">
        <v>4496</v>
      </c>
      <c r="L4103" s="1" t="n">
        <v>0</v>
      </c>
      <c r="M4103" s="1" t="n">
        <v>40990</v>
      </c>
    </row>
    <row r="4104" customFormat="false" ht="14.9" hidden="false" customHeight="false" outlineLevel="0" collapsed="false">
      <c r="A4104" s="1" t="n">
        <v>4100</v>
      </c>
      <c r="B4104" s="1" t="n">
        <v>55</v>
      </c>
      <c r="C4104" s="1" t="n">
        <v>0</v>
      </c>
      <c r="D4104" s="1" t="n">
        <v>0</v>
      </c>
      <c r="E4104" s="1" t="n">
        <v>1</v>
      </c>
      <c r="F4104" s="1" t="n">
        <v>4099</v>
      </c>
      <c r="H4104" s="1" t="s">
        <v>4633</v>
      </c>
      <c r="I4104" s="3" t="e">
        <f aca="false">--#NAME? #NAME? #NAME? #NAME? #NAME? #NAME?-#NAME? #NAME?</f>
        <v>#VALUE!</v>
      </c>
      <c r="J4104" s="3" t="s">
        <v>256</v>
      </c>
      <c r="K4104" s="1" t="n">
        <v>10</v>
      </c>
      <c r="L4104" s="1" t="n">
        <v>0</v>
      </c>
      <c r="M4104" s="1" t="n">
        <v>41000</v>
      </c>
    </row>
    <row r="4105" customFormat="false" ht="14.9" hidden="false" customHeight="false" outlineLevel="0" collapsed="false">
      <c r="A4105" s="1" t="n">
        <v>4101</v>
      </c>
      <c r="B4105" s="1" t="n">
        <v>55</v>
      </c>
      <c r="C4105" s="1" t="n">
        <v>0</v>
      </c>
      <c r="D4105" s="1" t="n">
        <v>0</v>
      </c>
      <c r="E4105" s="1" t="n">
        <v>1</v>
      </c>
      <c r="F4105" s="1" t="n">
        <v>4099</v>
      </c>
      <c r="H4105" s="1" t="s">
        <v>4634</v>
      </c>
      <c r="I4105" s="3" t="e">
        <f aca="false">--#NAME?</f>
        <v>#NAME?</v>
      </c>
      <c r="J4105" s="3" t="s">
        <v>256</v>
      </c>
      <c r="K4105" s="1" t="n">
        <v>10</v>
      </c>
      <c r="L4105" s="1" t="n">
        <v>0</v>
      </c>
      <c r="M4105" s="1" t="n">
        <v>41010</v>
      </c>
    </row>
    <row r="4106" customFormat="false" ht="68.65" hidden="false" customHeight="false" outlineLevel="0" collapsed="false">
      <c r="A4106" s="1" t="n">
        <v>4102</v>
      </c>
      <c r="B4106" s="1" t="n">
        <v>55</v>
      </c>
      <c r="C4106" s="1" t="n">
        <v>0</v>
      </c>
      <c r="D4106" s="1" t="n">
        <v>1</v>
      </c>
      <c r="E4106" s="1" t="n">
        <v>0</v>
      </c>
      <c r="G4106" s="1" t="n">
        <v>55.16</v>
      </c>
      <c r="I4106" s="3" t="s">
        <v>4635</v>
      </c>
      <c r="L4106" s="1" t="n">
        <v>0</v>
      </c>
      <c r="M4106" s="1" t="n">
        <v>41020</v>
      </c>
    </row>
    <row r="4107" customFormat="false" ht="108.95" hidden="false" customHeight="false" outlineLevel="0" collapsed="false">
      <c r="A4107" s="1" t="n">
        <v>4103</v>
      </c>
      <c r="B4107" s="1" t="n">
        <v>55</v>
      </c>
      <c r="C4107" s="1" t="n">
        <v>0</v>
      </c>
      <c r="D4107" s="1" t="n">
        <v>0</v>
      </c>
      <c r="E4107" s="1" t="n">
        <v>0</v>
      </c>
      <c r="F4107" s="1" t="n">
        <v>4102</v>
      </c>
      <c r="I4107" s="3" t="s">
        <v>4572</v>
      </c>
      <c r="L4107" s="1" t="n">
        <v>0</v>
      </c>
      <c r="M4107" s="1" t="n">
        <v>41030</v>
      </c>
    </row>
    <row r="4108" customFormat="false" ht="14.9" hidden="false" customHeight="false" outlineLevel="0" collapsed="false">
      <c r="A4108" s="1" t="n">
        <v>4104</v>
      </c>
      <c r="B4108" s="1" t="n">
        <v>55</v>
      </c>
      <c r="C4108" s="1" t="n">
        <v>0</v>
      </c>
      <c r="D4108" s="1" t="n">
        <v>0</v>
      </c>
      <c r="E4108" s="1" t="n">
        <v>1</v>
      </c>
      <c r="F4108" s="1" t="n">
        <v>4103</v>
      </c>
      <c r="H4108" s="1" t="s">
        <v>4636</v>
      </c>
      <c r="I4108" s="3" t="e">
        <f aca="false">--#NAME? #NAME? #NAME?</f>
        <v>#VALUE!</v>
      </c>
      <c r="J4108" s="3" t="s">
        <v>256</v>
      </c>
      <c r="K4108" s="1" t="n">
        <v>10</v>
      </c>
      <c r="L4108" s="1" t="n">
        <v>0</v>
      </c>
      <c r="M4108" s="1" t="n">
        <v>41040</v>
      </c>
    </row>
    <row r="4109" customFormat="false" ht="14.9" hidden="false" customHeight="false" outlineLevel="0" collapsed="false">
      <c r="A4109" s="1" t="n">
        <v>4105</v>
      </c>
      <c r="B4109" s="1" t="n">
        <v>55</v>
      </c>
      <c r="C4109" s="1" t="n">
        <v>0</v>
      </c>
      <c r="D4109" s="1" t="n">
        <v>0</v>
      </c>
      <c r="E4109" s="1" t="n">
        <v>1</v>
      </c>
      <c r="F4109" s="1" t="n">
        <v>4103</v>
      </c>
      <c r="H4109" s="1" t="s">
        <v>4637</v>
      </c>
      <c r="I4109" s="3" t="e">
        <f aca="false">--#NAME?</f>
        <v>#NAME?</v>
      </c>
      <c r="J4109" s="3" t="s">
        <v>256</v>
      </c>
      <c r="K4109" s="1" t="n">
        <v>10</v>
      </c>
      <c r="L4109" s="1" t="n">
        <v>0</v>
      </c>
      <c r="M4109" s="1" t="n">
        <v>41050</v>
      </c>
    </row>
    <row r="4110" customFormat="false" ht="14.9" hidden="false" customHeight="false" outlineLevel="0" collapsed="false">
      <c r="A4110" s="1" t="n">
        <v>4106</v>
      </c>
      <c r="B4110" s="1" t="n">
        <v>55</v>
      </c>
      <c r="C4110" s="1" t="n">
        <v>0</v>
      </c>
      <c r="D4110" s="1" t="n">
        <v>0</v>
      </c>
      <c r="E4110" s="1" t="n">
        <v>1</v>
      </c>
      <c r="F4110" s="1" t="n">
        <v>4103</v>
      </c>
      <c r="H4110" s="1" t="s">
        <v>4638</v>
      </c>
      <c r="I4110" s="3" t="e">
        <f aca="false">--#NAME? #NAME? #NAME? #NAME? #NAME?</f>
        <v>#VALUE!</v>
      </c>
      <c r="J4110" s="3" t="s">
        <v>256</v>
      </c>
      <c r="K4110" s="1" t="n">
        <v>10</v>
      </c>
      <c r="L4110" s="1" t="n">
        <v>0</v>
      </c>
      <c r="M4110" s="1" t="n">
        <v>41060</v>
      </c>
    </row>
    <row r="4111" customFormat="false" ht="14.9" hidden="false" customHeight="false" outlineLevel="0" collapsed="false">
      <c r="A4111" s="1" t="n">
        <v>4107</v>
      </c>
      <c r="B4111" s="1" t="n">
        <v>55</v>
      </c>
      <c r="C4111" s="1" t="n">
        <v>0</v>
      </c>
      <c r="D4111" s="1" t="n">
        <v>0</v>
      </c>
      <c r="E4111" s="1" t="n">
        <v>1</v>
      </c>
      <c r="F4111" s="1" t="n">
        <v>4103</v>
      </c>
      <c r="H4111" s="1" t="s">
        <v>4639</v>
      </c>
      <c r="I4111" s="3" t="e">
        <f aca="false">--#NAME?</f>
        <v>#NAME?</v>
      </c>
      <c r="J4111" s="3" t="s">
        <v>256</v>
      </c>
      <c r="K4111" s="1" t="n">
        <v>10</v>
      </c>
      <c r="L4111" s="1" t="n">
        <v>0</v>
      </c>
      <c r="M4111" s="1" t="n">
        <v>41070</v>
      </c>
    </row>
    <row r="4112" customFormat="false" ht="202.95" hidden="false" customHeight="false" outlineLevel="0" collapsed="false">
      <c r="A4112" s="1" t="n">
        <v>4108</v>
      </c>
      <c r="B4112" s="1" t="n">
        <v>55</v>
      </c>
      <c r="C4112" s="1" t="n">
        <v>0</v>
      </c>
      <c r="D4112" s="1" t="n">
        <v>0</v>
      </c>
      <c r="E4112" s="1" t="n">
        <v>0</v>
      </c>
      <c r="F4112" s="1" t="n">
        <v>4102</v>
      </c>
      <c r="I4112" s="3" t="s">
        <v>4640</v>
      </c>
      <c r="L4112" s="1" t="n">
        <v>0</v>
      </c>
      <c r="M4112" s="1" t="n">
        <v>41080</v>
      </c>
    </row>
    <row r="4113" customFormat="false" ht="14.9" hidden="false" customHeight="false" outlineLevel="0" collapsed="false">
      <c r="A4113" s="1" t="n">
        <v>4109</v>
      </c>
      <c r="B4113" s="1" t="n">
        <v>55</v>
      </c>
      <c r="C4113" s="1" t="n">
        <v>0</v>
      </c>
      <c r="D4113" s="1" t="n">
        <v>0</v>
      </c>
      <c r="E4113" s="1" t="n">
        <v>1</v>
      </c>
      <c r="F4113" s="1" t="n">
        <v>4108</v>
      </c>
      <c r="H4113" s="1" t="s">
        <v>4641</v>
      </c>
      <c r="I4113" s="3" t="e">
        <f aca="false">--#NAME? #NAME? #NAME?</f>
        <v>#VALUE!</v>
      </c>
      <c r="J4113" s="3" t="s">
        <v>256</v>
      </c>
      <c r="K4113" s="1" t="n">
        <v>10</v>
      </c>
      <c r="L4113" s="1" t="n">
        <v>0</v>
      </c>
      <c r="M4113" s="1" t="n">
        <v>41090</v>
      </c>
    </row>
    <row r="4114" customFormat="false" ht="14.9" hidden="false" customHeight="false" outlineLevel="0" collapsed="false">
      <c r="A4114" s="1" t="n">
        <v>4110</v>
      </c>
      <c r="B4114" s="1" t="n">
        <v>55</v>
      </c>
      <c r="C4114" s="1" t="n">
        <v>0</v>
      </c>
      <c r="D4114" s="1" t="n">
        <v>0</v>
      </c>
      <c r="E4114" s="1" t="n">
        <v>1</v>
      </c>
      <c r="F4114" s="1" t="n">
        <v>4108</v>
      </c>
      <c r="H4114" s="1" t="s">
        <v>4642</v>
      </c>
      <c r="I4114" s="3" t="e">
        <f aca="false">--#NAME?</f>
        <v>#NAME?</v>
      </c>
      <c r="J4114" s="3" t="s">
        <v>256</v>
      </c>
      <c r="K4114" s="1" t="n">
        <v>10</v>
      </c>
      <c r="L4114" s="1" t="n">
        <v>0</v>
      </c>
      <c r="M4114" s="1" t="n">
        <v>41100</v>
      </c>
    </row>
    <row r="4115" customFormat="false" ht="14.9" hidden="false" customHeight="false" outlineLevel="0" collapsed="false">
      <c r="A4115" s="1" t="n">
        <v>4111</v>
      </c>
      <c r="B4115" s="1" t="n">
        <v>55</v>
      </c>
      <c r="C4115" s="1" t="n">
        <v>0</v>
      </c>
      <c r="D4115" s="1" t="n">
        <v>0</v>
      </c>
      <c r="E4115" s="1" t="n">
        <v>1</v>
      </c>
      <c r="F4115" s="1" t="n">
        <v>4108</v>
      </c>
      <c r="H4115" s="1" t="s">
        <v>4643</v>
      </c>
      <c r="I4115" s="3" t="e">
        <f aca="false">--#NAME? #NAME? #NAME? #NAME? #NAME?</f>
        <v>#VALUE!</v>
      </c>
      <c r="J4115" s="3" t="s">
        <v>256</v>
      </c>
      <c r="K4115" s="1" t="n">
        <v>10</v>
      </c>
      <c r="L4115" s="1" t="n">
        <v>0</v>
      </c>
      <c r="M4115" s="1" t="n">
        <v>41110</v>
      </c>
    </row>
    <row r="4116" customFormat="false" ht="14.9" hidden="false" customHeight="false" outlineLevel="0" collapsed="false">
      <c r="A4116" s="1" t="n">
        <v>4112</v>
      </c>
      <c r="B4116" s="1" t="n">
        <v>55</v>
      </c>
      <c r="C4116" s="1" t="n">
        <v>0</v>
      </c>
      <c r="D4116" s="1" t="n">
        <v>0</v>
      </c>
      <c r="E4116" s="1" t="n">
        <v>1</v>
      </c>
      <c r="F4116" s="1" t="n">
        <v>4108</v>
      </c>
      <c r="H4116" s="1" t="s">
        <v>4644</v>
      </c>
      <c r="I4116" s="3" t="e">
        <f aca="false">--#NAME?</f>
        <v>#NAME?</v>
      </c>
      <c r="J4116" s="3" t="s">
        <v>256</v>
      </c>
      <c r="K4116" s="1" t="n">
        <v>10</v>
      </c>
      <c r="L4116" s="1" t="n">
        <v>0</v>
      </c>
      <c r="M4116" s="1" t="n">
        <v>41120</v>
      </c>
    </row>
    <row r="4117" customFormat="false" ht="216.4" hidden="false" customHeight="false" outlineLevel="0" collapsed="false">
      <c r="A4117" s="1" t="n">
        <v>4113</v>
      </c>
      <c r="B4117" s="1" t="n">
        <v>55</v>
      </c>
      <c r="C4117" s="1" t="n">
        <v>0</v>
      </c>
      <c r="D4117" s="1" t="n">
        <v>0</v>
      </c>
      <c r="E4117" s="1" t="n">
        <v>0</v>
      </c>
      <c r="F4117" s="1" t="n">
        <v>4102</v>
      </c>
      <c r="I4117" s="3" t="s">
        <v>4645</v>
      </c>
      <c r="L4117" s="1" t="n">
        <v>0</v>
      </c>
      <c r="M4117" s="1" t="n">
        <v>41130</v>
      </c>
    </row>
    <row r="4118" customFormat="false" ht="14.9" hidden="false" customHeight="false" outlineLevel="0" collapsed="false">
      <c r="A4118" s="1" t="n">
        <v>4114</v>
      </c>
      <c r="B4118" s="1" t="n">
        <v>55</v>
      </c>
      <c r="C4118" s="1" t="n">
        <v>0</v>
      </c>
      <c r="D4118" s="1" t="n">
        <v>0</v>
      </c>
      <c r="E4118" s="1" t="n">
        <v>1</v>
      </c>
      <c r="F4118" s="1" t="n">
        <v>4113</v>
      </c>
      <c r="H4118" s="1" t="s">
        <v>4646</v>
      </c>
      <c r="I4118" s="3" t="e">
        <f aca="false">--#NAME? #NAME? #NAME?</f>
        <v>#VALUE!</v>
      </c>
      <c r="J4118" s="3" t="s">
        <v>256</v>
      </c>
      <c r="K4118" s="1" t="n">
        <v>10</v>
      </c>
      <c r="L4118" s="1" t="n">
        <v>0</v>
      </c>
      <c r="M4118" s="1" t="n">
        <v>41140</v>
      </c>
    </row>
    <row r="4119" customFormat="false" ht="14.9" hidden="false" customHeight="false" outlineLevel="0" collapsed="false">
      <c r="A4119" s="1" t="n">
        <v>4115</v>
      </c>
      <c r="B4119" s="1" t="n">
        <v>55</v>
      </c>
      <c r="C4119" s="1" t="n">
        <v>0</v>
      </c>
      <c r="D4119" s="1" t="n">
        <v>0</v>
      </c>
      <c r="E4119" s="1" t="n">
        <v>1</v>
      </c>
      <c r="F4119" s="1" t="n">
        <v>4113</v>
      </c>
      <c r="H4119" s="1" t="s">
        <v>4647</v>
      </c>
      <c r="I4119" s="3" t="e">
        <f aca="false">--#NAME?</f>
        <v>#NAME?</v>
      </c>
      <c r="J4119" s="3" t="s">
        <v>256</v>
      </c>
      <c r="K4119" s="1" t="n">
        <v>10</v>
      </c>
      <c r="L4119" s="1" t="n">
        <v>0</v>
      </c>
      <c r="M4119" s="1" t="n">
        <v>41150</v>
      </c>
    </row>
    <row r="4120" customFormat="false" ht="14.9" hidden="false" customHeight="false" outlineLevel="0" collapsed="false">
      <c r="A4120" s="1" t="n">
        <v>4116</v>
      </c>
      <c r="B4120" s="1" t="n">
        <v>55</v>
      </c>
      <c r="C4120" s="1" t="n">
        <v>0</v>
      </c>
      <c r="D4120" s="1" t="n">
        <v>0</v>
      </c>
      <c r="E4120" s="1" t="n">
        <v>1</v>
      </c>
      <c r="F4120" s="1" t="n">
        <v>4113</v>
      </c>
      <c r="H4120" s="1" t="s">
        <v>4648</v>
      </c>
      <c r="I4120" s="3" t="e">
        <f aca="false">--#NAME? #NAME? #NAME? #NAME? #NAME?</f>
        <v>#VALUE!</v>
      </c>
      <c r="J4120" s="3" t="s">
        <v>256</v>
      </c>
      <c r="K4120" s="1" t="n">
        <v>10</v>
      </c>
      <c r="L4120" s="1" t="n">
        <v>0</v>
      </c>
      <c r="M4120" s="1" t="n">
        <v>41160</v>
      </c>
    </row>
    <row r="4121" customFormat="false" ht="14.9" hidden="false" customHeight="false" outlineLevel="0" collapsed="false">
      <c r="A4121" s="1" t="n">
        <v>4117</v>
      </c>
      <c r="B4121" s="1" t="n">
        <v>55</v>
      </c>
      <c r="C4121" s="1" t="n">
        <v>0</v>
      </c>
      <c r="D4121" s="1" t="n">
        <v>0</v>
      </c>
      <c r="E4121" s="1" t="n">
        <v>1</v>
      </c>
      <c r="F4121" s="1" t="n">
        <v>4113</v>
      </c>
      <c r="H4121" s="1" t="s">
        <v>4649</v>
      </c>
      <c r="I4121" s="3" t="e">
        <f aca="false">--#NAME?</f>
        <v>#NAME?</v>
      </c>
      <c r="J4121" s="3" t="s">
        <v>256</v>
      </c>
      <c r="K4121" s="1" t="n">
        <v>10</v>
      </c>
      <c r="L4121" s="1" t="n">
        <v>0</v>
      </c>
      <c r="M4121" s="1" t="n">
        <v>41170</v>
      </c>
    </row>
    <row r="4122" customFormat="false" ht="176.1" hidden="false" customHeight="false" outlineLevel="0" collapsed="false">
      <c r="A4122" s="1" t="n">
        <v>4118</v>
      </c>
      <c r="B4122" s="1" t="n">
        <v>55</v>
      </c>
      <c r="C4122" s="1" t="n">
        <v>0</v>
      </c>
      <c r="D4122" s="1" t="n">
        <v>0</v>
      </c>
      <c r="E4122" s="1" t="n">
        <v>0</v>
      </c>
      <c r="F4122" s="1" t="n">
        <v>4102</v>
      </c>
      <c r="I4122" s="3" t="s">
        <v>4650</v>
      </c>
      <c r="L4122" s="1" t="n">
        <v>0</v>
      </c>
      <c r="M4122" s="1" t="n">
        <v>41180</v>
      </c>
    </row>
    <row r="4123" customFormat="false" ht="14.9" hidden="false" customHeight="false" outlineLevel="0" collapsed="false">
      <c r="A4123" s="1" t="n">
        <v>4119</v>
      </c>
      <c r="B4123" s="1" t="n">
        <v>55</v>
      </c>
      <c r="C4123" s="1" t="n">
        <v>0</v>
      </c>
      <c r="D4123" s="1" t="n">
        <v>0</v>
      </c>
      <c r="E4123" s="1" t="n">
        <v>1</v>
      </c>
      <c r="F4123" s="1" t="n">
        <v>4118</v>
      </c>
      <c r="H4123" s="1" t="s">
        <v>4651</v>
      </c>
      <c r="I4123" s="3" t="e">
        <f aca="false">--#NAME? #NAME? #NAME?</f>
        <v>#VALUE!</v>
      </c>
      <c r="J4123" s="3" t="s">
        <v>256</v>
      </c>
      <c r="K4123" s="1" t="n">
        <v>10</v>
      </c>
      <c r="L4123" s="1" t="n">
        <v>0</v>
      </c>
      <c r="M4123" s="1" t="n">
        <v>41190</v>
      </c>
    </row>
    <row r="4124" customFormat="false" ht="14.9" hidden="false" customHeight="false" outlineLevel="0" collapsed="false">
      <c r="A4124" s="1" t="n">
        <v>4120</v>
      </c>
      <c r="B4124" s="1" t="n">
        <v>55</v>
      </c>
      <c r="C4124" s="1" t="n">
        <v>0</v>
      </c>
      <c r="D4124" s="1" t="n">
        <v>0</v>
      </c>
      <c r="E4124" s="1" t="n">
        <v>1</v>
      </c>
      <c r="F4124" s="1" t="n">
        <v>4118</v>
      </c>
      <c r="H4124" s="1" t="s">
        <v>4652</v>
      </c>
      <c r="I4124" s="3" t="e">
        <f aca="false">--#NAME?</f>
        <v>#NAME?</v>
      </c>
      <c r="J4124" s="3" t="s">
        <v>256</v>
      </c>
      <c r="K4124" s="1" t="n">
        <v>10</v>
      </c>
      <c r="L4124" s="1" t="n">
        <v>0</v>
      </c>
      <c r="M4124" s="1" t="n">
        <v>41200</v>
      </c>
    </row>
    <row r="4125" customFormat="false" ht="14.9" hidden="false" customHeight="false" outlineLevel="0" collapsed="false">
      <c r="A4125" s="1" t="n">
        <v>4121</v>
      </c>
      <c r="B4125" s="1" t="n">
        <v>55</v>
      </c>
      <c r="C4125" s="1" t="n">
        <v>0</v>
      </c>
      <c r="D4125" s="1" t="n">
        <v>0</v>
      </c>
      <c r="E4125" s="1" t="n">
        <v>1</v>
      </c>
      <c r="F4125" s="1" t="n">
        <v>4118</v>
      </c>
      <c r="H4125" s="1" t="s">
        <v>4653</v>
      </c>
      <c r="I4125" s="3" t="e">
        <f aca="false">--#NAME? #NAME? #NAME? #NAME? #NAME?</f>
        <v>#VALUE!</v>
      </c>
      <c r="J4125" s="3" t="s">
        <v>256</v>
      </c>
      <c r="K4125" s="1" t="n">
        <v>10</v>
      </c>
      <c r="L4125" s="1" t="n">
        <v>0</v>
      </c>
      <c r="M4125" s="1" t="n">
        <v>41210</v>
      </c>
    </row>
    <row r="4126" customFormat="false" ht="14.9" hidden="false" customHeight="false" outlineLevel="0" collapsed="false">
      <c r="A4126" s="1" t="n">
        <v>4122</v>
      </c>
      <c r="B4126" s="1" t="n">
        <v>55</v>
      </c>
      <c r="C4126" s="1" t="n">
        <v>0</v>
      </c>
      <c r="D4126" s="1" t="n">
        <v>0</v>
      </c>
      <c r="E4126" s="1" t="n">
        <v>1</v>
      </c>
      <c r="F4126" s="1" t="n">
        <v>4118</v>
      </c>
      <c r="H4126" s="1" t="s">
        <v>4654</v>
      </c>
      <c r="I4126" s="3" t="e">
        <f aca="false">--#NAME?</f>
        <v>#NAME?</v>
      </c>
      <c r="J4126" s="3" t="s">
        <v>256</v>
      </c>
      <c r="K4126" s="1" t="n">
        <v>10</v>
      </c>
      <c r="L4126" s="1" t="n">
        <v>0</v>
      </c>
      <c r="M4126" s="1" t="n">
        <v>41220</v>
      </c>
    </row>
    <row r="4127" customFormat="false" ht="14.9" hidden="false" customHeight="false" outlineLevel="0" collapsed="false">
      <c r="A4127" s="1" t="n">
        <v>4123</v>
      </c>
      <c r="B4127" s="1" t="n">
        <v>55</v>
      </c>
      <c r="C4127" s="1" t="n">
        <v>0</v>
      </c>
      <c r="D4127" s="1" t="n">
        <v>0</v>
      </c>
      <c r="E4127" s="1" t="n">
        <v>0</v>
      </c>
      <c r="F4127" s="1" t="n">
        <v>4102</v>
      </c>
      <c r="I4127" s="3" t="s">
        <v>199</v>
      </c>
      <c r="L4127" s="1" t="n">
        <v>0</v>
      </c>
      <c r="M4127" s="1" t="n">
        <v>41230</v>
      </c>
    </row>
    <row r="4128" customFormat="false" ht="14.9" hidden="false" customHeight="false" outlineLevel="0" collapsed="false">
      <c r="A4128" s="1" t="n">
        <v>4124</v>
      </c>
      <c r="B4128" s="1" t="n">
        <v>55</v>
      </c>
      <c r="C4128" s="1" t="n">
        <v>0</v>
      </c>
      <c r="D4128" s="1" t="n">
        <v>0</v>
      </c>
      <c r="E4128" s="1" t="n">
        <v>1</v>
      </c>
      <c r="F4128" s="1" t="n">
        <v>4123</v>
      </c>
      <c r="H4128" s="1" t="s">
        <v>4655</v>
      </c>
      <c r="I4128" s="3" t="e">
        <f aca="false">--#NAME? #NAME? #NAME?</f>
        <v>#VALUE!</v>
      </c>
      <c r="J4128" s="3" t="s">
        <v>256</v>
      </c>
      <c r="K4128" s="1" t="n">
        <v>10</v>
      </c>
      <c r="L4128" s="1" t="n">
        <v>0</v>
      </c>
      <c r="M4128" s="1" t="n">
        <v>41240</v>
      </c>
    </row>
    <row r="4129" customFormat="false" ht="14.9" hidden="false" customHeight="false" outlineLevel="0" collapsed="false">
      <c r="A4129" s="1" t="n">
        <v>4125</v>
      </c>
      <c r="B4129" s="1" t="n">
        <v>55</v>
      </c>
      <c r="C4129" s="1" t="n">
        <v>0</v>
      </c>
      <c r="D4129" s="1" t="n">
        <v>0</v>
      </c>
      <c r="E4129" s="1" t="n">
        <v>1</v>
      </c>
      <c r="F4129" s="1" t="n">
        <v>4123</v>
      </c>
      <c r="H4129" s="1" t="s">
        <v>4656</v>
      </c>
      <c r="I4129" s="3" t="e">
        <f aca="false">--#NAME?</f>
        <v>#NAME?</v>
      </c>
      <c r="J4129" s="3" t="s">
        <v>256</v>
      </c>
      <c r="K4129" s="1" t="n">
        <v>10</v>
      </c>
      <c r="L4129" s="1" t="n">
        <v>0</v>
      </c>
      <c r="M4129" s="1" t="n">
        <v>41250</v>
      </c>
    </row>
    <row r="4130" customFormat="false" ht="14.9" hidden="false" customHeight="false" outlineLevel="0" collapsed="false">
      <c r="A4130" s="1" t="n">
        <v>4126</v>
      </c>
      <c r="B4130" s="1" t="n">
        <v>55</v>
      </c>
      <c r="C4130" s="1" t="n">
        <v>0</v>
      </c>
      <c r="D4130" s="1" t="n">
        <v>0</v>
      </c>
      <c r="E4130" s="1" t="n">
        <v>1</v>
      </c>
      <c r="F4130" s="1" t="n">
        <v>4123</v>
      </c>
      <c r="H4130" s="1" t="s">
        <v>4657</v>
      </c>
      <c r="I4130" s="3" t="e">
        <f aca="false">--#NAME? #NAME? #NAME? #NAME? #NAME?</f>
        <v>#VALUE!</v>
      </c>
      <c r="J4130" s="3" t="s">
        <v>256</v>
      </c>
      <c r="K4130" s="1" t="n">
        <v>10</v>
      </c>
      <c r="L4130" s="1" t="n">
        <v>0</v>
      </c>
      <c r="M4130" s="1" t="n">
        <v>41260</v>
      </c>
    </row>
    <row r="4131" customFormat="false" ht="14.9" hidden="false" customHeight="false" outlineLevel="0" collapsed="false">
      <c r="A4131" s="1" t="n">
        <v>4127</v>
      </c>
      <c r="B4131" s="1" t="n">
        <v>55</v>
      </c>
      <c r="C4131" s="1" t="n">
        <v>0</v>
      </c>
      <c r="D4131" s="1" t="n">
        <v>0</v>
      </c>
      <c r="E4131" s="1" t="n">
        <v>1</v>
      </c>
      <c r="F4131" s="1" t="n">
        <v>4123</v>
      </c>
      <c r="H4131" s="1" t="s">
        <v>4658</v>
      </c>
      <c r="I4131" s="3" t="e">
        <f aca="false">--#NAME?</f>
        <v>#NAME?</v>
      </c>
      <c r="J4131" s="3" t="s">
        <v>256</v>
      </c>
      <c r="K4131" s="1" t="n">
        <v>10</v>
      </c>
      <c r="L4131" s="1" t="n">
        <v>0</v>
      </c>
      <c r="M4131" s="1" t="n">
        <v>41270</v>
      </c>
    </row>
    <row r="4132" customFormat="false" ht="202.95" hidden="false" customHeight="false" outlineLevel="0" collapsed="false">
      <c r="A4132" s="1" t="n">
        <v>4128</v>
      </c>
      <c r="B4132" s="1" t="n">
        <v>56</v>
      </c>
      <c r="C4132" s="1" t="n">
        <v>0</v>
      </c>
      <c r="D4132" s="1" t="n">
        <v>1</v>
      </c>
      <c r="E4132" s="1" t="n">
        <v>0</v>
      </c>
      <c r="G4132" s="1" t="n">
        <v>56.01</v>
      </c>
      <c r="I4132" s="3" t="s">
        <v>4659</v>
      </c>
      <c r="L4132" s="1" t="n">
        <v>0</v>
      </c>
      <c r="M4132" s="1" t="n">
        <v>41280</v>
      </c>
    </row>
    <row r="4133" customFormat="false" ht="95.5" hidden="false" customHeight="false" outlineLevel="0" collapsed="false">
      <c r="A4133" s="1" t="n">
        <v>4129</v>
      </c>
      <c r="B4133" s="1" t="n">
        <v>56</v>
      </c>
      <c r="C4133" s="1" t="n">
        <v>0</v>
      </c>
      <c r="D4133" s="1" t="n">
        <v>0</v>
      </c>
      <c r="E4133" s="1" t="n">
        <v>0</v>
      </c>
      <c r="F4133" s="1" t="n">
        <v>4128</v>
      </c>
      <c r="I4133" s="3" t="s">
        <v>4660</v>
      </c>
      <c r="L4133" s="1" t="n">
        <v>0</v>
      </c>
      <c r="M4133" s="1" t="n">
        <v>41290</v>
      </c>
    </row>
    <row r="4134" customFormat="false" ht="14.9" hidden="false" customHeight="false" outlineLevel="0" collapsed="false">
      <c r="A4134" s="1" t="n">
        <v>4130</v>
      </c>
      <c r="B4134" s="1" t="n">
        <v>56</v>
      </c>
      <c r="C4134" s="1" t="n">
        <v>0</v>
      </c>
      <c r="D4134" s="1" t="n">
        <v>0</v>
      </c>
      <c r="E4134" s="1" t="n">
        <v>1</v>
      </c>
      <c r="F4134" s="1" t="n">
        <v>4129</v>
      </c>
      <c r="H4134" s="1" t="s">
        <v>4661</v>
      </c>
      <c r="I4134" s="3" t="e">
        <f aca="false">--#NAME? #NAME?</f>
        <v>#VALUE!</v>
      </c>
      <c r="J4134" s="3" t="s">
        <v>256</v>
      </c>
      <c r="K4134" s="1" t="n">
        <v>10</v>
      </c>
      <c r="L4134" s="1" t="n">
        <v>0</v>
      </c>
      <c r="M4134" s="1" t="n">
        <v>41300</v>
      </c>
    </row>
    <row r="4135" customFormat="false" ht="14.9" hidden="false" customHeight="false" outlineLevel="0" collapsed="false">
      <c r="A4135" s="1" t="n">
        <v>4131</v>
      </c>
      <c r="B4135" s="1" t="n">
        <v>56</v>
      </c>
      <c r="C4135" s="1" t="n">
        <v>0</v>
      </c>
      <c r="D4135" s="1" t="n">
        <v>0</v>
      </c>
      <c r="E4135" s="1" t="n">
        <v>1</v>
      </c>
      <c r="F4135" s="1" t="n">
        <v>4129</v>
      </c>
      <c r="H4135" s="1" t="s">
        <v>4662</v>
      </c>
      <c r="I4135" s="3" t="e">
        <f aca="false">--#NAME? #NAME?-#NAME? #NAME?</f>
        <v>#VALUE!</v>
      </c>
      <c r="J4135" s="3" t="s">
        <v>256</v>
      </c>
      <c r="K4135" s="1" t="n">
        <v>10</v>
      </c>
      <c r="L4135" s="1" t="n">
        <v>0</v>
      </c>
      <c r="M4135" s="1" t="n">
        <v>41310</v>
      </c>
    </row>
    <row r="4136" customFormat="false" ht="14.9" hidden="false" customHeight="false" outlineLevel="0" collapsed="false">
      <c r="A4136" s="1" t="n">
        <v>4132</v>
      </c>
      <c r="B4136" s="1" t="n">
        <v>56</v>
      </c>
      <c r="C4136" s="1" t="n">
        <v>0</v>
      </c>
      <c r="D4136" s="1" t="n">
        <v>0</v>
      </c>
      <c r="E4136" s="1" t="n">
        <v>1</v>
      </c>
      <c r="F4136" s="1" t="n">
        <v>4129</v>
      </c>
      <c r="H4136" s="1" t="s">
        <v>4663</v>
      </c>
      <c r="I4136" s="3" t="e">
        <f aca="false">--#NAME? #NAME?</f>
        <v>#VALUE!</v>
      </c>
      <c r="J4136" s="3" t="s">
        <v>256</v>
      </c>
      <c r="K4136" s="1" t="n">
        <v>10</v>
      </c>
      <c r="L4136" s="1" t="n">
        <v>0</v>
      </c>
      <c r="M4136" s="1" t="n">
        <v>41320</v>
      </c>
    </row>
    <row r="4137" customFormat="false" ht="14.9" hidden="false" customHeight="false" outlineLevel="0" collapsed="false">
      <c r="A4137" s="1" t="n">
        <v>4133</v>
      </c>
      <c r="B4137" s="1" t="n">
        <v>56</v>
      </c>
      <c r="C4137" s="1" t="n">
        <v>0</v>
      </c>
      <c r="D4137" s="1" t="n">
        <v>0</v>
      </c>
      <c r="E4137" s="1" t="n">
        <v>1</v>
      </c>
      <c r="F4137" s="1" t="n">
        <v>4128</v>
      </c>
      <c r="H4137" s="1" t="s">
        <v>4664</v>
      </c>
      <c r="I4137" s="3" t="e">
        <f aca="false">-#NAME? #NAME? #NAME? #NAME? #NAME? #NAME? #NAME?</f>
        <v>#VALUE!</v>
      </c>
      <c r="J4137" s="3" t="s">
        <v>256</v>
      </c>
      <c r="K4137" s="1" t="n">
        <v>10</v>
      </c>
      <c r="L4137" s="1" t="n">
        <v>0</v>
      </c>
      <c r="M4137" s="1" t="n">
        <v>41330</v>
      </c>
    </row>
    <row r="4138" customFormat="false" ht="135.8" hidden="false" customHeight="false" outlineLevel="0" collapsed="false">
      <c r="A4138" s="1" t="n">
        <v>4134</v>
      </c>
      <c r="B4138" s="1" t="n">
        <v>56</v>
      </c>
      <c r="C4138" s="1" t="n">
        <v>0</v>
      </c>
      <c r="D4138" s="1" t="n">
        <v>1</v>
      </c>
      <c r="E4138" s="1" t="n">
        <v>0</v>
      </c>
      <c r="G4138" s="1" t="n">
        <v>56.02</v>
      </c>
      <c r="I4138" s="3" t="s">
        <v>4665</v>
      </c>
      <c r="L4138" s="1" t="n">
        <v>0</v>
      </c>
      <c r="M4138" s="1" t="n">
        <v>41340</v>
      </c>
    </row>
    <row r="4139" customFormat="false" ht="14.9" hidden="false" customHeight="false" outlineLevel="0" collapsed="false">
      <c r="A4139" s="1" t="n">
        <v>4135</v>
      </c>
      <c r="B4139" s="1" t="n">
        <v>56</v>
      </c>
      <c r="C4139" s="1" t="n">
        <v>0</v>
      </c>
      <c r="D4139" s="1" t="n">
        <v>0</v>
      </c>
      <c r="E4139" s="1" t="n">
        <v>1</v>
      </c>
      <c r="F4139" s="1" t="n">
        <v>4134</v>
      </c>
      <c r="H4139" s="1" t="s">
        <v>4666</v>
      </c>
      <c r="I4139" s="3" t="e">
        <f aca="false">-#NAME? #NAME? #NAME? #NAME?-#NAME? #NAME? #NAME?</f>
        <v>#VALUE!</v>
      </c>
      <c r="J4139" s="3" t="s">
        <v>256</v>
      </c>
      <c r="K4139" s="1" t="n">
        <v>10</v>
      </c>
      <c r="L4139" s="1" t="n">
        <v>0</v>
      </c>
      <c r="M4139" s="1" t="n">
        <v>41350</v>
      </c>
    </row>
    <row r="4140" customFormat="false" ht="122.35" hidden="false" customHeight="false" outlineLevel="0" collapsed="false">
      <c r="A4140" s="1" t="n">
        <v>4136</v>
      </c>
      <c r="B4140" s="1" t="n">
        <v>56</v>
      </c>
      <c r="C4140" s="1" t="n">
        <v>0</v>
      </c>
      <c r="D4140" s="1" t="n">
        <v>0</v>
      </c>
      <c r="E4140" s="1" t="n">
        <v>0</v>
      </c>
      <c r="F4140" s="1" t="n">
        <v>4134</v>
      </c>
      <c r="I4140" s="3" t="s">
        <v>4667</v>
      </c>
      <c r="L4140" s="1" t="n">
        <v>0</v>
      </c>
      <c r="M4140" s="1" t="n">
        <v>41360</v>
      </c>
    </row>
    <row r="4141" customFormat="false" ht="14.9" hidden="false" customHeight="false" outlineLevel="0" collapsed="false">
      <c r="A4141" s="1" t="n">
        <v>4137</v>
      </c>
      <c r="B4141" s="1" t="n">
        <v>56</v>
      </c>
      <c r="C4141" s="1" t="n">
        <v>0</v>
      </c>
      <c r="D4141" s="1" t="n">
        <v>0</v>
      </c>
      <c r="E4141" s="1" t="n">
        <v>1</v>
      </c>
      <c r="F4141" s="1" t="n">
        <v>4136</v>
      </c>
      <c r="H4141" s="1" t="s">
        <v>4668</v>
      </c>
      <c r="I4141" s="3" t="e">
        <f aca="false">--#NAME? #NAME? #NAME? #NAME? #NAME? #NAME?</f>
        <v>#VALUE!</v>
      </c>
      <c r="J4141" s="3" t="s">
        <v>256</v>
      </c>
      <c r="K4141" s="1" t="n">
        <v>10</v>
      </c>
      <c r="L4141" s="1" t="n">
        <v>0</v>
      </c>
      <c r="M4141" s="1" t="n">
        <v>41370</v>
      </c>
    </row>
    <row r="4142" customFormat="false" ht="14.9" hidden="false" customHeight="false" outlineLevel="0" collapsed="false">
      <c r="A4142" s="1" t="n">
        <v>4138</v>
      </c>
      <c r="B4142" s="1" t="n">
        <v>56</v>
      </c>
      <c r="C4142" s="1" t="n">
        <v>0</v>
      </c>
      <c r="D4142" s="1" t="n">
        <v>0</v>
      </c>
      <c r="E4142" s="1" t="n">
        <v>1</v>
      </c>
      <c r="F4142" s="1" t="n">
        <v>4136</v>
      </c>
      <c r="H4142" s="1" t="s">
        <v>4669</v>
      </c>
      <c r="I4142" s="3" t="e">
        <f aca="false">--#NAME? #NAME? #NAME? #NAME?</f>
        <v>#VALUE!</v>
      </c>
      <c r="J4142" s="3" t="s">
        <v>256</v>
      </c>
      <c r="K4142" s="1" t="n">
        <v>10</v>
      </c>
      <c r="L4142" s="1" t="n">
        <v>0</v>
      </c>
      <c r="M4142" s="1" t="n">
        <v>41380</v>
      </c>
    </row>
    <row r="4143" customFormat="false" ht="14.9" hidden="false" customHeight="false" outlineLevel="0" collapsed="false">
      <c r="A4143" s="1" t="n">
        <v>4139</v>
      </c>
      <c r="B4143" s="1" t="n">
        <v>56</v>
      </c>
      <c r="C4143" s="1" t="n">
        <v>0</v>
      </c>
      <c r="D4143" s="1" t="n">
        <v>0</v>
      </c>
      <c r="E4143" s="1" t="n">
        <v>1</v>
      </c>
      <c r="F4143" s="1" t="n">
        <v>4134</v>
      </c>
      <c r="H4143" s="1" t="s">
        <v>4670</v>
      </c>
      <c r="I4143" s="3" t="e">
        <f aca="false">-#NAME?</f>
        <v>#NAME?</v>
      </c>
      <c r="J4143" s="3" t="s">
        <v>256</v>
      </c>
      <c r="K4143" s="1" t="n">
        <v>10</v>
      </c>
      <c r="L4143" s="1" t="n">
        <v>0</v>
      </c>
      <c r="M4143" s="1" t="n">
        <v>41390</v>
      </c>
    </row>
    <row r="4144" customFormat="false" ht="149.25" hidden="false" customHeight="false" outlineLevel="0" collapsed="false">
      <c r="A4144" s="1" t="n">
        <v>4140</v>
      </c>
      <c r="B4144" s="1" t="n">
        <v>56</v>
      </c>
      <c r="C4144" s="1" t="n">
        <v>0</v>
      </c>
      <c r="D4144" s="1" t="n">
        <v>1</v>
      </c>
      <c r="E4144" s="1" t="n">
        <v>0</v>
      </c>
      <c r="G4144" s="1" t="n">
        <v>56.03</v>
      </c>
      <c r="I4144" s="3" t="s">
        <v>4671</v>
      </c>
      <c r="L4144" s="1" t="n">
        <v>0</v>
      </c>
      <c r="M4144" s="1" t="n">
        <v>41400</v>
      </c>
    </row>
    <row r="4145" customFormat="false" ht="41.75" hidden="false" customHeight="false" outlineLevel="0" collapsed="false">
      <c r="A4145" s="1" t="n">
        <v>4141</v>
      </c>
      <c r="B4145" s="1" t="n">
        <v>56</v>
      </c>
      <c r="C4145" s="1" t="n">
        <v>0</v>
      </c>
      <c r="D4145" s="1" t="n">
        <v>0</v>
      </c>
      <c r="E4145" s="1" t="n">
        <v>0</v>
      </c>
      <c r="F4145" s="1" t="n">
        <v>4140</v>
      </c>
      <c r="I4145" s="3" t="s">
        <v>4672</v>
      </c>
      <c r="L4145" s="1" t="n">
        <v>0</v>
      </c>
      <c r="M4145" s="1" t="n">
        <v>41410</v>
      </c>
    </row>
    <row r="4146" customFormat="false" ht="82.05" hidden="false" customHeight="false" outlineLevel="0" collapsed="false">
      <c r="A4146" s="1" t="n">
        <v>4142</v>
      </c>
      <c r="B4146" s="1" t="n">
        <v>56</v>
      </c>
      <c r="C4146" s="1" t="n">
        <v>0</v>
      </c>
      <c r="D4146" s="1" t="n">
        <v>0</v>
      </c>
      <c r="E4146" s="1" t="n">
        <v>1</v>
      </c>
      <c r="F4146" s="1" t="n">
        <v>4141</v>
      </c>
      <c r="H4146" s="1" t="s">
        <v>4673</v>
      </c>
      <c r="I4146" s="3" t="s">
        <v>4674</v>
      </c>
      <c r="J4146" s="3" t="s">
        <v>256</v>
      </c>
      <c r="K4146" s="1" t="n">
        <v>10</v>
      </c>
      <c r="L4146" s="1" t="n">
        <v>0</v>
      </c>
      <c r="M4146" s="1" t="n">
        <v>41420</v>
      </c>
    </row>
    <row r="4147" customFormat="false" ht="108.95" hidden="false" customHeight="false" outlineLevel="0" collapsed="false">
      <c r="A4147" s="1" t="n">
        <v>4143</v>
      </c>
      <c r="B4147" s="1" t="n">
        <v>56</v>
      </c>
      <c r="C4147" s="1" t="n">
        <v>0</v>
      </c>
      <c r="D4147" s="1" t="n">
        <v>0</v>
      </c>
      <c r="E4147" s="1" t="n">
        <v>1</v>
      </c>
      <c r="F4147" s="1" t="n">
        <v>4141</v>
      </c>
      <c r="H4147" s="1" t="s">
        <v>4675</v>
      </c>
      <c r="I4147" s="3" t="s">
        <v>4676</v>
      </c>
      <c r="J4147" s="3" t="s">
        <v>256</v>
      </c>
      <c r="K4147" s="1" t="n">
        <v>10</v>
      </c>
      <c r="L4147" s="1" t="n">
        <v>0</v>
      </c>
      <c r="M4147" s="1" t="n">
        <v>41430</v>
      </c>
    </row>
    <row r="4148" customFormat="false" ht="108.95" hidden="false" customHeight="false" outlineLevel="0" collapsed="false">
      <c r="A4148" s="1" t="n">
        <v>4144</v>
      </c>
      <c r="B4148" s="1" t="n">
        <v>56</v>
      </c>
      <c r="C4148" s="1" t="n">
        <v>0</v>
      </c>
      <c r="D4148" s="1" t="n">
        <v>0</v>
      </c>
      <c r="E4148" s="1" t="n">
        <v>1</v>
      </c>
      <c r="F4148" s="1" t="n">
        <v>4141</v>
      </c>
      <c r="H4148" s="1" t="s">
        <v>4677</v>
      </c>
      <c r="I4148" s="3" t="s">
        <v>4678</v>
      </c>
      <c r="J4148" s="3" t="s">
        <v>256</v>
      </c>
      <c r="K4148" s="1" t="n">
        <v>10</v>
      </c>
      <c r="L4148" s="1" t="n">
        <v>0</v>
      </c>
      <c r="M4148" s="1" t="n">
        <v>41440</v>
      </c>
    </row>
    <row r="4149" customFormat="false" ht="68.65" hidden="false" customHeight="false" outlineLevel="0" collapsed="false">
      <c r="A4149" s="1" t="n">
        <v>4145</v>
      </c>
      <c r="B4149" s="1" t="n">
        <v>56</v>
      </c>
      <c r="C4149" s="1" t="n">
        <v>0</v>
      </c>
      <c r="D4149" s="1" t="n">
        <v>0</v>
      </c>
      <c r="E4149" s="1" t="n">
        <v>1</v>
      </c>
      <c r="F4149" s="1" t="n">
        <v>4141</v>
      </c>
      <c r="H4149" s="1" t="s">
        <v>4679</v>
      </c>
      <c r="I4149" s="3" t="s">
        <v>3916</v>
      </c>
      <c r="J4149" s="3" t="s">
        <v>256</v>
      </c>
      <c r="K4149" s="1" t="n">
        <v>10</v>
      </c>
      <c r="L4149" s="1" t="n">
        <v>0</v>
      </c>
      <c r="M4149" s="1" t="n">
        <v>41450</v>
      </c>
    </row>
    <row r="4150" customFormat="false" ht="14.9" hidden="false" customHeight="false" outlineLevel="0" collapsed="false">
      <c r="A4150" s="1" t="n">
        <v>4146</v>
      </c>
      <c r="B4150" s="1" t="n">
        <v>56</v>
      </c>
      <c r="C4150" s="1" t="n">
        <v>0</v>
      </c>
      <c r="D4150" s="1" t="n">
        <v>0</v>
      </c>
      <c r="E4150" s="1" t="n">
        <v>0</v>
      </c>
      <c r="F4150" s="1" t="n">
        <v>4140</v>
      </c>
      <c r="I4150" s="3" t="s">
        <v>199</v>
      </c>
      <c r="L4150" s="1" t="n">
        <v>0</v>
      </c>
      <c r="M4150" s="1" t="n">
        <v>41460</v>
      </c>
    </row>
    <row r="4151" customFormat="false" ht="68.65" hidden="false" customHeight="false" outlineLevel="0" collapsed="false">
      <c r="A4151" s="1" t="n">
        <v>4147</v>
      </c>
      <c r="B4151" s="1" t="n">
        <v>56</v>
      </c>
      <c r="C4151" s="1" t="n">
        <v>0</v>
      </c>
      <c r="D4151" s="1" t="n">
        <v>0</v>
      </c>
      <c r="E4151" s="1" t="n">
        <v>1</v>
      </c>
      <c r="F4151" s="1" t="n">
        <v>4146</v>
      </c>
      <c r="H4151" s="1" t="s">
        <v>4680</v>
      </c>
      <c r="I4151" s="3" t="s">
        <v>4681</v>
      </c>
      <c r="J4151" s="3" t="s">
        <v>256</v>
      </c>
      <c r="K4151" s="1" t="n">
        <v>10</v>
      </c>
      <c r="L4151" s="1" t="n">
        <v>0</v>
      </c>
      <c r="M4151" s="1" t="n">
        <v>41470</v>
      </c>
    </row>
    <row r="4152" customFormat="false" ht="108.95" hidden="false" customHeight="false" outlineLevel="0" collapsed="false">
      <c r="A4152" s="1" t="n">
        <v>4148</v>
      </c>
      <c r="B4152" s="1" t="n">
        <v>56</v>
      </c>
      <c r="C4152" s="1" t="n">
        <v>0</v>
      </c>
      <c r="D4152" s="1" t="n">
        <v>0</v>
      </c>
      <c r="E4152" s="1" t="n">
        <v>1</v>
      </c>
      <c r="F4152" s="1" t="n">
        <v>4146</v>
      </c>
      <c r="H4152" s="1" t="s">
        <v>4682</v>
      </c>
      <c r="I4152" s="3" t="s">
        <v>4676</v>
      </c>
      <c r="J4152" s="3" t="s">
        <v>256</v>
      </c>
      <c r="K4152" s="1" t="n">
        <v>10</v>
      </c>
      <c r="L4152" s="1" t="n">
        <v>0</v>
      </c>
      <c r="M4152" s="1" t="n">
        <v>41480</v>
      </c>
    </row>
    <row r="4153" customFormat="false" ht="108.95" hidden="false" customHeight="false" outlineLevel="0" collapsed="false">
      <c r="A4153" s="1" t="n">
        <v>4149</v>
      </c>
      <c r="B4153" s="1" t="n">
        <v>56</v>
      </c>
      <c r="C4153" s="1" t="n">
        <v>0</v>
      </c>
      <c r="D4153" s="1" t="n">
        <v>0</v>
      </c>
      <c r="E4153" s="1" t="n">
        <v>1</v>
      </c>
      <c r="F4153" s="1" t="n">
        <v>4146</v>
      </c>
      <c r="H4153" s="1" t="s">
        <v>4683</v>
      </c>
      <c r="I4153" s="3" t="s">
        <v>4678</v>
      </c>
      <c r="J4153" s="3" t="s">
        <v>256</v>
      </c>
      <c r="K4153" s="1" t="n">
        <v>10</v>
      </c>
      <c r="L4153" s="1" t="n">
        <v>0</v>
      </c>
      <c r="M4153" s="1" t="n">
        <v>41490</v>
      </c>
    </row>
    <row r="4154" customFormat="false" ht="68.65" hidden="false" customHeight="false" outlineLevel="0" collapsed="false">
      <c r="A4154" s="1" t="n">
        <v>4150</v>
      </c>
      <c r="B4154" s="1" t="n">
        <v>56</v>
      </c>
      <c r="C4154" s="1" t="n">
        <v>0</v>
      </c>
      <c r="D4154" s="1" t="n">
        <v>0</v>
      </c>
      <c r="E4154" s="1" t="n">
        <v>1</v>
      </c>
      <c r="F4154" s="1" t="n">
        <v>4146</v>
      </c>
      <c r="H4154" s="1" t="s">
        <v>4684</v>
      </c>
      <c r="I4154" s="3" t="s">
        <v>4685</v>
      </c>
      <c r="J4154" s="3" t="s">
        <v>256</v>
      </c>
      <c r="K4154" s="1" t="n">
        <v>10</v>
      </c>
      <c r="L4154" s="1" t="n">
        <v>0</v>
      </c>
      <c r="M4154" s="1" t="n">
        <v>41500</v>
      </c>
    </row>
    <row r="4155" customFormat="false" ht="283.55" hidden="false" customHeight="false" outlineLevel="0" collapsed="false">
      <c r="A4155" s="1" t="n">
        <v>4151</v>
      </c>
      <c r="B4155" s="1" t="n">
        <v>56</v>
      </c>
      <c r="C4155" s="1" t="n">
        <v>0</v>
      </c>
      <c r="D4155" s="1" t="n">
        <v>1</v>
      </c>
      <c r="E4155" s="1" t="n">
        <v>0</v>
      </c>
      <c r="G4155" s="1" t="n">
        <v>56.04</v>
      </c>
      <c r="I4155" s="3" t="s">
        <v>4686</v>
      </c>
      <c r="L4155" s="1" t="n">
        <v>0</v>
      </c>
      <c r="M4155" s="1" t="n">
        <v>41510</v>
      </c>
    </row>
    <row r="4156" customFormat="false" ht="14.9" hidden="false" customHeight="false" outlineLevel="0" collapsed="false">
      <c r="A4156" s="1" t="n">
        <v>4152</v>
      </c>
      <c r="B4156" s="1" t="n">
        <v>56</v>
      </c>
      <c r="C4156" s="1" t="n">
        <v>0</v>
      </c>
      <c r="D4156" s="1" t="n">
        <v>0</v>
      </c>
      <c r="E4156" s="1" t="n">
        <v>1</v>
      </c>
      <c r="F4156" s="1" t="n">
        <v>4151</v>
      </c>
      <c r="H4156" s="1" t="s">
        <v>4687</v>
      </c>
      <c r="I4156" s="3" t="e">
        <f aca="false">-#NAME? #NAME? #NAME? #NAME?,#NAME? #NAME?</f>
        <v>#VALUE!</v>
      </c>
      <c r="J4156" s="3" t="s">
        <v>256</v>
      </c>
      <c r="K4156" s="1" t="n">
        <v>10</v>
      </c>
      <c r="L4156" s="1" t="n">
        <v>0</v>
      </c>
      <c r="M4156" s="1" t="n">
        <v>41520</v>
      </c>
    </row>
    <row r="4157" customFormat="false" ht="14.9" hidden="false" customHeight="false" outlineLevel="0" collapsed="false">
      <c r="A4157" s="1" t="n">
        <v>4153</v>
      </c>
      <c r="B4157" s="1" t="n">
        <v>56</v>
      </c>
      <c r="C4157" s="1" t="n">
        <v>0</v>
      </c>
      <c r="D4157" s="1" t="n">
        <v>0</v>
      </c>
      <c r="E4157" s="1" t="n">
        <v>1</v>
      </c>
      <c r="F4157" s="1" t="n">
        <v>4151</v>
      </c>
      <c r="H4157" s="1" t="s">
        <v>4688</v>
      </c>
      <c r="I4157" s="3" t="e">
        <f aca="false">-#NAME?</f>
        <v>#NAME?</v>
      </c>
      <c r="J4157" s="3" t="s">
        <v>256</v>
      </c>
      <c r="K4157" s="1" t="n">
        <v>10</v>
      </c>
      <c r="L4157" s="1" t="n">
        <v>0</v>
      </c>
      <c r="M4157" s="1" t="n">
        <v>41530</v>
      </c>
    </row>
    <row r="4158" customFormat="false" ht="310.4" hidden="false" customHeight="false" outlineLevel="0" collapsed="false">
      <c r="A4158" s="1" t="n">
        <v>4154</v>
      </c>
      <c r="B4158" s="1" t="n">
        <v>56</v>
      </c>
      <c r="C4158" s="1" t="n">
        <v>0</v>
      </c>
      <c r="D4158" s="1" t="n">
        <v>1</v>
      </c>
      <c r="E4158" s="1" t="n">
        <v>1</v>
      </c>
      <c r="G4158" s="1" t="n">
        <v>56.05</v>
      </c>
      <c r="H4158" s="1" t="s">
        <v>4689</v>
      </c>
      <c r="I4158" s="3" t="s">
        <v>4690</v>
      </c>
      <c r="J4158" s="3" t="s">
        <v>256</v>
      </c>
      <c r="K4158" s="1" t="n">
        <v>10</v>
      </c>
      <c r="L4158" s="1" t="n">
        <v>0</v>
      </c>
      <c r="M4158" s="1" t="n">
        <v>41540</v>
      </c>
    </row>
    <row r="4159" customFormat="false" ht="337.3" hidden="false" customHeight="false" outlineLevel="0" collapsed="false">
      <c r="A4159" s="1" t="n">
        <v>4155</v>
      </c>
      <c r="B4159" s="1" t="n">
        <v>56</v>
      </c>
      <c r="C4159" s="1" t="n">
        <v>0</v>
      </c>
      <c r="D4159" s="1" t="n">
        <v>1</v>
      </c>
      <c r="E4159" s="1" t="n">
        <v>1</v>
      </c>
      <c r="G4159" s="1" t="n">
        <v>56.06</v>
      </c>
      <c r="H4159" s="1" t="s">
        <v>4691</v>
      </c>
      <c r="I4159" s="3" t="s">
        <v>4692</v>
      </c>
      <c r="J4159" s="3" t="s">
        <v>256</v>
      </c>
      <c r="K4159" s="1" t="n">
        <v>10</v>
      </c>
      <c r="L4159" s="1" t="n">
        <v>0</v>
      </c>
      <c r="M4159" s="1" t="n">
        <v>41550</v>
      </c>
    </row>
    <row r="4160" customFormat="false" ht="270.1" hidden="false" customHeight="false" outlineLevel="0" collapsed="false">
      <c r="A4160" s="1" t="n">
        <v>4156</v>
      </c>
      <c r="B4160" s="1" t="n">
        <v>56</v>
      </c>
      <c r="C4160" s="1" t="n">
        <v>0</v>
      </c>
      <c r="D4160" s="1" t="n">
        <v>1</v>
      </c>
      <c r="E4160" s="1" t="n">
        <v>0</v>
      </c>
      <c r="G4160" s="1" t="n">
        <v>56.07</v>
      </c>
      <c r="I4160" s="3" t="s">
        <v>4693</v>
      </c>
      <c r="L4160" s="1" t="n">
        <v>0</v>
      </c>
      <c r="M4160" s="1" t="n">
        <v>41560</v>
      </c>
    </row>
    <row r="4161" customFormat="false" ht="82.05" hidden="false" customHeight="false" outlineLevel="0" collapsed="false">
      <c r="A4161" s="1" t="n">
        <v>4157</v>
      </c>
      <c r="B4161" s="1" t="n">
        <v>56</v>
      </c>
      <c r="C4161" s="1" t="n">
        <v>0</v>
      </c>
      <c r="D4161" s="1" t="n">
        <v>0</v>
      </c>
      <c r="E4161" s="1" t="n">
        <v>0</v>
      </c>
      <c r="F4161" s="1" t="n">
        <v>4156</v>
      </c>
      <c r="I4161" s="3" t="s">
        <v>4694</v>
      </c>
      <c r="L4161" s="1" t="n">
        <v>0</v>
      </c>
      <c r="M4161" s="1" t="n">
        <v>41570</v>
      </c>
    </row>
    <row r="4162" customFormat="false" ht="14.9" hidden="false" customHeight="false" outlineLevel="0" collapsed="false">
      <c r="A4162" s="1" t="n">
        <v>4158</v>
      </c>
      <c r="B4162" s="1" t="n">
        <v>56</v>
      </c>
      <c r="C4162" s="1" t="n">
        <v>0</v>
      </c>
      <c r="D4162" s="1" t="n">
        <v>0</v>
      </c>
      <c r="E4162" s="1" t="n">
        <v>1</v>
      </c>
      <c r="F4162" s="1" t="n">
        <v>4157</v>
      </c>
      <c r="H4162" s="1" t="s">
        <v>4695</v>
      </c>
      <c r="I4162" s="3" t="e">
        <f aca="false">--#NAME? #NAME? #NAME? #NAME?</f>
        <v>#VALUE!</v>
      </c>
      <c r="J4162" s="3" t="s">
        <v>256</v>
      </c>
      <c r="K4162" s="1" t="n">
        <v>10</v>
      </c>
      <c r="L4162" s="1" t="n">
        <v>0</v>
      </c>
      <c r="M4162" s="1" t="n">
        <v>41580</v>
      </c>
    </row>
    <row r="4163" customFormat="false" ht="14.9" hidden="false" customHeight="false" outlineLevel="0" collapsed="false">
      <c r="A4163" s="1" t="n">
        <v>4159</v>
      </c>
      <c r="B4163" s="1" t="n">
        <v>56</v>
      </c>
      <c r="C4163" s="1" t="n">
        <v>0</v>
      </c>
      <c r="D4163" s="1" t="n">
        <v>0</v>
      </c>
      <c r="E4163" s="1" t="n">
        <v>1</v>
      </c>
      <c r="F4163" s="1" t="n">
        <v>4157</v>
      </c>
      <c r="H4163" s="1" t="s">
        <v>4696</v>
      </c>
      <c r="I4163" s="3" t="e">
        <f aca="false">--#NAME?</f>
        <v>#NAME?</v>
      </c>
      <c r="J4163" s="3" t="s">
        <v>256</v>
      </c>
      <c r="K4163" s="1" t="n">
        <v>10</v>
      </c>
      <c r="L4163" s="1" t="n">
        <v>0</v>
      </c>
      <c r="M4163" s="1" t="n">
        <v>41590</v>
      </c>
    </row>
    <row r="4164" customFormat="false" ht="68.65" hidden="false" customHeight="false" outlineLevel="0" collapsed="false">
      <c r="A4164" s="1" t="n">
        <v>4160</v>
      </c>
      <c r="B4164" s="1" t="n">
        <v>56</v>
      </c>
      <c r="C4164" s="1" t="n">
        <v>0</v>
      </c>
      <c r="D4164" s="1" t="n">
        <v>0</v>
      </c>
      <c r="E4164" s="1" t="n">
        <v>0</v>
      </c>
      <c r="F4164" s="1" t="n">
        <v>4156</v>
      </c>
      <c r="I4164" s="3" t="s">
        <v>4697</v>
      </c>
      <c r="L4164" s="1" t="n">
        <v>0</v>
      </c>
      <c r="M4164" s="1" t="n">
        <v>41600</v>
      </c>
    </row>
    <row r="4165" customFormat="false" ht="14.9" hidden="false" customHeight="false" outlineLevel="0" collapsed="false">
      <c r="A4165" s="1" t="n">
        <v>4161</v>
      </c>
      <c r="B4165" s="1" t="n">
        <v>56</v>
      </c>
      <c r="C4165" s="1" t="n">
        <v>0</v>
      </c>
      <c r="D4165" s="1" t="n">
        <v>0</v>
      </c>
      <c r="E4165" s="1" t="n">
        <v>1</v>
      </c>
      <c r="F4165" s="1" t="n">
        <v>4160</v>
      </c>
      <c r="H4165" s="1" t="s">
        <v>4698</v>
      </c>
      <c r="I4165" s="3" t="e">
        <f aca="false">--#NAME? #NAME? #NAME? #NAME?</f>
        <v>#VALUE!</v>
      </c>
      <c r="J4165" s="3" t="s">
        <v>256</v>
      </c>
      <c r="K4165" s="1" t="n">
        <v>10</v>
      </c>
      <c r="L4165" s="1" t="n">
        <v>0</v>
      </c>
      <c r="M4165" s="1" t="n">
        <v>41610</v>
      </c>
    </row>
    <row r="4166" customFormat="false" ht="14.9" hidden="false" customHeight="false" outlineLevel="0" collapsed="false">
      <c r="A4166" s="1" t="n">
        <v>4162</v>
      </c>
      <c r="B4166" s="1" t="n">
        <v>56</v>
      </c>
      <c r="C4166" s="1" t="n">
        <v>0</v>
      </c>
      <c r="D4166" s="1" t="n">
        <v>0</v>
      </c>
      <c r="E4166" s="1" t="n">
        <v>1</v>
      </c>
      <c r="F4166" s="1" t="n">
        <v>4160</v>
      </c>
      <c r="H4166" s="1" t="s">
        <v>4699</v>
      </c>
      <c r="I4166" s="3" t="e">
        <f aca="false">--#NAME?</f>
        <v>#NAME?</v>
      </c>
      <c r="J4166" s="3" t="s">
        <v>256</v>
      </c>
      <c r="K4166" s="1" t="n">
        <v>10</v>
      </c>
      <c r="L4166" s="1" t="n">
        <v>0</v>
      </c>
      <c r="M4166" s="1" t="n">
        <v>41620</v>
      </c>
    </row>
    <row r="4167" customFormat="false" ht="14.9" hidden="false" customHeight="false" outlineLevel="0" collapsed="false">
      <c r="A4167" s="1" t="n">
        <v>4163</v>
      </c>
      <c r="B4167" s="1" t="n">
        <v>56</v>
      </c>
      <c r="C4167" s="1" t="n">
        <v>0</v>
      </c>
      <c r="D4167" s="1" t="n">
        <v>0</v>
      </c>
      <c r="E4167" s="1" t="n">
        <v>1</v>
      </c>
      <c r="F4167" s="1" t="n">
        <v>4156</v>
      </c>
      <c r="H4167" s="1" t="s">
        <v>4700</v>
      </c>
      <c r="I4167" s="3" t="e">
        <f aca="false">-#NAME? #NAME? #NAME? #NAME?</f>
        <v>#VALUE!</v>
      </c>
      <c r="J4167" s="3" t="s">
        <v>256</v>
      </c>
      <c r="K4167" s="1" t="n">
        <v>10</v>
      </c>
      <c r="L4167" s="1" t="n">
        <v>0</v>
      </c>
      <c r="M4167" s="1" t="n">
        <v>41630</v>
      </c>
    </row>
    <row r="4168" customFormat="false" ht="14.9" hidden="false" customHeight="false" outlineLevel="0" collapsed="false">
      <c r="A4168" s="1" t="n">
        <v>4164</v>
      </c>
      <c r="B4168" s="1" t="n">
        <v>56</v>
      </c>
      <c r="C4168" s="1" t="n">
        <v>0</v>
      </c>
      <c r="D4168" s="1" t="n">
        <v>0</v>
      </c>
      <c r="E4168" s="1" t="n">
        <v>1</v>
      </c>
      <c r="F4168" s="1" t="n">
        <v>4156</v>
      </c>
      <c r="H4168" s="1" t="s">
        <v>4701</v>
      </c>
      <c r="I4168" s="3" t="e">
        <f aca="false">-#NAME?</f>
        <v>#NAME?</v>
      </c>
      <c r="J4168" s="3" t="s">
        <v>256</v>
      </c>
      <c r="K4168" s="1" t="n">
        <v>10</v>
      </c>
      <c r="L4168" s="1" t="n">
        <v>0</v>
      </c>
      <c r="M4168" s="1" t="n">
        <v>41640</v>
      </c>
    </row>
    <row r="4169" customFormat="false" ht="176.1" hidden="false" customHeight="false" outlineLevel="0" collapsed="false">
      <c r="A4169" s="1" t="n">
        <v>4165</v>
      </c>
      <c r="B4169" s="1" t="n">
        <v>56</v>
      </c>
      <c r="C4169" s="1" t="n">
        <v>0</v>
      </c>
      <c r="D4169" s="1" t="n">
        <v>1</v>
      </c>
      <c r="E4169" s="1" t="n">
        <v>0</v>
      </c>
      <c r="G4169" s="1" t="n">
        <v>56.08</v>
      </c>
      <c r="I4169" s="3" t="s">
        <v>4702</v>
      </c>
      <c r="L4169" s="1" t="n">
        <v>0</v>
      </c>
      <c r="M4169" s="1" t="n">
        <v>41650</v>
      </c>
    </row>
    <row r="4170" customFormat="false" ht="55.2" hidden="false" customHeight="false" outlineLevel="0" collapsed="false">
      <c r="A4170" s="1" t="n">
        <v>4166</v>
      </c>
      <c r="B4170" s="1" t="n">
        <v>56</v>
      </c>
      <c r="C4170" s="1" t="n">
        <v>0</v>
      </c>
      <c r="D4170" s="1" t="n">
        <v>0</v>
      </c>
      <c r="E4170" s="1" t="n">
        <v>0</v>
      </c>
      <c r="F4170" s="1" t="n">
        <v>4165</v>
      </c>
      <c r="I4170" s="3" t="s">
        <v>4703</v>
      </c>
      <c r="L4170" s="1" t="n">
        <v>0</v>
      </c>
      <c r="M4170" s="1" t="n">
        <v>41660</v>
      </c>
    </row>
    <row r="4171" customFormat="false" ht="14.9" hidden="false" customHeight="false" outlineLevel="0" collapsed="false">
      <c r="A4171" s="1" t="n">
        <v>4167</v>
      </c>
      <c r="B4171" s="1" t="n">
        <v>56</v>
      </c>
      <c r="C4171" s="1" t="n">
        <v>0</v>
      </c>
      <c r="D4171" s="1" t="n">
        <v>0</v>
      </c>
      <c r="E4171" s="1" t="n">
        <v>1</v>
      </c>
      <c r="F4171" s="1" t="n">
        <v>4166</v>
      </c>
      <c r="H4171" s="1" t="s">
        <v>4704</v>
      </c>
      <c r="I4171" s="3" t="e">
        <f aca="false">--#NAME? #NAME? #NAME? #NAME?</f>
        <v>#VALUE!</v>
      </c>
      <c r="J4171" s="3" t="s">
        <v>256</v>
      </c>
      <c r="K4171" s="1" t="n">
        <v>10</v>
      </c>
      <c r="L4171" s="1" t="n">
        <v>0</v>
      </c>
      <c r="M4171" s="1" t="n">
        <v>41670</v>
      </c>
    </row>
    <row r="4172" customFormat="false" ht="14.9" hidden="false" customHeight="false" outlineLevel="0" collapsed="false">
      <c r="A4172" s="1" t="n">
        <v>4168</v>
      </c>
      <c r="B4172" s="1" t="n">
        <v>56</v>
      </c>
      <c r="C4172" s="1" t="n">
        <v>0</v>
      </c>
      <c r="D4172" s="1" t="n">
        <v>0</v>
      </c>
      <c r="E4172" s="1" t="n">
        <v>0</v>
      </c>
      <c r="F4172" s="1" t="n">
        <v>4166</v>
      </c>
      <c r="I4172" s="3" t="s">
        <v>706</v>
      </c>
      <c r="L4172" s="1" t="n">
        <v>0</v>
      </c>
      <c r="M4172" s="1" t="n">
        <v>41680</v>
      </c>
    </row>
    <row r="4173" customFormat="false" ht="14.9" hidden="false" customHeight="false" outlineLevel="0" collapsed="false">
      <c r="A4173" s="1" t="n">
        <v>4169</v>
      </c>
      <c r="B4173" s="1" t="n">
        <v>56</v>
      </c>
      <c r="C4173" s="1" t="n">
        <v>0</v>
      </c>
      <c r="D4173" s="1" t="n">
        <v>0</v>
      </c>
      <c r="E4173" s="1" t="n">
        <v>1</v>
      </c>
      <c r="F4173" s="1" t="n">
        <v>4168</v>
      </c>
      <c r="H4173" s="1" t="s">
        <v>4705</v>
      </c>
      <c r="I4173" s="3" t="e">
        <f aca="false">---#NAME? #NAME? #NAME? #NAME? #NAME?</f>
        <v>#VALUE!</v>
      </c>
      <c r="J4173" s="3" t="s">
        <v>256</v>
      </c>
      <c r="K4173" s="1" t="n">
        <v>10</v>
      </c>
      <c r="L4173" s="1" t="n">
        <v>0</v>
      </c>
      <c r="M4173" s="1" t="n">
        <v>41690</v>
      </c>
    </row>
    <row r="4174" customFormat="false" ht="14.9" hidden="false" customHeight="false" outlineLevel="0" collapsed="false">
      <c r="A4174" s="1" t="n">
        <v>4170</v>
      </c>
      <c r="B4174" s="1" t="n">
        <v>56</v>
      </c>
      <c r="C4174" s="1" t="n">
        <v>0</v>
      </c>
      <c r="D4174" s="1" t="n">
        <v>0</v>
      </c>
      <c r="E4174" s="1" t="n">
        <v>1</v>
      </c>
      <c r="F4174" s="1" t="n">
        <v>4168</v>
      </c>
      <c r="H4174" s="1" t="s">
        <v>4706</v>
      </c>
      <c r="I4174" s="3" t="e">
        <f aca="false">---#NAME?</f>
        <v>#NAME?</v>
      </c>
      <c r="J4174" s="3" t="s">
        <v>256</v>
      </c>
      <c r="K4174" s="1" t="n">
        <v>10</v>
      </c>
      <c r="L4174" s="1" t="n">
        <v>0</v>
      </c>
      <c r="M4174" s="1" t="n">
        <v>41700</v>
      </c>
    </row>
    <row r="4175" customFormat="false" ht="14.9" hidden="false" customHeight="false" outlineLevel="0" collapsed="false">
      <c r="A4175" s="1" t="n">
        <v>4171</v>
      </c>
      <c r="B4175" s="1" t="n">
        <v>56</v>
      </c>
      <c r="C4175" s="1" t="n">
        <v>0</v>
      </c>
      <c r="D4175" s="1" t="n">
        <v>0</v>
      </c>
      <c r="E4175" s="1" t="n">
        <v>1</v>
      </c>
      <c r="F4175" s="1" t="n">
        <v>4165</v>
      </c>
      <c r="H4175" s="1" t="s">
        <v>4707</v>
      </c>
      <c r="I4175" s="3" t="e">
        <f aca="false">-#NAME?</f>
        <v>#NAME?</v>
      </c>
      <c r="J4175" s="3" t="s">
        <v>256</v>
      </c>
      <c r="K4175" s="1" t="n">
        <v>10</v>
      </c>
      <c r="L4175" s="1" t="n">
        <v>0</v>
      </c>
      <c r="M4175" s="1" t="n">
        <v>41710</v>
      </c>
    </row>
    <row r="4176" customFormat="false" ht="216.4" hidden="false" customHeight="false" outlineLevel="0" collapsed="false">
      <c r="A4176" s="1" t="n">
        <v>4172</v>
      </c>
      <c r="B4176" s="1" t="n">
        <v>56</v>
      </c>
      <c r="C4176" s="1" t="n">
        <v>0</v>
      </c>
      <c r="D4176" s="1" t="n">
        <v>1</v>
      </c>
      <c r="E4176" s="1" t="n">
        <v>1</v>
      </c>
      <c r="G4176" s="1" t="n">
        <v>56.09</v>
      </c>
      <c r="H4176" s="1" t="s">
        <v>4708</v>
      </c>
      <c r="I4176" s="3" t="s">
        <v>4709</v>
      </c>
      <c r="L4176" s="1" t="n">
        <v>0</v>
      </c>
      <c r="M4176" s="1" t="n">
        <v>41720</v>
      </c>
    </row>
    <row r="4177" customFormat="false" ht="122.35" hidden="false" customHeight="false" outlineLevel="0" collapsed="false">
      <c r="A4177" s="1" t="n">
        <v>4173</v>
      </c>
      <c r="B4177" s="1" t="n">
        <v>57</v>
      </c>
      <c r="C4177" s="1" t="n">
        <v>0</v>
      </c>
      <c r="D4177" s="1" t="n">
        <v>1</v>
      </c>
      <c r="E4177" s="1" t="n">
        <v>0</v>
      </c>
      <c r="G4177" s="1" t="n">
        <v>57.01</v>
      </c>
      <c r="I4177" s="3" t="s">
        <v>4710</v>
      </c>
      <c r="L4177" s="1" t="n">
        <v>0</v>
      </c>
      <c r="M4177" s="1" t="n">
        <v>41730</v>
      </c>
    </row>
    <row r="4178" customFormat="false" ht="14.9" hidden="false" customHeight="false" outlineLevel="0" collapsed="false">
      <c r="A4178" s="1" t="n">
        <v>4174</v>
      </c>
      <c r="B4178" s="1" t="n">
        <v>57</v>
      </c>
      <c r="C4178" s="1" t="n">
        <v>0</v>
      </c>
      <c r="D4178" s="1" t="n">
        <v>0</v>
      </c>
      <c r="E4178" s="1" t="n">
        <v>1</v>
      </c>
      <c r="F4178" s="1" t="n">
        <v>4173</v>
      </c>
      <c r="H4178" s="1" t="s">
        <v>4711</v>
      </c>
      <c r="I4178" s="3" t="e">
        <f aca="false">-#NAME? #NAME? #NAME? #NAME? #NAME? #NAME? #NAME?</f>
        <v>#VALUE!</v>
      </c>
      <c r="J4178" s="3" t="s">
        <v>4712</v>
      </c>
      <c r="K4178" s="1" t="n">
        <v>10</v>
      </c>
      <c r="L4178" s="1" t="n">
        <v>0</v>
      </c>
      <c r="M4178" s="1" t="n">
        <v>41740</v>
      </c>
    </row>
    <row r="4179" customFormat="false" ht="14.9" hidden="false" customHeight="false" outlineLevel="0" collapsed="false">
      <c r="A4179" s="1" t="n">
        <v>4175</v>
      </c>
      <c r="B4179" s="1" t="n">
        <v>57</v>
      </c>
      <c r="C4179" s="1" t="n">
        <v>0</v>
      </c>
      <c r="D4179" s="1" t="n">
        <v>0</v>
      </c>
      <c r="E4179" s="1" t="n">
        <v>1</v>
      </c>
      <c r="F4179" s="1" t="n">
        <v>4173</v>
      </c>
      <c r="H4179" s="1" t="s">
        <v>4713</v>
      </c>
      <c r="I4179" s="3" t="e">
        <f aca="false">-#NAME? #NAME? #NAME? #NAME?</f>
        <v>#VALUE!</v>
      </c>
      <c r="J4179" s="3" t="s">
        <v>4712</v>
      </c>
      <c r="K4179" s="1" t="n">
        <v>10</v>
      </c>
      <c r="L4179" s="1" t="n">
        <v>0</v>
      </c>
      <c r="M4179" s="1" t="n">
        <v>41750</v>
      </c>
    </row>
    <row r="4180" customFormat="false" ht="297" hidden="false" customHeight="false" outlineLevel="0" collapsed="false">
      <c r="A4180" s="1" t="n">
        <v>4176</v>
      </c>
      <c r="B4180" s="1" t="n">
        <v>57</v>
      </c>
      <c r="C4180" s="1" t="n">
        <v>0</v>
      </c>
      <c r="D4180" s="1" t="n">
        <v>1</v>
      </c>
      <c r="E4180" s="1" t="n">
        <v>0</v>
      </c>
      <c r="G4180" s="1" t="n">
        <v>57.02</v>
      </c>
      <c r="I4180" s="3" t="s">
        <v>4714</v>
      </c>
      <c r="L4180" s="1" t="n">
        <v>0</v>
      </c>
      <c r="M4180" s="1" t="n">
        <v>41760</v>
      </c>
    </row>
    <row r="4181" customFormat="false" ht="135.8" hidden="false" customHeight="false" outlineLevel="0" collapsed="false">
      <c r="A4181" s="1" t="n">
        <v>4177</v>
      </c>
      <c r="B4181" s="1" t="n">
        <v>57</v>
      </c>
      <c r="C4181" s="1" t="n">
        <v>0</v>
      </c>
      <c r="D4181" s="1" t="n">
        <v>0</v>
      </c>
      <c r="E4181" s="1" t="n">
        <v>1</v>
      </c>
      <c r="F4181" s="1" t="n">
        <v>4176</v>
      </c>
      <c r="H4181" s="1" t="s">
        <v>4715</v>
      </c>
      <c r="I4181" s="3" t="s">
        <v>4716</v>
      </c>
      <c r="J4181" s="3" t="s">
        <v>4712</v>
      </c>
      <c r="K4181" s="1" t="n">
        <v>10</v>
      </c>
      <c r="L4181" s="1" t="n">
        <v>0</v>
      </c>
      <c r="M4181" s="1" t="n">
        <v>41770</v>
      </c>
    </row>
    <row r="4182" customFormat="false" ht="14.9" hidden="false" customHeight="false" outlineLevel="0" collapsed="false">
      <c r="A4182" s="1" t="n">
        <v>4178</v>
      </c>
      <c r="B4182" s="1" t="n">
        <v>57</v>
      </c>
      <c r="C4182" s="1" t="n">
        <v>0</v>
      </c>
      <c r="D4182" s="1" t="n">
        <v>0</v>
      </c>
      <c r="E4182" s="1" t="n">
        <v>1</v>
      </c>
      <c r="F4182" s="1" t="n">
        <v>4176</v>
      </c>
      <c r="H4182" s="1" t="s">
        <v>4717</v>
      </c>
      <c r="I4182" s="3" t="e">
        <f aca="false">-#NAME? #NAME? #NAME? #NAME? #NAME? (#NAME?)</f>
        <v>#VALUE!</v>
      </c>
      <c r="J4182" s="3" t="s">
        <v>4712</v>
      </c>
      <c r="K4182" s="1" t="n">
        <v>10</v>
      </c>
      <c r="L4182" s="1" t="n">
        <v>0</v>
      </c>
      <c r="M4182" s="1" t="n">
        <v>41780</v>
      </c>
    </row>
    <row r="4183" customFormat="false" ht="68.65" hidden="false" customHeight="false" outlineLevel="0" collapsed="false">
      <c r="A4183" s="1" t="n">
        <v>4179</v>
      </c>
      <c r="B4183" s="1" t="n">
        <v>57</v>
      </c>
      <c r="C4183" s="1" t="n">
        <v>0</v>
      </c>
      <c r="D4183" s="1" t="n">
        <v>0</v>
      </c>
      <c r="E4183" s="1" t="n">
        <v>0</v>
      </c>
      <c r="F4183" s="1" t="n">
        <v>4176</v>
      </c>
      <c r="I4183" s="3" t="s">
        <v>4718</v>
      </c>
      <c r="L4183" s="1" t="n">
        <v>0</v>
      </c>
      <c r="M4183" s="1" t="n">
        <v>41790</v>
      </c>
    </row>
    <row r="4184" customFormat="false" ht="14.9" hidden="false" customHeight="false" outlineLevel="0" collapsed="false">
      <c r="A4184" s="1" t="n">
        <v>4180</v>
      </c>
      <c r="B4184" s="1" t="n">
        <v>57</v>
      </c>
      <c r="C4184" s="1" t="n">
        <v>0</v>
      </c>
      <c r="D4184" s="1" t="n">
        <v>0</v>
      </c>
      <c r="E4184" s="1" t="n">
        <v>1</v>
      </c>
      <c r="F4184" s="1" t="n">
        <v>4179</v>
      </c>
      <c r="H4184" s="1" t="s">
        <v>4719</v>
      </c>
      <c r="I4184" s="3" t="e">
        <f aca="false">--#NAME? #NAME? #NAME? #NAME? #NAME? #NAME?</f>
        <v>#VALUE!</v>
      </c>
      <c r="J4184" s="3" t="s">
        <v>4712</v>
      </c>
      <c r="K4184" s="1" t="n">
        <v>10</v>
      </c>
      <c r="L4184" s="1" t="n">
        <v>0</v>
      </c>
      <c r="M4184" s="1" t="n">
        <v>41800</v>
      </c>
    </row>
    <row r="4185" customFormat="false" ht="14.9" hidden="false" customHeight="false" outlineLevel="0" collapsed="false">
      <c r="A4185" s="1" t="n">
        <v>4181</v>
      </c>
      <c r="B4185" s="1" t="n">
        <v>57</v>
      </c>
      <c r="C4185" s="1" t="n">
        <v>0</v>
      </c>
      <c r="D4185" s="1" t="n">
        <v>0</v>
      </c>
      <c r="E4185" s="1" t="n">
        <v>1</v>
      </c>
      <c r="F4185" s="1" t="n">
        <v>4179</v>
      </c>
      <c r="H4185" s="1" t="s">
        <v>4720</v>
      </c>
      <c r="I4185" s="3" t="e">
        <f aca="false">--#NAME? #NAME?-#NAME? #NAME? #NAME?</f>
        <v>#VALUE!</v>
      </c>
      <c r="J4185" s="3" t="s">
        <v>4712</v>
      </c>
      <c r="K4185" s="1" t="n">
        <v>10</v>
      </c>
      <c r="L4185" s="1" t="n">
        <v>0</v>
      </c>
      <c r="M4185" s="1" t="n">
        <v>41810</v>
      </c>
    </row>
    <row r="4186" customFormat="false" ht="14.9" hidden="false" customHeight="false" outlineLevel="0" collapsed="false">
      <c r="A4186" s="1" t="n">
        <v>4182</v>
      </c>
      <c r="B4186" s="1" t="n">
        <v>57</v>
      </c>
      <c r="C4186" s="1" t="n">
        <v>0</v>
      </c>
      <c r="D4186" s="1" t="n">
        <v>0</v>
      </c>
      <c r="E4186" s="1" t="n">
        <v>1</v>
      </c>
      <c r="F4186" s="1" t="n">
        <v>4179</v>
      </c>
      <c r="H4186" s="1" t="s">
        <v>4721</v>
      </c>
      <c r="I4186" s="3" t="e">
        <f aca="false">--#NAME? #NAME? #NAME? #NAME?</f>
        <v>#VALUE!</v>
      </c>
      <c r="J4186" s="3" t="s">
        <v>4712</v>
      </c>
      <c r="K4186" s="1" t="n">
        <v>10</v>
      </c>
      <c r="L4186" s="1" t="n">
        <v>0</v>
      </c>
      <c r="M4186" s="1" t="n">
        <v>41820</v>
      </c>
    </row>
    <row r="4187" customFormat="false" ht="68.65" hidden="false" customHeight="false" outlineLevel="0" collapsed="false">
      <c r="A4187" s="1" t="n">
        <v>4183</v>
      </c>
      <c r="B4187" s="1" t="n">
        <v>57</v>
      </c>
      <c r="C4187" s="1" t="n">
        <v>0</v>
      </c>
      <c r="D4187" s="1" t="n">
        <v>0</v>
      </c>
      <c r="E4187" s="1" t="n">
        <v>0</v>
      </c>
      <c r="F4187" s="1" t="n">
        <v>4176</v>
      </c>
      <c r="I4187" s="3" t="s">
        <v>4722</v>
      </c>
      <c r="L4187" s="1" t="n">
        <v>0</v>
      </c>
      <c r="M4187" s="1" t="n">
        <v>41830</v>
      </c>
    </row>
    <row r="4188" customFormat="false" ht="14.9" hidden="false" customHeight="false" outlineLevel="0" collapsed="false">
      <c r="A4188" s="1" t="n">
        <v>4184</v>
      </c>
      <c r="B4188" s="1" t="n">
        <v>57</v>
      </c>
      <c r="C4188" s="1" t="n">
        <v>0</v>
      </c>
      <c r="D4188" s="1" t="n">
        <v>0</v>
      </c>
      <c r="E4188" s="1" t="n">
        <v>1</v>
      </c>
      <c r="F4188" s="1" t="n">
        <v>4183</v>
      </c>
      <c r="H4188" s="1" t="s">
        <v>4723</v>
      </c>
      <c r="I4188" s="3" t="e">
        <f aca="false">--#NAME? #NAME? #NAME? #NAME? #NAME? #NAME?</f>
        <v>#VALUE!</v>
      </c>
      <c r="J4188" s="3" t="s">
        <v>4712</v>
      </c>
      <c r="K4188" s="1" t="n">
        <v>10</v>
      </c>
      <c r="L4188" s="1" t="n">
        <v>0</v>
      </c>
      <c r="M4188" s="1" t="n">
        <v>41840</v>
      </c>
    </row>
    <row r="4189" customFormat="false" ht="14.9" hidden="false" customHeight="false" outlineLevel="0" collapsed="false">
      <c r="A4189" s="1" t="n">
        <v>4185</v>
      </c>
      <c r="B4189" s="1" t="n">
        <v>57</v>
      </c>
      <c r="C4189" s="1" t="n">
        <v>0</v>
      </c>
      <c r="D4189" s="1" t="n">
        <v>0</v>
      </c>
      <c r="E4189" s="1" t="n">
        <v>1</v>
      </c>
      <c r="F4189" s="1" t="n">
        <v>4183</v>
      </c>
      <c r="H4189" s="1" t="s">
        <v>4724</v>
      </c>
      <c r="I4189" s="3" t="e">
        <f aca="false">--#NAME? #NAME?-#NAME? #NAME? #NAME?</f>
        <v>#VALUE!</v>
      </c>
      <c r="J4189" s="3" t="s">
        <v>4712</v>
      </c>
      <c r="K4189" s="1" t="n">
        <v>10</v>
      </c>
      <c r="L4189" s="1" t="n">
        <v>0</v>
      </c>
      <c r="M4189" s="1" t="n">
        <v>41850</v>
      </c>
    </row>
    <row r="4190" customFormat="false" ht="14.9" hidden="false" customHeight="false" outlineLevel="0" collapsed="false">
      <c r="A4190" s="1" t="n">
        <v>4186</v>
      </c>
      <c r="B4190" s="1" t="n">
        <v>57</v>
      </c>
      <c r="C4190" s="1" t="n">
        <v>0</v>
      </c>
      <c r="D4190" s="1" t="n">
        <v>0</v>
      </c>
      <c r="E4190" s="1" t="n">
        <v>1</v>
      </c>
      <c r="F4190" s="1" t="n">
        <v>4183</v>
      </c>
      <c r="H4190" s="1" t="s">
        <v>4725</v>
      </c>
      <c r="I4190" s="3" t="e">
        <f aca="false">--#NAME? #NAME? #NAME? #NAME?</f>
        <v>#VALUE!</v>
      </c>
      <c r="J4190" s="3" t="s">
        <v>4712</v>
      </c>
      <c r="K4190" s="1" t="n">
        <v>10</v>
      </c>
      <c r="L4190" s="1" t="n">
        <v>0</v>
      </c>
      <c r="M4190" s="1" t="n">
        <v>41860</v>
      </c>
    </row>
    <row r="4191" customFormat="false" ht="14.9" hidden="false" customHeight="false" outlineLevel="0" collapsed="false">
      <c r="A4191" s="1" t="n">
        <v>4187</v>
      </c>
      <c r="B4191" s="1" t="n">
        <v>57</v>
      </c>
      <c r="C4191" s="1" t="n">
        <v>0</v>
      </c>
      <c r="D4191" s="1" t="n">
        <v>0</v>
      </c>
      <c r="E4191" s="1" t="n">
        <v>1</v>
      </c>
      <c r="F4191" s="1" t="n">
        <v>4176</v>
      </c>
      <c r="H4191" s="1" t="s">
        <v>4726</v>
      </c>
      <c r="I4191" s="3" t="e">
        <f aca="false">-#NAME?,#NAME? #NAME? #NAME? #NAME?,#NAME? #NAME? #NAME? #NAME?</f>
        <v>#VALUE!</v>
      </c>
      <c r="J4191" s="3" t="s">
        <v>4712</v>
      </c>
      <c r="K4191" s="1" t="n">
        <v>10</v>
      </c>
      <c r="L4191" s="1" t="n">
        <v>0</v>
      </c>
      <c r="M4191" s="1" t="n">
        <v>41870</v>
      </c>
    </row>
    <row r="4192" customFormat="false" ht="68.65" hidden="false" customHeight="false" outlineLevel="0" collapsed="false">
      <c r="A4192" s="1" t="n">
        <v>4188</v>
      </c>
      <c r="B4192" s="1" t="n">
        <v>57</v>
      </c>
      <c r="C4192" s="1" t="n">
        <v>0</v>
      </c>
      <c r="D4192" s="1" t="n">
        <v>0</v>
      </c>
      <c r="E4192" s="1" t="n">
        <v>0</v>
      </c>
      <c r="F4192" s="1" t="n">
        <v>4176</v>
      </c>
      <c r="I4192" s="3" t="s">
        <v>4727</v>
      </c>
      <c r="L4192" s="1" t="n">
        <v>0</v>
      </c>
      <c r="M4192" s="1" t="n">
        <v>41880</v>
      </c>
    </row>
    <row r="4193" customFormat="false" ht="14.9" hidden="false" customHeight="false" outlineLevel="0" collapsed="false">
      <c r="A4193" s="1" t="n">
        <v>4189</v>
      </c>
      <c r="B4193" s="1" t="n">
        <v>57</v>
      </c>
      <c r="C4193" s="1" t="n">
        <v>0</v>
      </c>
      <c r="D4193" s="1" t="n">
        <v>0</v>
      </c>
      <c r="E4193" s="1" t="n">
        <v>1</v>
      </c>
      <c r="F4193" s="1" t="n">
        <v>4188</v>
      </c>
      <c r="H4193" s="1" t="s">
        <v>4728</v>
      </c>
      <c r="I4193" s="3" t="e">
        <f aca="false">--#NAME? #NAME? #NAME? #NAME? #NAME? #NAME?</f>
        <v>#VALUE!</v>
      </c>
      <c r="J4193" s="3" t="s">
        <v>4712</v>
      </c>
      <c r="K4193" s="1" t="n">
        <v>10</v>
      </c>
      <c r="L4193" s="1" t="n">
        <v>0</v>
      </c>
      <c r="M4193" s="1" t="n">
        <v>41890</v>
      </c>
    </row>
    <row r="4194" customFormat="false" ht="14.9" hidden="false" customHeight="false" outlineLevel="0" collapsed="false">
      <c r="A4194" s="1" t="n">
        <v>4190</v>
      </c>
      <c r="B4194" s="1" t="n">
        <v>57</v>
      </c>
      <c r="C4194" s="1" t="n">
        <v>0</v>
      </c>
      <c r="D4194" s="1" t="n">
        <v>0</v>
      </c>
      <c r="E4194" s="1" t="n">
        <v>1</v>
      </c>
      <c r="F4194" s="1" t="n">
        <v>4188</v>
      </c>
      <c r="H4194" s="1" t="s">
        <v>4729</v>
      </c>
      <c r="I4194" s="3" t="e">
        <f aca="false">--#NAME? #NAME?-#NAME? #NAME? #NAME?</f>
        <v>#VALUE!</v>
      </c>
      <c r="J4194" s="3" t="s">
        <v>4712</v>
      </c>
      <c r="K4194" s="1" t="n">
        <v>10</v>
      </c>
      <c r="L4194" s="1" t="n">
        <v>0</v>
      </c>
      <c r="M4194" s="1" t="n">
        <v>41900</v>
      </c>
    </row>
    <row r="4195" customFormat="false" ht="14.9" hidden="false" customHeight="false" outlineLevel="0" collapsed="false">
      <c r="A4195" s="1" t="n">
        <v>4191</v>
      </c>
      <c r="B4195" s="1" t="n">
        <v>57</v>
      </c>
      <c r="C4195" s="1" t="n">
        <v>0</v>
      </c>
      <c r="D4195" s="1" t="n">
        <v>0</v>
      </c>
      <c r="E4195" s="1" t="n">
        <v>1</v>
      </c>
      <c r="F4195" s="1" t="n">
        <v>4188</v>
      </c>
      <c r="H4195" s="1" t="s">
        <v>4730</v>
      </c>
      <c r="I4195" s="3" t="e">
        <f aca="false">--#NAME? #NAME? #NAME? #NAME?</f>
        <v>#VALUE!</v>
      </c>
      <c r="J4195" s="3" t="s">
        <v>4712</v>
      </c>
      <c r="K4195" s="1" t="n">
        <v>10</v>
      </c>
      <c r="L4195" s="1" t="n">
        <v>0</v>
      </c>
      <c r="M4195" s="1" t="n">
        <v>41910</v>
      </c>
    </row>
    <row r="4196" customFormat="false" ht="122.35" hidden="false" customHeight="false" outlineLevel="0" collapsed="false">
      <c r="A4196" s="1" t="n">
        <v>4192</v>
      </c>
      <c r="B4196" s="1" t="n">
        <v>57</v>
      </c>
      <c r="C4196" s="1" t="n">
        <v>0</v>
      </c>
      <c r="D4196" s="1" t="n">
        <v>1</v>
      </c>
      <c r="E4196" s="1" t="n">
        <v>0</v>
      </c>
      <c r="G4196" s="1" t="n">
        <v>57.03</v>
      </c>
      <c r="I4196" s="3" t="s">
        <v>4731</v>
      </c>
      <c r="L4196" s="1" t="n">
        <v>0</v>
      </c>
      <c r="M4196" s="1" t="n">
        <v>41920</v>
      </c>
    </row>
    <row r="4197" customFormat="false" ht="14.9" hidden="false" customHeight="false" outlineLevel="0" collapsed="false">
      <c r="A4197" s="1" t="n">
        <v>4193</v>
      </c>
      <c r="B4197" s="1" t="n">
        <v>57</v>
      </c>
      <c r="C4197" s="1" t="n">
        <v>0</v>
      </c>
      <c r="D4197" s="1" t="n">
        <v>0</v>
      </c>
      <c r="E4197" s="1" t="n">
        <v>1</v>
      </c>
      <c r="F4197" s="1" t="n">
        <v>4192</v>
      </c>
      <c r="H4197" s="1" t="s">
        <v>4732</v>
      </c>
      <c r="I4197" s="3" t="e">
        <f aca="false">-#NAME? #NAME? #NAME? #NAME? #NAME? #NAME?</f>
        <v>#VALUE!</v>
      </c>
      <c r="J4197" s="3" t="s">
        <v>4712</v>
      </c>
      <c r="K4197" s="1" t="n">
        <v>10</v>
      </c>
      <c r="L4197" s="1" t="n">
        <v>0</v>
      </c>
      <c r="M4197" s="1" t="n">
        <v>41930</v>
      </c>
    </row>
    <row r="4198" customFormat="false" ht="14.9" hidden="false" customHeight="false" outlineLevel="0" collapsed="false">
      <c r="A4198" s="1" t="n">
        <v>4194</v>
      </c>
      <c r="B4198" s="1" t="n">
        <v>57</v>
      </c>
      <c r="C4198" s="1" t="n">
        <v>0</v>
      </c>
      <c r="D4198" s="1" t="n">
        <v>0</v>
      </c>
      <c r="E4198" s="1" t="n">
        <v>1</v>
      </c>
      <c r="F4198" s="1" t="n">
        <v>4192</v>
      </c>
      <c r="H4198" s="1" t="s">
        <v>4733</v>
      </c>
      <c r="I4198" s="3" t="e">
        <f aca="false">-#NAME? #NAME? #NAME? #NAME? #NAME?</f>
        <v>#VALUE!</v>
      </c>
      <c r="J4198" s="3" t="s">
        <v>4712</v>
      </c>
      <c r="K4198" s="1" t="n">
        <v>10</v>
      </c>
      <c r="L4198" s="1" t="n">
        <v>0</v>
      </c>
      <c r="M4198" s="1" t="n">
        <v>41940</v>
      </c>
    </row>
    <row r="4199" customFormat="false" ht="14.9" hidden="false" customHeight="false" outlineLevel="0" collapsed="false">
      <c r="A4199" s="1" t="n">
        <v>4195</v>
      </c>
      <c r="B4199" s="1" t="n">
        <v>57</v>
      </c>
      <c r="C4199" s="1" t="n">
        <v>0</v>
      </c>
      <c r="D4199" s="1" t="n">
        <v>0</v>
      </c>
      <c r="E4199" s="1" t="n">
        <v>1</v>
      </c>
      <c r="F4199" s="1" t="n">
        <v>4192</v>
      </c>
      <c r="H4199" s="1" t="s">
        <v>4734</v>
      </c>
      <c r="I4199" s="3" t="e">
        <f aca="false">-#NAME? #NAME? #NAME?-#NAME? #NAME? #NAME?</f>
        <v>#VALUE!</v>
      </c>
      <c r="J4199" s="3" t="s">
        <v>4712</v>
      </c>
      <c r="K4199" s="1" t="n">
        <v>10</v>
      </c>
      <c r="L4199" s="1" t="n">
        <v>0</v>
      </c>
      <c r="M4199" s="1" t="n">
        <v>41950</v>
      </c>
    </row>
    <row r="4200" customFormat="false" ht="14.9" hidden="false" customHeight="false" outlineLevel="0" collapsed="false">
      <c r="A4200" s="1" t="n">
        <v>4196</v>
      </c>
      <c r="B4200" s="1" t="n">
        <v>57</v>
      </c>
      <c r="C4200" s="1" t="n">
        <v>0</v>
      </c>
      <c r="D4200" s="1" t="n">
        <v>0</v>
      </c>
      <c r="E4200" s="1" t="n">
        <v>1</v>
      </c>
      <c r="F4200" s="1" t="n">
        <v>4192</v>
      </c>
      <c r="H4200" s="1" t="s">
        <v>4735</v>
      </c>
      <c r="I4200" s="3" t="e">
        <f aca="false">-#NAME? #NAME? #NAME? #NAME?</f>
        <v>#VALUE!</v>
      </c>
      <c r="J4200" s="3" t="s">
        <v>4712</v>
      </c>
      <c r="K4200" s="1" t="n">
        <v>10</v>
      </c>
      <c r="L4200" s="1" t="n">
        <v>0</v>
      </c>
      <c r="M4200" s="1" t="n">
        <v>41960</v>
      </c>
    </row>
    <row r="4201" customFormat="false" ht="162.65" hidden="false" customHeight="false" outlineLevel="0" collapsed="false">
      <c r="A4201" s="1" t="n">
        <v>4197</v>
      </c>
      <c r="B4201" s="1" t="n">
        <v>57</v>
      </c>
      <c r="C4201" s="1" t="n">
        <v>0</v>
      </c>
      <c r="D4201" s="1" t="n">
        <v>1</v>
      </c>
      <c r="E4201" s="1" t="n">
        <v>0</v>
      </c>
      <c r="G4201" s="1" t="n">
        <v>57.04</v>
      </c>
      <c r="I4201" s="3" t="s">
        <v>4736</v>
      </c>
      <c r="L4201" s="1" t="n">
        <v>0</v>
      </c>
      <c r="M4201" s="1" t="n">
        <v>41970</v>
      </c>
    </row>
    <row r="4202" customFormat="false" ht="82.05" hidden="false" customHeight="false" outlineLevel="0" collapsed="false">
      <c r="A4202" s="1" t="n">
        <v>4198</v>
      </c>
      <c r="B4202" s="1" t="n">
        <v>57</v>
      </c>
      <c r="C4202" s="1" t="n">
        <v>0</v>
      </c>
      <c r="D4202" s="1" t="n">
        <v>0</v>
      </c>
      <c r="E4202" s="1" t="n">
        <v>1</v>
      </c>
      <c r="F4202" s="1" t="n">
        <v>4197</v>
      </c>
      <c r="H4202" s="1" t="s">
        <v>4737</v>
      </c>
      <c r="I4202" s="3" t="s">
        <v>4738</v>
      </c>
      <c r="J4202" s="3" t="s">
        <v>4712</v>
      </c>
      <c r="K4202" s="1" t="n">
        <v>10</v>
      </c>
      <c r="L4202" s="1" t="n">
        <v>0</v>
      </c>
      <c r="M4202" s="1" t="n">
        <v>41980</v>
      </c>
    </row>
    <row r="4203" customFormat="false" ht="135.8" hidden="false" customHeight="false" outlineLevel="0" collapsed="false">
      <c r="A4203" s="1" t="n">
        <v>4199</v>
      </c>
      <c r="B4203" s="1" t="n">
        <v>57</v>
      </c>
      <c r="C4203" s="1" t="n">
        <v>0</v>
      </c>
      <c r="D4203" s="1" t="n">
        <v>0</v>
      </c>
      <c r="E4203" s="1" t="n">
        <v>1</v>
      </c>
      <c r="F4203" s="1" t="n">
        <v>4197</v>
      </c>
      <c r="H4203" s="1" t="s">
        <v>4739</v>
      </c>
      <c r="I4203" s="3" t="s">
        <v>4740</v>
      </c>
      <c r="J4203" s="3" t="s">
        <v>4712</v>
      </c>
      <c r="K4203" s="1" t="n">
        <v>10</v>
      </c>
      <c r="L4203" s="1" t="n">
        <v>0</v>
      </c>
      <c r="M4203" s="1" t="n">
        <v>41990</v>
      </c>
    </row>
    <row r="4204" customFormat="false" ht="14.9" hidden="false" customHeight="false" outlineLevel="0" collapsed="false">
      <c r="A4204" s="1" t="n">
        <v>4200</v>
      </c>
      <c r="B4204" s="1" t="n">
        <v>57</v>
      </c>
      <c r="C4204" s="1" t="n">
        <v>0</v>
      </c>
      <c r="D4204" s="1" t="n">
        <v>0</v>
      </c>
      <c r="E4204" s="1" t="n">
        <v>1</v>
      </c>
      <c r="F4204" s="1" t="n">
        <v>4197</v>
      </c>
      <c r="H4204" s="1" t="s">
        <v>4741</v>
      </c>
      <c r="I4204" s="3" t="e">
        <f aca="false">-#NAME?</f>
        <v>#NAME?</v>
      </c>
      <c r="L4204" s="1" t="n">
        <v>0</v>
      </c>
      <c r="M4204" s="1" t="n">
        <v>42000</v>
      </c>
    </row>
    <row r="4205" customFormat="false" ht="122.35" hidden="false" customHeight="false" outlineLevel="0" collapsed="false">
      <c r="A4205" s="1" t="n">
        <v>4201</v>
      </c>
      <c r="B4205" s="1" t="n">
        <v>57</v>
      </c>
      <c r="C4205" s="1" t="n">
        <v>0</v>
      </c>
      <c r="D4205" s="1" t="n">
        <v>1</v>
      </c>
      <c r="E4205" s="1" t="n">
        <v>1</v>
      </c>
      <c r="G4205" s="1" t="n">
        <v>57.05</v>
      </c>
      <c r="H4205" s="1" t="s">
        <v>4742</v>
      </c>
      <c r="I4205" s="3" t="s">
        <v>4743</v>
      </c>
      <c r="J4205" s="3" t="s">
        <v>4712</v>
      </c>
      <c r="K4205" s="1" t="n">
        <v>10</v>
      </c>
      <c r="L4205" s="1" t="n">
        <v>0</v>
      </c>
      <c r="M4205" s="1" t="n">
        <v>42010</v>
      </c>
    </row>
    <row r="4206" customFormat="false" ht="162.65" hidden="false" customHeight="false" outlineLevel="0" collapsed="false">
      <c r="A4206" s="1" t="n">
        <v>4202</v>
      </c>
      <c r="B4206" s="1" t="n">
        <v>58</v>
      </c>
      <c r="C4206" s="1" t="n">
        <v>0</v>
      </c>
      <c r="D4206" s="1" t="n">
        <v>1</v>
      </c>
      <c r="E4206" s="1" t="n">
        <v>0</v>
      </c>
      <c r="G4206" s="1" t="n">
        <v>58.01</v>
      </c>
      <c r="I4206" s="3" t="s">
        <v>4744</v>
      </c>
      <c r="L4206" s="1" t="n">
        <v>0</v>
      </c>
      <c r="M4206" s="1" t="n">
        <v>42020</v>
      </c>
    </row>
    <row r="4207" customFormat="false" ht="14.9" hidden="false" customHeight="false" outlineLevel="0" collapsed="false">
      <c r="A4207" s="1" t="n">
        <v>4203</v>
      </c>
      <c r="B4207" s="1" t="n">
        <v>58</v>
      </c>
      <c r="C4207" s="1" t="n">
        <v>0</v>
      </c>
      <c r="D4207" s="1" t="n">
        <v>0</v>
      </c>
      <c r="E4207" s="1" t="n">
        <v>1</v>
      </c>
      <c r="F4207" s="1" t="n">
        <v>4202</v>
      </c>
      <c r="H4207" s="1" t="s">
        <v>4745</v>
      </c>
      <c r="I4207" s="3" t="e">
        <f aca="false">-#NAME? #NAME? #NAME? #NAME? #NAME? #NAME?</f>
        <v>#VALUE!</v>
      </c>
      <c r="J4207" s="3" t="s">
        <v>256</v>
      </c>
      <c r="K4207" s="1" t="n">
        <v>10</v>
      </c>
      <c r="L4207" s="1" t="n">
        <v>0</v>
      </c>
      <c r="M4207" s="1" t="n">
        <v>42030</v>
      </c>
    </row>
    <row r="4208" customFormat="false" ht="28.35" hidden="false" customHeight="false" outlineLevel="0" collapsed="false">
      <c r="A4208" s="1" t="n">
        <v>4204</v>
      </c>
      <c r="B4208" s="1" t="n">
        <v>58</v>
      </c>
      <c r="C4208" s="1" t="n">
        <v>0</v>
      </c>
      <c r="D4208" s="1" t="n">
        <v>0</v>
      </c>
      <c r="E4208" s="1" t="n">
        <v>0</v>
      </c>
      <c r="F4208" s="1" t="n">
        <v>4202</v>
      </c>
      <c r="I4208" s="3" t="s">
        <v>4746</v>
      </c>
      <c r="L4208" s="1" t="n">
        <v>0</v>
      </c>
      <c r="M4208" s="1" t="n">
        <v>42040</v>
      </c>
    </row>
    <row r="4209" customFormat="false" ht="14.9" hidden="false" customHeight="false" outlineLevel="0" collapsed="false">
      <c r="A4209" s="1" t="n">
        <v>4205</v>
      </c>
      <c r="B4209" s="1" t="n">
        <v>58</v>
      </c>
      <c r="C4209" s="1" t="n">
        <v>0</v>
      </c>
      <c r="D4209" s="1" t="n">
        <v>0</v>
      </c>
      <c r="E4209" s="1" t="n">
        <v>1</v>
      </c>
      <c r="F4209" s="1" t="n">
        <v>4204</v>
      </c>
      <c r="H4209" s="1" t="s">
        <v>4747</v>
      </c>
      <c r="I4209" s="3" t="e">
        <f aca="false">--#NAME? #NAME? #NAME? #NAME?</f>
        <v>#VALUE!</v>
      </c>
      <c r="J4209" s="3" t="s">
        <v>256</v>
      </c>
      <c r="K4209" s="1" t="n">
        <v>10</v>
      </c>
      <c r="L4209" s="1" t="n">
        <v>0</v>
      </c>
      <c r="M4209" s="1" t="n">
        <v>42050</v>
      </c>
    </row>
    <row r="4210" customFormat="false" ht="14.9" hidden="false" customHeight="false" outlineLevel="0" collapsed="false">
      <c r="A4210" s="1" t="n">
        <v>4206</v>
      </c>
      <c r="B4210" s="1" t="n">
        <v>58</v>
      </c>
      <c r="C4210" s="1" t="n">
        <v>0</v>
      </c>
      <c r="D4210" s="1" t="n">
        <v>0</v>
      </c>
      <c r="E4210" s="1" t="n">
        <v>1</v>
      </c>
      <c r="F4210" s="1" t="n">
        <v>4204</v>
      </c>
      <c r="H4210" s="1" t="s">
        <v>4748</v>
      </c>
      <c r="I4210" s="3" t="e">
        <f aca="false">--#NAME? #NAME?</f>
        <v>#VALUE!</v>
      </c>
      <c r="J4210" s="3" t="s">
        <v>256</v>
      </c>
      <c r="K4210" s="1" t="n">
        <v>10</v>
      </c>
      <c r="L4210" s="1" t="n">
        <v>0</v>
      </c>
      <c r="M4210" s="1" t="n">
        <v>42060</v>
      </c>
    </row>
    <row r="4211" customFormat="false" ht="14.9" hidden="false" customHeight="false" outlineLevel="0" collapsed="false">
      <c r="A4211" s="1" t="n">
        <v>4207</v>
      </c>
      <c r="B4211" s="1" t="n">
        <v>58</v>
      </c>
      <c r="C4211" s="1" t="n">
        <v>0</v>
      </c>
      <c r="D4211" s="1" t="n">
        <v>0</v>
      </c>
      <c r="E4211" s="1" t="n">
        <v>1</v>
      </c>
      <c r="F4211" s="1" t="n">
        <v>4204</v>
      </c>
      <c r="H4211" s="1" t="s">
        <v>4749</v>
      </c>
      <c r="I4211" s="3" t="e">
        <f aca="false">--#NAME? #NAME? #NAME? #NAME?</f>
        <v>#VALUE!</v>
      </c>
      <c r="J4211" s="3" t="s">
        <v>256</v>
      </c>
      <c r="K4211" s="1" t="n">
        <v>10</v>
      </c>
      <c r="L4211" s="1" t="n">
        <v>0</v>
      </c>
      <c r="M4211" s="1" t="n">
        <v>42070</v>
      </c>
    </row>
    <row r="4212" customFormat="false" ht="14.9" hidden="false" customHeight="false" outlineLevel="0" collapsed="false">
      <c r="A4212" s="1" t="n">
        <v>4208</v>
      </c>
      <c r="B4212" s="1" t="n">
        <v>58</v>
      </c>
      <c r="C4212" s="1" t="n">
        <v>0</v>
      </c>
      <c r="D4212" s="1" t="n">
        <v>0</v>
      </c>
      <c r="E4212" s="1" t="n">
        <v>1</v>
      </c>
      <c r="F4212" s="1" t="n">
        <v>4204</v>
      </c>
      <c r="H4212" s="1" t="s">
        <v>4750</v>
      </c>
      <c r="I4212" s="3" t="e">
        <f aca="false">--#NAME? #NAME?</f>
        <v>#VALUE!</v>
      </c>
      <c r="J4212" s="3" t="s">
        <v>256</v>
      </c>
      <c r="K4212" s="1" t="n">
        <v>10</v>
      </c>
      <c r="L4212" s="1" t="n">
        <v>0</v>
      </c>
      <c r="M4212" s="1" t="n">
        <v>42080</v>
      </c>
    </row>
    <row r="4213" customFormat="false" ht="14.9" hidden="false" customHeight="false" outlineLevel="0" collapsed="false">
      <c r="A4213" s="1" t="n">
        <v>4209</v>
      </c>
      <c r="B4213" s="1" t="n">
        <v>58</v>
      </c>
      <c r="C4213" s="1" t="n">
        <v>0</v>
      </c>
      <c r="D4213" s="1" t="n">
        <v>0</v>
      </c>
      <c r="E4213" s="1" t="n">
        <v>1</v>
      </c>
      <c r="F4213" s="1" t="n">
        <v>4204</v>
      </c>
      <c r="H4213" s="1" t="s">
        <v>4751</v>
      </c>
      <c r="I4213" s="3" t="e">
        <f aca="false">--#NAME? #NAME? #NAME?</f>
        <v>#VALUE!</v>
      </c>
      <c r="J4213" s="3" t="s">
        <v>256</v>
      </c>
      <c r="K4213" s="1" t="n">
        <v>10</v>
      </c>
      <c r="L4213" s="1" t="n">
        <v>0</v>
      </c>
      <c r="M4213" s="1" t="n">
        <v>42090</v>
      </c>
    </row>
    <row r="4214" customFormat="false" ht="14.9" hidden="false" customHeight="false" outlineLevel="0" collapsed="false">
      <c r="A4214" s="1" t="n">
        <v>4210</v>
      </c>
      <c r="B4214" s="1" t="n">
        <v>58</v>
      </c>
      <c r="C4214" s="1" t="n">
        <v>0</v>
      </c>
      <c r="D4214" s="1" t="n">
        <v>0</v>
      </c>
      <c r="E4214" s="1" t="n">
        <v>1</v>
      </c>
      <c r="F4214" s="1" t="n">
        <v>4202</v>
      </c>
      <c r="H4214" s="1" t="s">
        <v>4752</v>
      </c>
      <c r="I4214" s="3" t="e">
        <f aca="false">-#NAME? #NAME? #NAME? #NAME?</f>
        <v>#VALUE!</v>
      </c>
      <c r="L4214" s="1" t="n">
        <v>0</v>
      </c>
      <c r="M4214" s="1" t="n">
        <v>42100</v>
      </c>
    </row>
    <row r="4215" customFormat="false" ht="297" hidden="false" customHeight="false" outlineLevel="0" collapsed="false">
      <c r="A4215" s="1" t="n">
        <v>4211</v>
      </c>
      <c r="B4215" s="1" t="n">
        <v>58</v>
      </c>
      <c r="C4215" s="1" t="n">
        <v>0</v>
      </c>
      <c r="D4215" s="1" t="n">
        <v>1</v>
      </c>
      <c r="E4215" s="1" t="n">
        <v>0</v>
      </c>
      <c r="G4215" s="1" t="n">
        <v>58.02</v>
      </c>
      <c r="I4215" s="3" t="s">
        <v>4753</v>
      </c>
      <c r="L4215" s="1" t="n">
        <v>0</v>
      </c>
      <c r="M4215" s="1" t="n">
        <v>42110</v>
      </c>
    </row>
    <row r="4216" customFormat="false" ht="108.95" hidden="false" customHeight="false" outlineLevel="0" collapsed="false">
      <c r="A4216" s="1" t="n">
        <v>4212</v>
      </c>
      <c r="B4216" s="1" t="n">
        <v>58</v>
      </c>
      <c r="C4216" s="1" t="n">
        <v>0</v>
      </c>
      <c r="D4216" s="1" t="n">
        <v>0</v>
      </c>
      <c r="E4216" s="1" t="n">
        <v>0</v>
      </c>
      <c r="F4216" s="1" t="n">
        <v>4211</v>
      </c>
      <c r="I4216" s="3" t="s">
        <v>4754</v>
      </c>
      <c r="L4216" s="1" t="n">
        <v>0</v>
      </c>
      <c r="M4216" s="1" t="n">
        <v>42120</v>
      </c>
    </row>
    <row r="4217" customFormat="false" ht="14.9" hidden="false" customHeight="false" outlineLevel="0" collapsed="false">
      <c r="A4217" s="1" t="n">
        <v>4213</v>
      </c>
      <c r="B4217" s="1" t="n">
        <v>58</v>
      </c>
      <c r="C4217" s="1" t="n">
        <v>0</v>
      </c>
      <c r="D4217" s="1" t="n">
        <v>0</v>
      </c>
      <c r="E4217" s="1" t="n">
        <v>1</v>
      </c>
      <c r="F4217" s="1" t="n">
        <v>4212</v>
      </c>
      <c r="H4217" s="1" t="s">
        <v>4755</v>
      </c>
      <c r="I4217" s="3" t="e">
        <f aca="false">--#NAME?</f>
        <v>#NAME?</v>
      </c>
      <c r="J4217" s="3" t="s">
        <v>256</v>
      </c>
      <c r="K4217" s="1" t="n">
        <v>10</v>
      </c>
      <c r="L4217" s="1" t="n">
        <v>0</v>
      </c>
      <c r="M4217" s="1" t="n">
        <v>42130</v>
      </c>
    </row>
    <row r="4218" customFormat="false" ht="14.9" hidden="false" customHeight="false" outlineLevel="0" collapsed="false">
      <c r="A4218" s="1" t="n">
        <v>4214</v>
      </c>
      <c r="B4218" s="1" t="n">
        <v>58</v>
      </c>
      <c r="C4218" s="1" t="n">
        <v>0</v>
      </c>
      <c r="D4218" s="1" t="n">
        <v>0</v>
      </c>
      <c r="E4218" s="1" t="n">
        <v>1</v>
      </c>
      <c r="F4218" s="1" t="n">
        <v>4212</v>
      </c>
      <c r="H4218" s="1" t="s">
        <v>4756</v>
      </c>
      <c r="I4218" s="3" t="e">
        <f aca="false">--#NAME?</f>
        <v>#NAME?</v>
      </c>
      <c r="J4218" s="3" t="s">
        <v>256</v>
      </c>
      <c r="K4218" s="1" t="n">
        <v>10</v>
      </c>
      <c r="L4218" s="1" t="n">
        <v>0</v>
      </c>
      <c r="M4218" s="1" t="n">
        <v>42140</v>
      </c>
    </row>
    <row r="4219" customFormat="false" ht="14.9" hidden="false" customHeight="false" outlineLevel="0" collapsed="false">
      <c r="A4219" s="1" t="n">
        <v>4215</v>
      </c>
      <c r="B4219" s="1" t="n">
        <v>58</v>
      </c>
      <c r="C4219" s="1" t="n">
        <v>0</v>
      </c>
      <c r="D4219" s="1" t="n">
        <v>0</v>
      </c>
      <c r="E4219" s="1" t="n">
        <v>1</v>
      </c>
      <c r="F4219" s="1" t="n">
        <v>4211</v>
      </c>
      <c r="H4219" s="1" t="s">
        <v>4757</v>
      </c>
      <c r="I4219" s="3" t="e">
        <f aca="false">-#NAME? #NAME? #NAME? #NAME? #NAME? #NAME? #NAME?,#NAME? #NAME? #NAME? #NAME?</f>
        <v>#VALUE!</v>
      </c>
      <c r="J4219" s="3" t="s">
        <v>256</v>
      </c>
      <c r="K4219" s="1" t="n">
        <v>10</v>
      </c>
      <c r="L4219" s="1" t="n">
        <v>0</v>
      </c>
      <c r="M4219" s="1" t="n">
        <v>42150</v>
      </c>
    </row>
    <row r="4220" customFormat="false" ht="14.9" hidden="false" customHeight="false" outlineLevel="0" collapsed="false">
      <c r="A4220" s="1" t="n">
        <v>4216</v>
      </c>
      <c r="B4220" s="1" t="n">
        <v>58</v>
      </c>
      <c r="C4220" s="1" t="n">
        <v>0</v>
      </c>
      <c r="D4220" s="1" t="n">
        <v>0</v>
      </c>
      <c r="E4220" s="1" t="n">
        <v>1</v>
      </c>
      <c r="F4220" s="1" t="n">
        <v>4211</v>
      </c>
      <c r="H4220" s="1" t="s">
        <v>4758</v>
      </c>
      <c r="I4220" s="3" t="e">
        <f aca="false">-#NAME? #NAME? #NAME?</f>
        <v>#VALUE!</v>
      </c>
      <c r="J4220" s="3" t="s">
        <v>256</v>
      </c>
      <c r="K4220" s="1" t="n">
        <v>10</v>
      </c>
      <c r="L4220" s="1" t="n">
        <v>0</v>
      </c>
      <c r="M4220" s="1" t="n">
        <v>42160</v>
      </c>
    </row>
    <row r="4221" customFormat="false" ht="95.5" hidden="false" customHeight="false" outlineLevel="0" collapsed="false">
      <c r="A4221" s="1" t="n">
        <v>4217</v>
      </c>
      <c r="B4221" s="1" t="n">
        <v>58</v>
      </c>
      <c r="C4221" s="1" t="n">
        <v>0</v>
      </c>
      <c r="D4221" s="1" t="n">
        <v>1</v>
      </c>
      <c r="E4221" s="1" t="n">
        <v>1</v>
      </c>
      <c r="G4221" s="1" t="n">
        <v>58.03</v>
      </c>
      <c r="H4221" s="1" t="s">
        <v>4759</v>
      </c>
      <c r="I4221" s="3" t="s">
        <v>4760</v>
      </c>
      <c r="J4221" s="3" t="s">
        <v>256</v>
      </c>
      <c r="K4221" s="1" t="n">
        <v>10</v>
      </c>
      <c r="L4221" s="1" t="n">
        <v>0</v>
      </c>
      <c r="M4221" s="1" t="n">
        <v>42170</v>
      </c>
    </row>
    <row r="4222" customFormat="false" ht="283.55" hidden="false" customHeight="false" outlineLevel="0" collapsed="false">
      <c r="A4222" s="1" t="n">
        <v>4218</v>
      </c>
      <c r="B4222" s="1" t="n">
        <v>58</v>
      </c>
      <c r="C4222" s="1" t="n">
        <v>0</v>
      </c>
      <c r="D4222" s="1" t="n">
        <v>1</v>
      </c>
      <c r="E4222" s="1" t="n">
        <v>0</v>
      </c>
      <c r="G4222" s="1" t="n">
        <v>58.04</v>
      </c>
      <c r="I4222" s="3" t="s">
        <v>4761</v>
      </c>
      <c r="L4222" s="1" t="n">
        <v>0</v>
      </c>
      <c r="M4222" s="1" t="n">
        <v>42180</v>
      </c>
    </row>
    <row r="4223" customFormat="false" ht="14.9" hidden="false" customHeight="false" outlineLevel="0" collapsed="false">
      <c r="A4223" s="1" t="n">
        <v>4219</v>
      </c>
      <c r="B4223" s="1" t="n">
        <v>58</v>
      </c>
      <c r="C4223" s="1" t="n">
        <v>0</v>
      </c>
      <c r="D4223" s="1" t="n">
        <v>0</v>
      </c>
      <c r="E4223" s="1" t="n">
        <v>1</v>
      </c>
      <c r="F4223" s="1" t="n">
        <v>4218</v>
      </c>
      <c r="H4223" s="1" t="s">
        <v>4762</v>
      </c>
      <c r="I4223" s="3" t="e">
        <f aca="false">-#NAME? #NAME? #NAME? #NAME? #NAME?</f>
        <v>#VALUE!</v>
      </c>
      <c r="J4223" s="3" t="s">
        <v>256</v>
      </c>
      <c r="K4223" s="1" t="n">
        <v>10</v>
      </c>
      <c r="L4223" s="1" t="n">
        <v>0</v>
      </c>
      <c r="M4223" s="1" t="n">
        <v>42190</v>
      </c>
    </row>
    <row r="4224" customFormat="false" ht="55.2" hidden="false" customHeight="false" outlineLevel="0" collapsed="false">
      <c r="A4224" s="1" t="n">
        <v>4220</v>
      </c>
      <c r="B4224" s="1" t="n">
        <v>58</v>
      </c>
      <c r="C4224" s="1" t="n">
        <v>0</v>
      </c>
      <c r="D4224" s="1" t="n">
        <v>0</v>
      </c>
      <c r="E4224" s="1" t="n">
        <v>0</v>
      </c>
      <c r="F4224" s="1" t="n">
        <v>4218</v>
      </c>
      <c r="I4224" s="3" t="s">
        <v>4763</v>
      </c>
      <c r="L4224" s="1" t="n">
        <v>0</v>
      </c>
      <c r="M4224" s="1" t="n">
        <v>42200</v>
      </c>
    </row>
    <row r="4225" customFormat="false" ht="14.9" hidden="false" customHeight="false" outlineLevel="0" collapsed="false">
      <c r="A4225" s="1" t="n">
        <v>4221</v>
      </c>
      <c r="B4225" s="1" t="n">
        <v>58</v>
      </c>
      <c r="C4225" s="1" t="n">
        <v>0</v>
      </c>
      <c r="D4225" s="1" t="n">
        <v>0</v>
      </c>
      <c r="E4225" s="1" t="n">
        <v>1</v>
      </c>
      <c r="F4225" s="1" t="n">
        <v>4220</v>
      </c>
      <c r="H4225" s="1" t="s">
        <v>4764</v>
      </c>
      <c r="I4225" s="3" t="e">
        <f aca="false">--#NAME? #NAME?-#NAME? #NAME?</f>
        <v>#VALUE!</v>
      </c>
      <c r="J4225" s="3" t="s">
        <v>256</v>
      </c>
      <c r="K4225" s="1" t="n">
        <v>10</v>
      </c>
      <c r="L4225" s="1" t="n">
        <v>0</v>
      </c>
      <c r="M4225" s="1" t="n">
        <v>42210</v>
      </c>
    </row>
    <row r="4226" customFormat="false" ht="14.9" hidden="false" customHeight="false" outlineLevel="0" collapsed="false">
      <c r="A4226" s="1" t="n">
        <v>4222</v>
      </c>
      <c r="B4226" s="1" t="n">
        <v>58</v>
      </c>
      <c r="C4226" s="1" t="n">
        <v>0</v>
      </c>
      <c r="D4226" s="1" t="n">
        <v>0</v>
      </c>
      <c r="E4226" s="1" t="n">
        <v>1</v>
      </c>
      <c r="F4226" s="1" t="n">
        <v>4220</v>
      </c>
      <c r="H4226" s="1" t="s">
        <v>4765</v>
      </c>
      <c r="I4226" s="3" t="e">
        <f aca="false">--#NAME? #NAME? #NAME? #NAME?</f>
        <v>#VALUE!</v>
      </c>
      <c r="J4226" s="3" t="s">
        <v>256</v>
      </c>
      <c r="K4226" s="1" t="n">
        <v>10</v>
      </c>
      <c r="L4226" s="1" t="n">
        <v>0</v>
      </c>
      <c r="M4226" s="1" t="n">
        <v>42220</v>
      </c>
    </row>
    <row r="4227" customFormat="false" ht="14.9" hidden="false" customHeight="false" outlineLevel="0" collapsed="false">
      <c r="A4227" s="1" t="n">
        <v>4223</v>
      </c>
      <c r="B4227" s="1" t="n">
        <v>58</v>
      </c>
      <c r="C4227" s="1" t="n">
        <v>0</v>
      </c>
      <c r="D4227" s="1" t="n">
        <v>0</v>
      </c>
      <c r="E4227" s="1" t="n">
        <v>1</v>
      </c>
      <c r="F4227" s="1" t="n">
        <v>4218</v>
      </c>
      <c r="H4227" s="1" t="s">
        <v>4766</v>
      </c>
      <c r="I4227" s="3" t="e">
        <f aca="false">-#NAME?-#NAME? #NAME?</f>
        <v>#VALUE!</v>
      </c>
      <c r="J4227" s="3" t="s">
        <v>256</v>
      </c>
      <c r="K4227" s="1" t="n">
        <v>10</v>
      </c>
      <c r="L4227" s="1" t="n">
        <v>0</v>
      </c>
      <c r="M4227" s="1" t="n">
        <v>42230</v>
      </c>
    </row>
    <row r="4228" customFormat="false" ht="323.85" hidden="false" customHeight="false" outlineLevel="0" collapsed="false">
      <c r="A4228" s="1" t="n">
        <v>4224</v>
      </c>
      <c r="B4228" s="1" t="n">
        <v>58</v>
      </c>
      <c r="C4228" s="1" t="n">
        <v>0</v>
      </c>
      <c r="D4228" s="1" t="n">
        <v>1</v>
      </c>
      <c r="E4228" s="1" t="n">
        <v>1</v>
      </c>
      <c r="G4228" s="1" t="n">
        <v>58.05</v>
      </c>
      <c r="H4228" s="1" t="s">
        <v>4767</v>
      </c>
      <c r="I4228" s="3" t="s">
        <v>4768</v>
      </c>
      <c r="J4228" s="3" t="s">
        <v>256</v>
      </c>
      <c r="K4228" s="1" t="n">
        <v>10</v>
      </c>
      <c r="L4228" s="1" t="n">
        <v>0</v>
      </c>
      <c r="M4228" s="1" t="n">
        <v>42240</v>
      </c>
    </row>
    <row r="4229" customFormat="false" ht="270.1" hidden="false" customHeight="false" outlineLevel="0" collapsed="false">
      <c r="A4229" s="1" t="n">
        <v>4225</v>
      </c>
      <c r="B4229" s="1" t="n">
        <v>58</v>
      </c>
      <c r="C4229" s="1" t="n">
        <v>0</v>
      </c>
      <c r="D4229" s="1" t="n">
        <v>1</v>
      </c>
      <c r="E4229" s="1" t="n">
        <v>0</v>
      </c>
      <c r="G4229" s="1" t="n">
        <v>58.06</v>
      </c>
      <c r="I4229" s="3" t="s">
        <v>4769</v>
      </c>
      <c r="L4229" s="1" t="n">
        <v>0</v>
      </c>
      <c r="M4229" s="1" t="n">
        <v>42250</v>
      </c>
    </row>
    <row r="4230" customFormat="false" ht="14.9" hidden="false" customHeight="false" outlineLevel="0" collapsed="false">
      <c r="A4230" s="1" t="n">
        <v>4226</v>
      </c>
      <c r="B4230" s="1" t="n">
        <v>58</v>
      </c>
      <c r="C4230" s="1" t="n">
        <v>0</v>
      </c>
      <c r="D4230" s="1" t="n">
        <v>0</v>
      </c>
      <c r="E4230" s="1" t="n">
        <v>1</v>
      </c>
      <c r="F4230" s="1" t="n">
        <v>4225</v>
      </c>
      <c r="H4230" s="1" t="s">
        <v>4770</v>
      </c>
      <c r="I4230" s="3" t="e">
        <f aca="false">-#NAME? #NAME? #NAME? (#NAME? #NAME? #NAME? #NAME? #NAME? #NAME? #NAME?) #NAME? #NAME? #NAME?</f>
        <v>#VALUE!</v>
      </c>
      <c r="J4230" s="3" t="s">
        <v>256</v>
      </c>
      <c r="K4230" s="1" t="n">
        <v>10</v>
      </c>
      <c r="L4230" s="1" t="n">
        <v>0</v>
      </c>
      <c r="M4230" s="1" t="n">
        <v>42260</v>
      </c>
    </row>
    <row r="4231" customFormat="false" ht="162.65" hidden="false" customHeight="false" outlineLevel="0" collapsed="false">
      <c r="A4231" s="1" t="n">
        <v>4227</v>
      </c>
      <c r="B4231" s="1" t="n">
        <v>58</v>
      </c>
      <c r="C4231" s="1" t="n">
        <v>0</v>
      </c>
      <c r="D4231" s="1" t="n">
        <v>0</v>
      </c>
      <c r="E4231" s="1" t="n">
        <v>1</v>
      </c>
      <c r="F4231" s="1" t="n">
        <v>4225</v>
      </c>
      <c r="H4231" s="1" t="s">
        <v>4771</v>
      </c>
      <c r="I4231" s="3" t="s">
        <v>4772</v>
      </c>
      <c r="J4231" s="3" t="s">
        <v>256</v>
      </c>
      <c r="K4231" s="1" t="n">
        <v>10</v>
      </c>
      <c r="L4231" s="1" t="n">
        <v>0</v>
      </c>
      <c r="M4231" s="1" t="n">
        <v>42270</v>
      </c>
    </row>
    <row r="4232" customFormat="false" ht="41.75" hidden="false" customHeight="false" outlineLevel="0" collapsed="false">
      <c r="A4232" s="1" t="n">
        <v>4228</v>
      </c>
      <c r="B4232" s="1" t="n">
        <v>58</v>
      </c>
      <c r="C4232" s="1" t="n">
        <v>0</v>
      </c>
      <c r="D4232" s="1" t="n">
        <v>0</v>
      </c>
      <c r="E4232" s="1" t="n">
        <v>0</v>
      </c>
      <c r="F4232" s="1" t="n">
        <v>4225</v>
      </c>
      <c r="I4232" s="3" t="s">
        <v>4496</v>
      </c>
      <c r="L4232" s="1" t="n">
        <v>0</v>
      </c>
      <c r="M4232" s="1" t="n">
        <v>42280</v>
      </c>
    </row>
    <row r="4233" customFormat="false" ht="14.9" hidden="false" customHeight="false" outlineLevel="0" collapsed="false">
      <c r="A4233" s="1" t="n">
        <v>4229</v>
      </c>
      <c r="B4233" s="1" t="n">
        <v>58</v>
      </c>
      <c r="C4233" s="1" t="n">
        <v>0</v>
      </c>
      <c r="D4233" s="1" t="n">
        <v>0</v>
      </c>
      <c r="E4233" s="1" t="n">
        <v>1</v>
      </c>
      <c r="F4233" s="1" t="n">
        <v>4228</v>
      </c>
      <c r="H4233" s="1" t="s">
        <v>4773</v>
      </c>
      <c r="I4233" s="3" t="e">
        <f aca="false">--#NAME? #NAME?</f>
        <v>#VALUE!</v>
      </c>
      <c r="J4233" s="3" t="s">
        <v>256</v>
      </c>
      <c r="K4233" s="1" t="n">
        <v>10</v>
      </c>
      <c r="L4233" s="1" t="n">
        <v>0</v>
      </c>
      <c r="M4233" s="1" t="n">
        <v>42290</v>
      </c>
    </row>
    <row r="4234" customFormat="false" ht="14.9" hidden="false" customHeight="false" outlineLevel="0" collapsed="false">
      <c r="A4234" s="1" t="n">
        <v>4230</v>
      </c>
      <c r="B4234" s="1" t="n">
        <v>58</v>
      </c>
      <c r="C4234" s="1" t="n">
        <v>0</v>
      </c>
      <c r="D4234" s="1" t="n">
        <v>0</v>
      </c>
      <c r="E4234" s="1" t="n">
        <v>1</v>
      </c>
      <c r="F4234" s="1" t="n">
        <v>4228</v>
      </c>
      <c r="H4234" s="1" t="s">
        <v>4774</v>
      </c>
      <c r="I4234" s="3" t="e">
        <f aca="false">--#NAME? #NAME?-#NAME? #NAME?</f>
        <v>#VALUE!</v>
      </c>
      <c r="J4234" s="3" t="s">
        <v>256</v>
      </c>
      <c r="K4234" s="1" t="n">
        <v>10</v>
      </c>
      <c r="L4234" s="1" t="n">
        <v>0</v>
      </c>
      <c r="M4234" s="1" t="n">
        <v>42300</v>
      </c>
    </row>
    <row r="4235" customFormat="false" ht="14.9" hidden="false" customHeight="false" outlineLevel="0" collapsed="false">
      <c r="A4235" s="1" t="n">
        <v>4231</v>
      </c>
      <c r="B4235" s="1" t="n">
        <v>58</v>
      </c>
      <c r="C4235" s="1" t="n">
        <v>0</v>
      </c>
      <c r="D4235" s="1" t="n">
        <v>0</v>
      </c>
      <c r="E4235" s="1" t="n">
        <v>1</v>
      </c>
      <c r="F4235" s="1" t="n">
        <v>4228</v>
      </c>
      <c r="H4235" s="1" t="s">
        <v>4775</v>
      </c>
      <c r="I4235" s="3" t="e">
        <f aca="false">--#NAME? #NAME? #NAME? #NAME?</f>
        <v>#VALUE!</v>
      </c>
      <c r="J4235" s="3" t="s">
        <v>256</v>
      </c>
      <c r="K4235" s="1" t="n">
        <v>10</v>
      </c>
      <c r="L4235" s="1" t="n">
        <v>0</v>
      </c>
      <c r="M4235" s="1" t="n">
        <v>42310</v>
      </c>
    </row>
    <row r="4236" customFormat="false" ht="14.9" hidden="false" customHeight="false" outlineLevel="0" collapsed="false">
      <c r="A4236" s="1" t="n">
        <v>4232</v>
      </c>
      <c r="B4236" s="1" t="n">
        <v>58</v>
      </c>
      <c r="C4236" s="1" t="n">
        <v>0</v>
      </c>
      <c r="D4236" s="1" t="n">
        <v>0</v>
      </c>
      <c r="E4236" s="1" t="n">
        <v>1</v>
      </c>
      <c r="F4236" s="1" t="n">
        <v>4225</v>
      </c>
      <c r="H4236" s="1" t="s">
        <v>4776</v>
      </c>
      <c r="I4236" s="3" t="e">
        <f aca="false">-#NAME? #NAME? #NAME? #NAME? #NAME? #NAME? #NAME? #NAME? #NAME? #NAME? #NAME? #NAME? (#NAME?)</f>
        <v>#VALUE!</v>
      </c>
      <c r="J4236" s="3" t="s">
        <v>256</v>
      </c>
      <c r="K4236" s="1" t="n">
        <v>10</v>
      </c>
      <c r="L4236" s="1" t="n">
        <v>0</v>
      </c>
      <c r="M4236" s="1" t="n">
        <v>42320</v>
      </c>
    </row>
    <row r="4237" customFormat="false" ht="202.95" hidden="false" customHeight="false" outlineLevel="0" collapsed="false">
      <c r="A4237" s="1" t="n">
        <v>4233</v>
      </c>
      <c r="B4237" s="1" t="n">
        <v>58</v>
      </c>
      <c r="C4237" s="1" t="n">
        <v>0</v>
      </c>
      <c r="D4237" s="1" t="n">
        <v>1</v>
      </c>
      <c r="E4237" s="1" t="n">
        <v>0</v>
      </c>
      <c r="G4237" s="1" t="n">
        <v>58.07</v>
      </c>
      <c r="I4237" s="3" t="s">
        <v>4777</v>
      </c>
      <c r="L4237" s="1" t="n">
        <v>0</v>
      </c>
      <c r="M4237" s="1" t="n">
        <v>42330</v>
      </c>
    </row>
    <row r="4238" customFormat="false" ht="14.9" hidden="false" customHeight="false" outlineLevel="0" collapsed="false">
      <c r="A4238" s="1" t="n">
        <v>4234</v>
      </c>
      <c r="B4238" s="1" t="n">
        <v>58</v>
      </c>
      <c r="C4238" s="1" t="n">
        <v>0</v>
      </c>
      <c r="D4238" s="1" t="n">
        <v>0</v>
      </c>
      <c r="E4238" s="1" t="n">
        <v>1</v>
      </c>
      <c r="F4238" s="1" t="n">
        <v>4233</v>
      </c>
      <c r="H4238" s="1" t="s">
        <v>4778</v>
      </c>
      <c r="I4238" s="3" t="e">
        <f aca="false">-#NAME?</f>
        <v>#NAME?</v>
      </c>
      <c r="J4238" s="3" t="s">
        <v>256</v>
      </c>
      <c r="K4238" s="1" t="n">
        <v>10</v>
      </c>
      <c r="L4238" s="1" t="n">
        <v>0</v>
      </c>
      <c r="M4238" s="1" t="n">
        <v>42340</v>
      </c>
    </row>
    <row r="4239" customFormat="false" ht="14.9" hidden="false" customHeight="false" outlineLevel="0" collapsed="false">
      <c r="A4239" s="1" t="n">
        <v>4235</v>
      </c>
      <c r="B4239" s="1" t="n">
        <v>58</v>
      </c>
      <c r="C4239" s="1" t="n">
        <v>0</v>
      </c>
      <c r="D4239" s="1" t="n">
        <v>0</v>
      </c>
      <c r="E4239" s="1" t="n">
        <v>1</v>
      </c>
      <c r="F4239" s="1" t="n">
        <v>4233</v>
      </c>
      <c r="H4239" s="1" t="s">
        <v>4779</v>
      </c>
      <c r="I4239" s="3" t="e">
        <f aca="false">-#NAME?</f>
        <v>#NAME?</v>
      </c>
      <c r="J4239" s="3" t="s">
        <v>256</v>
      </c>
      <c r="K4239" s="1" t="n">
        <v>10</v>
      </c>
      <c r="L4239" s="1" t="n">
        <v>0</v>
      </c>
      <c r="M4239" s="1" t="n">
        <v>42350</v>
      </c>
    </row>
    <row r="4240" customFormat="false" ht="243.25" hidden="false" customHeight="false" outlineLevel="0" collapsed="false">
      <c r="A4240" s="1" t="n">
        <v>4236</v>
      </c>
      <c r="B4240" s="1" t="n">
        <v>58</v>
      </c>
      <c r="C4240" s="1" t="n">
        <v>0</v>
      </c>
      <c r="D4240" s="1" t="n">
        <v>1</v>
      </c>
      <c r="E4240" s="1" t="n">
        <v>0</v>
      </c>
      <c r="G4240" s="1" t="n">
        <v>58.08</v>
      </c>
      <c r="I4240" s="3" t="s">
        <v>4780</v>
      </c>
      <c r="L4240" s="1" t="n">
        <v>0</v>
      </c>
      <c r="M4240" s="1" t="n">
        <v>42360</v>
      </c>
    </row>
    <row r="4241" customFormat="false" ht="14.9" hidden="false" customHeight="false" outlineLevel="0" collapsed="false">
      <c r="A4241" s="1" t="n">
        <v>4237</v>
      </c>
      <c r="B4241" s="1" t="n">
        <v>58</v>
      </c>
      <c r="C4241" s="1" t="n">
        <v>0</v>
      </c>
      <c r="D4241" s="1" t="n">
        <v>0</v>
      </c>
      <c r="E4241" s="1" t="n">
        <v>1</v>
      </c>
      <c r="F4241" s="1" t="n">
        <v>4236</v>
      </c>
      <c r="H4241" s="1" t="s">
        <v>4781</v>
      </c>
      <c r="I4241" s="3" t="e">
        <f aca="false">-#NAME? #NAME? #NAME? #NAME?</f>
        <v>#VALUE!</v>
      </c>
      <c r="J4241" s="3" t="s">
        <v>256</v>
      </c>
      <c r="K4241" s="1" t="n">
        <v>10</v>
      </c>
      <c r="L4241" s="1" t="n">
        <v>0</v>
      </c>
      <c r="M4241" s="1" t="n">
        <v>42370</v>
      </c>
    </row>
    <row r="4242" customFormat="false" ht="14.9" hidden="false" customHeight="false" outlineLevel="0" collapsed="false">
      <c r="A4242" s="1" t="n">
        <v>4238</v>
      </c>
      <c r="B4242" s="1" t="n">
        <v>58</v>
      </c>
      <c r="C4242" s="1" t="n">
        <v>0</v>
      </c>
      <c r="D4242" s="1" t="n">
        <v>0</v>
      </c>
      <c r="E4242" s="1" t="n">
        <v>1</v>
      </c>
      <c r="F4242" s="1" t="n">
        <v>4236</v>
      </c>
      <c r="H4242" s="1" t="s">
        <v>4782</v>
      </c>
      <c r="I4242" s="3" t="e">
        <f aca="false">-#NAME?</f>
        <v>#NAME?</v>
      </c>
      <c r="J4242" s="3" t="s">
        <v>256</v>
      </c>
      <c r="K4242" s="1" t="n">
        <v>10</v>
      </c>
      <c r="L4242" s="1" t="n">
        <v>0</v>
      </c>
      <c r="M4242" s="1" t="n">
        <v>42380</v>
      </c>
    </row>
    <row r="4243" customFormat="false" ht="337.3" hidden="false" customHeight="false" outlineLevel="0" collapsed="false">
      <c r="A4243" s="1" t="n">
        <v>4239</v>
      </c>
      <c r="B4243" s="1" t="n">
        <v>58</v>
      </c>
      <c r="C4243" s="1" t="n">
        <v>0</v>
      </c>
      <c r="D4243" s="1" t="n">
        <v>1</v>
      </c>
      <c r="E4243" s="1" t="n">
        <v>1</v>
      </c>
      <c r="G4243" s="1" t="n">
        <v>58.09</v>
      </c>
      <c r="H4243" s="1" t="s">
        <v>4783</v>
      </c>
      <c r="I4243" s="3" t="s">
        <v>4784</v>
      </c>
      <c r="J4243" s="3" t="s">
        <v>256</v>
      </c>
      <c r="K4243" s="1" t="n">
        <v>10</v>
      </c>
      <c r="L4243" s="1" t="n">
        <v>0</v>
      </c>
      <c r="M4243" s="1" t="n">
        <v>42390</v>
      </c>
    </row>
    <row r="4244" customFormat="false" ht="68.65" hidden="false" customHeight="false" outlineLevel="0" collapsed="false">
      <c r="A4244" s="1" t="n">
        <v>4240</v>
      </c>
      <c r="B4244" s="1" t="n">
        <v>58</v>
      </c>
      <c r="C4244" s="1" t="n">
        <v>0</v>
      </c>
      <c r="D4244" s="1" t="n">
        <v>1</v>
      </c>
      <c r="E4244" s="1" t="n">
        <v>0</v>
      </c>
      <c r="G4244" s="1" t="n">
        <v>58.1</v>
      </c>
      <c r="I4244" s="3" t="s">
        <v>4785</v>
      </c>
      <c r="J4244" s="3" t="s">
        <v>256</v>
      </c>
      <c r="K4244" s="1" t="n">
        <v>10</v>
      </c>
      <c r="L4244" s="1" t="n">
        <v>0</v>
      </c>
      <c r="M4244" s="1" t="n">
        <v>42400</v>
      </c>
    </row>
    <row r="4245" customFormat="false" ht="14.9" hidden="false" customHeight="false" outlineLevel="0" collapsed="false">
      <c r="A4245" s="1" t="n">
        <v>4241</v>
      </c>
      <c r="B4245" s="1" t="n">
        <v>58</v>
      </c>
      <c r="C4245" s="1" t="n">
        <v>0</v>
      </c>
      <c r="D4245" s="1" t="n">
        <v>0</v>
      </c>
      <c r="E4245" s="1" t="n">
        <v>1</v>
      </c>
      <c r="F4245" s="1" t="n">
        <v>4240</v>
      </c>
      <c r="H4245" s="1" t="s">
        <v>4786</v>
      </c>
      <c r="I4245" s="3" t="e">
        <f aca="false">-#NAME? #NAME? #NAME? #NAME?</f>
        <v>#VALUE!</v>
      </c>
      <c r="J4245" s="3" t="s">
        <v>256</v>
      </c>
      <c r="K4245" s="1" t="n">
        <v>10</v>
      </c>
      <c r="L4245" s="1" t="n">
        <v>0</v>
      </c>
      <c r="M4245" s="1" t="n">
        <v>42410</v>
      </c>
    </row>
    <row r="4246" customFormat="false" ht="41.75" hidden="false" customHeight="false" outlineLevel="0" collapsed="false">
      <c r="A4246" s="1" t="n">
        <v>4242</v>
      </c>
      <c r="B4246" s="1" t="n">
        <v>58</v>
      </c>
      <c r="C4246" s="1" t="n">
        <v>0</v>
      </c>
      <c r="D4246" s="1" t="n">
        <v>0</v>
      </c>
      <c r="E4246" s="1" t="n">
        <v>0</v>
      </c>
      <c r="F4246" s="1" t="n">
        <v>4240</v>
      </c>
      <c r="I4246" s="3" t="s">
        <v>4787</v>
      </c>
      <c r="L4246" s="1" t="n">
        <v>0</v>
      </c>
      <c r="M4246" s="1" t="n">
        <v>42420</v>
      </c>
    </row>
    <row r="4247" customFormat="false" ht="14.9" hidden="false" customHeight="false" outlineLevel="0" collapsed="false">
      <c r="A4247" s="1" t="n">
        <v>4243</v>
      </c>
      <c r="B4247" s="1" t="n">
        <v>58</v>
      </c>
      <c r="C4247" s="1" t="n">
        <v>0</v>
      </c>
      <c r="D4247" s="1" t="n">
        <v>0</v>
      </c>
      <c r="E4247" s="1" t="n">
        <v>1</v>
      </c>
      <c r="F4247" s="1" t="n">
        <v>4242</v>
      </c>
      <c r="H4247" s="1" t="s">
        <v>4788</v>
      </c>
      <c r="I4247" s="3" t="e">
        <f aca="false">--#NAME? #NAME?</f>
        <v>#VALUE!</v>
      </c>
      <c r="J4247" s="3" t="s">
        <v>256</v>
      </c>
      <c r="K4247" s="1" t="n">
        <v>10</v>
      </c>
      <c r="L4247" s="1" t="n">
        <v>0</v>
      </c>
      <c r="M4247" s="1" t="n">
        <v>42430</v>
      </c>
    </row>
    <row r="4248" customFormat="false" ht="14.9" hidden="false" customHeight="false" outlineLevel="0" collapsed="false">
      <c r="A4248" s="1" t="n">
        <v>4244</v>
      </c>
      <c r="B4248" s="1" t="n">
        <v>58</v>
      </c>
      <c r="C4248" s="1" t="n">
        <v>0</v>
      </c>
      <c r="D4248" s="1" t="n">
        <v>0</v>
      </c>
      <c r="E4248" s="1" t="n">
        <v>1</v>
      </c>
      <c r="F4248" s="1" t="n">
        <v>4242</v>
      </c>
      <c r="H4248" s="1" t="s">
        <v>4789</v>
      </c>
      <c r="I4248" s="3" t="e">
        <f aca="false">--#NAME? #NAME?-#NAME? #NAME?</f>
        <v>#VALUE!</v>
      </c>
      <c r="J4248" s="3" t="s">
        <v>256</v>
      </c>
      <c r="K4248" s="1" t="n">
        <v>10</v>
      </c>
      <c r="L4248" s="1" t="n">
        <v>0</v>
      </c>
      <c r="M4248" s="1" t="n">
        <v>42440</v>
      </c>
    </row>
    <row r="4249" customFormat="false" ht="14.9" hidden="false" customHeight="false" outlineLevel="0" collapsed="false">
      <c r="A4249" s="1" t="n">
        <v>4245</v>
      </c>
      <c r="B4249" s="1" t="n">
        <v>58</v>
      </c>
      <c r="C4249" s="1" t="n">
        <v>0</v>
      </c>
      <c r="D4249" s="1" t="n">
        <v>0</v>
      </c>
      <c r="E4249" s="1" t="n">
        <v>1</v>
      </c>
      <c r="F4249" s="1" t="n">
        <v>4242</v>
      </c>
      <c r="H4249" s="1" t="s">
        <v>4790</v>
      </c>
      <c r="I4249" s="3" t="e">
        <f aca="false">--#NAME? #NAME? #NAME? #NAME?</f>
        <v>#VALUE!</v>
      </c>
      <c r="J4249" s="3" t="s">
        <v>256</v>
      </c>
      <c r="K4249" s="1" t="n">
        <v>10</v>
      </c>
      <c r="L4249" s="1" t="n">
        <v>0</v>
      </c>
      <c r="M4249" s="1" t="n">
        <v>42450</v>
      </c>
    </row>
    <row r="4250" customFormat="false" ht="323.85" hidden="false" customHeight="false" outlineLevel="0" collapsed="false">
      <c r="A4250" s="1" t="n">
        <v>4246</v>
      </c>
      <c r="B4250" s="1" t="n">
        <v>58</v>
      </c>
      <c r="C4250" s="1" t="n">
        <v>0</v>
      </c>
      <c r="D4250" s="1" t="n">
        <v>1</v>
      </c>
      <c r="E4250" s="1" t="n">
        <v>1</v>
      </c>
      <c r="G4250" s="1" t="n">
        <v>58.11</v>
      </c>
      <c r="H4250" s="1" t="s">
        <v>4791</v>
      </c>
      <c r="I4250" s="3" t="s">
        <v>4792</v>
      </c>
      <c r="J4250" s="3" t="s">
        <v>256</v>
      </c>
      <c r="K4250" s="1" t="n">
        <v>10</v>
      </c>
      <c r="L4250" s="1" t="n">
        <v>0</v>
      </c>
      <c r="M4250" s="1" t="n">
        <v>42460</v>
      </c>
    </row>
    <row r="4251" customFormat="false" ht="417.9" hidden="false" customHeight="false" outlineLevel="0" collapsed="false">
      <c r="A4251" s="1" t="n">
        <v>4247</v>
      </c>
      <c r="B4251" s="1" t="n">
        <v>59</v>
      </c>
      <c r="C4251" s="1" t="n">
        <v>0</v>
      </c>
      <c r="D4251" s="1" t="n">
        <v>1</v>
      </c>
      <c r="E4251" s="1" t="n">
        <v>0</v>
      </c>
      <c r="G4251" s="1" t="n">
        <v>59.01</v>
      </c>
      <c r="I4251" s="3" t="s">
        <v>4793</v>
      </c>
      <c r="L4251" s="1" t="n">
        <v>0</v>
      </c>
      <c r="M4251" s="1" t="n">
        <v>42470</v>
      </c>
    </row>
    <row r="4252" customFormat="false" ht="14.9" hidden="false" customHeight="false" outlineLevel="0" collapsed="false">
      <c r="A4252" s="1" t="n">
        <v>4248</v>
      </c>
      <c r="B4252" s="1" t="n">
        <v>59</v>
      </c>
      <c r="C4252" s="1" t="n">
        <v>0</v>
      </c>
      <c r="D4252" s="1" t="n">
        <v>0</v>
      </c>
      <c r="E4252" s="1" t="n">
        <v>1</v>
      </c>
      <c r="F4252" s="1" t="n">
        <v>4247</v>
      </c>
      <c r="H4252" s="1" t="s">
        <v>4794</v>
      </c>
      <c r="I4252" s="3" t="e">
        <f aca="false">-#NAME? #NAME? #NAME? #NAME? #NAME? #NAME? #NAME? #NAME?,#NAME? #NAME? #NAME? #NAME? #NAME? #NAME? #NAME? #NAME? #NAME? #NAME? #NAME? #NAME?</f>
        <v>#VALUE!</v>
      </c>
      <c r="J4252" s="3" t="s">
        <v>256</v>
      </c>
      <c r="K4252" s="1" t="n">
        <v>10</v>
      </c>
      <c r="L4252" s="1" t="n">
        <v>0</v>
      </c>
      <c r="M4252" s="1" t="n">
        <v>42480</v>
      </c>
    </row>
    <row r="4253" customFormat="false" ht="14.9" hidden="false" customHeight="false" outlineLevel="0" collapsed="false">
      <c r="A4253" s="1" t="n">
        <v>4249</v>
      </c>
      <c r="B4253" s="1" t="n">
        <v>59</v>
      </c>
      <c r="C4253" s="1" t="n">
        <v>0</v>
      </c>
      <c r="D4253" s="1" t="n">
        <v>0</v>
      </c>
      <c r="E4253" s="1" t="n">
        <v>1</v>
      </c>
      <c r="F4253" s="1" t="n">
        <v>4247</v>
      </c>
      <c r="H4253" s="1" t="s">
        <v>4795</v>
      </c>
      <c r="I4253" s="3" t="e">
        <f aca="false">-#NAME?</f>
        <v>#NAME?</v>
      </c>
      <c r="J4253" s="3" t="s">
        <v>256</v>
      </c>
      <c r="K4253" s="1" t="n">
        <v>10</v>
      </c>
      <c r="L4253" s="1" t="n">
        <v>0</v>
      </c>
      <c r="M4253" s="1" t="n">
        <v>42490</v>
      </c>
    </row>
    <row r="4254" customFormat="false" ht="176.1" hidden="false" customHeight="false" outlineLevel="0" collapsed="false">
      <c r="A4254" s="1" t="n">
        <v>4250</v>
      </c>
      <c r="B4254" s="1" t="n">
        <v>59</v>
      </c>
      <c r="C4254" s="1" t="n">
        <v>0</v>
      </c>
      <c r="D4254" s="1" t="n">
        <v>1</v>
      </c>
      <c r="E4254" s="1" t="n">
        <v>0</v>
      </c>
      <c r="G4254" s="1" t="n">
        <v>59.02</v>
      </c>
      <c r="I4254" s="3" t="s">
        <v>4796</v>
      </c>
      <c r="L4254" s="1" t="n">
        <v>0</v>
      </c>
      <c r="M4254" s="1" t="n">
        <v>42500</v>
      </c>
    </row>
    <row r="4255" customFormat="false" ht="14.9" hidden="false" customHeight="false" outlineLevel="0" collapsed="false">
      <c r="A4255" s="1" t="n">
        <v>4251</v>
      </c>
      <c r="B4255" s="1" t="n">
        <v>59</v>
      </c>
      <c r="C4255" s="1" t="n">
        <v>0</v>
      </c>
      <c r="D4255" s="1" t="n">
        <v>0</v>
      </c>
      <c r="E4255" s="1" t="n">
        <v>1</v>
      </c>
      <c r="F4255" s="1" t="n">
        <v>4250</v>
      </c>
      <c r="H4255" s="1" t="s">
        <v>4797</v>
      </c>
      <c r="I4255" s="3" t="e">
        <f aca="false">-#NAME? #NAME? #NAME? #NAME? #NAME?</f>
        <v>#VALUE!</v>
      </c>
      <c r="J4255" s="3" t="s">
        <v>256</v>
      </c>
      <c r="K4255" s="1" t="n">
        <v>10</v>
      </c>
      <c r="L4255" s="1" t="n">
        <v>0</v>
      </c>
      <c r="M4255" s="1" t="n">
        <v>42510</v>
      </c>
    </row>
    <row r="4256" customFormat="false" ht="14.9" hidden="false" customHeight="false" outlineLevel="0" collapsed="false">
      <c r="A4256" s="1" t="n">
        <v>4252</v>
      </c>
      <c r="B4256" s="1" t="n">
        <v>59</v>
      </c>
      <c r="C4256" s="1" t="n">
        <v>0</v>
      </c>
      <c r="D4256" s="1" t="n">
        <v>0</v>
      </c>
      <c r="E4256" s="1" t="n">
        <v>1</v>
      </c>
      <c r="F4256" s="1" t="n">
        <v>4250</v>
      </c>
      <c r="H4256" s="1" t="s">
        <v>4798</v>
      </c>
      <c r="I4256" s="3" t="e">
        <f aca="false">-#NAME? #NAME?</f>
        <v>#VALUE!</v>
      </c>
      <c r="J4256" s="3" t="s">
        <v>256</v>
      </c>
      <c r="K4256" s="1" t="n">
        <v>10</v>
      </c>
      <c r="L4256" s="1" t="n">
        <v>0</v>
      </c>
      <c r="M4256" s="1" t="n">
        <v>42520</v>
      </c>
    </row>
    <row r="4257" customFormat="false" ht="14.9" hidden="false" customHeight="false" outlineLevel="0" collapsed="false">
      <c r="A4257" s="1" t="n">
        <v>4253</v>
      </c>
      <c r="B4257" s="1" t="n">
        <v>59</v>
      </c>
      <c r="C4257" s="1" t="n">
        <v>0</v>
      </c>
      <c r="D4257" s="1" t="n">
        <v>0</v>
      </c>
      <c r="E4257" s="1" t="n">
        <v>1</v>
      </c>
      <c r="F4257" s="1" t="n">
        <v>4250</v>
      </c>
      <c r="H4257" s="1" t="s">
        <v>4799</v>
      </c>
      <c r="I4257" s="3" t="e">
        <f aca="false">-#NAME?</f>
        <v>#NAME?</v>
      </c>
      <c r="J4257" s="3" t="s">
        <v>256</v>
      </c>
      <c r="K4257" s="1" t="n">
        <v>10</v>
      </c>
      <c r="L4257" s="1" t="n">
        <v>0</v>
      </c>
      <c r="M4257" s="1" t="n">
        <v>42530</v>
      </c>
    </row>
    <row r="4258" customFormat="false" ht="202.95" hidden="false" customHeight="false" outlineLevel="0" collapsed="false">
      <c r="A4258" s="1" t="n">
        <v>4254</v>
      </c>
      <c r="B4258" s="1" t="n">
        <v>59</v>
      </c>
      <c r="C4258" s="1" t="n">
        <v>0</v>
      </c>
      <c r="D4258" s="1" t="n">
        <v>1</v>
      </c>
      <c r="E4258" s="1" t="n">
        <v>0</v>
      </c>
      <c r="G4258" s="1" t="n">
        <v>59.03</v>
      </c>
      <c r="I4258" s="3" t="s">
        <v>4800</v>
      </c>
      <c r="L4258" s="1" t="n">
        <v>0</v>
      </c>
      <c r="M4258" s="1" t="n">
        <v>42540</v>
      </c>
    </row>
    <row r="4259" customFormat="false" ht="14.9" hidden="false" customHeight="false" outlineLevel="0" collapsed="false">
      <c r="A4259" s="1" t="n">
        <v>4255</v>
      </c>
      <c r="B4259" s="1" t="n">
        <v>59</v>
      </c>
      <c r="C4259" s="1" t="n">
        <v>0</v>
      </c>
      <c r="D4259" s="1" t="n">
        <v>0</v>
      </c>
      <c r="E4259" s="1" t="n">
        <v>1</v>
      </c>
      <c r="F4259" s="1" t="n">
        <v>4254</v>
      </c>
      <c r="H4259" s="1" t="s">
        <v>4801</v>
      </c>
      <c r="I4259" s="3" t="e">
        <f aca="false">-#NAME? (#NAME?,#NAME? #NAME?)</f>
        <v>#VALUE!</v>
      </c>
      <c r="J4259" s="3" t="s">
        <v>256</v>
      </c>
      <c r="K4259" s="1" t="n">
        <v>10</v>
      </c>
      <c r="L4259" s="1" t="n">
        <v>0</v>
      </c>
      <c r="M4259" s="1" t="n">
        <v>42550</v>
      </c>
    </row>
    <row r="4260" customFormat="false" ht="14.9" hidden="false" customHeight="false" outlineLevel="0" collapsed="false">
      <c r="A4260" s="1" t="n">
        <v>4256</v>
      </c>
      <c r="B4260" s="1" t="n">
        <v>59</v>
      </c>
      <c r="C4260" s="1" t="n">
        <v>0</v>
      </c>
      <c r="D4260" s="1" t="n">
        <v>0</v>
      </c>
      <c r="E4260" s="1" t="n">
        <v>1</v>
      </c>
      <c r="F4260" s="1" t="n">
        <v>4254</v>
      </c>
      <c r="H4260" s="1" t="s">
        <v>4802</v>
      </c>
      <c r="I4260" s="3" t="e">
        <f aca="false">-#NAME? #NAME?</f>
        <v>#VALUE!</v>
      </c>
      <c r="J4260" s="3" t="s">
        <v>256</v>
      </c>
      <c r="K4260" s="1" t="n">
        <v>10</v>
      </c>
      <c r="L4260" s="1" t="n">
        <v>0</v>
      </c>
      <c r="M4260" s="1" t="n">
        <v>42560</v>
      </c>
    </row>
    <row r="4261" customFormat="false" ht="14.9" hidden="false" customHeight="false" outlineLevel="0" collapsed="false">
      <c r="A4261" s="1" t="n">
        <v>4257</v>
      </c>
      <c r="B4261" s="1" t="n">
        <v>59</v>
      </c>
      <c r="C4261" s="1" t="n">
        <v>0</v>
      </c>
      <c r="D4261" s="1" t="n">
        <v>0</v>
      </c>
      <c r="E4261" s="1" t="n">
        <v>1</v>
      </c>
      <c r="F4261" s="1" t="n">
        <v>4254</v>
      </c>
      <c r="H4261" s="1" t="s">
        <v>4803</v>
      </c>
      <c r="I4261" s="3" t="e">
        <f aca="false">-#NAME?</f>
        <v>#NAME?</v>
      </c>
      <c r="J4261" s="3" t="s">
        <v>256</v>
      </c>
      <c r="K4261" s="1" t="n">
        <v>10</v>
      </c>
      <c r="L4261" s="1" t="n">
        <v>0</v>
      </c>
      <c r="M4261" s="1" t="n">
        <v>42570</v>
      </c>
    </row>
    <row r="4262" customFormat="false" ht="229.85" hidden="false" customHeight="false" outlineLevel="0" collapsed="false">
      <c r="A4262" s="1" t="n">
        <v>4258</v>
      </c>
      <c r="B4262" s="1" t="n">
        <v>59</v>
      </c>
      <c r="C4262" s="1" t="n">
        <v>0</v>
      </c>
      <c r="D4262" s="1" t="n">
        <v>1</v>
      </c>
      <c r="E4262" s="1" t="n">
        <v>0</v>
      </c>
      <c r="G4262" s="1" t="n">
        <v>59.04</v>
      </c>
      <c r="I4262" s="3" t="s">
        <v>4804</v>
      </c>
      <c r="L4262" s="1" t="n">
        <v>0</v>
      </c>
      <c r="M4262" s="1" t="n">
        <v>42580</v>
      </c>
    </row>
    <row r="4263" customFormat="false" ht="14.9" hidden="false" customHeight="false" outlineLevel="0" collapsed="false">
      <c r="A4263" s="1" t="n">
        <v>4259</v>
      </c>
      <c r="B4263" s="1" t="n">
        <v>59</v>
      </c>
      <c r="C4263" s="1" t="n">
        <v>0</v>
      </c>
      <c r="D4263" s="1" t="n">
        <v>0</v>
      </c>
      <c r="E4263" s="1" t="n">
        <v>1</v>
      </c>
      <c r="F4263" s="1" t="n">
        <v>4258</v>
      </c>
      <c r="H4263" s="1" t="s">
        <v>4805</v>
      </c>
      <c r="I4263" s="3" t="e">
        <f aca="false">-#NAME? #NAME?</f>
        <v>#VALUE!</v>
      </c>
      <c r="J4263" s="3" t="s">
        <v>256</v>
      </c>
      <c r="K4263" s="1" t="n">
        <v>10</v>
      </c>
      <c r="L4263" s="1" t="n">
        <v>0</v>
      </c>
      <c r="M4263" s="1" t="n">
        <v>42590</v>
      </c>
    </row>
    <row r="4264" customFormat="false" ht="14.9" hidden="false" customHeight="false" outlineLevel="0" collapsed="false">
      <c r="A4264" s="1" t="n">
        <v>4260</v>
      </c>
      <c r="B4264" s="1" t="n">
        <v>59</v>
      </c>
      <c r="C4264" s="1" t="n">
        <v>0</v>
      </c>
      <c r="D4264" s="1" t="n">
        <v>0</v>
      </c>
      <c r="E4264" s="1" t="n">
        <v>1</v>
      </c>
      <c r="F4264" s="1" t="n">
        <v>4258</v>
      </c>
      <c r="H4264" s="1" t="s">
        <v>4806</v>
      </c>
      <c r="I4264" s="3" t="e">
        <f aca="false">-#NAME?</f>
        <v>#NAME?</v>
      </c>
      <c r="J4264" s="3" t="s">
        <v>256</v>
      </c>
      <c r="K4264" s="1" t="n">
        <v>10</v>
      </c>
      <c r="L4264" s="1" t="n">
        <v>0</v>
      </c>
      <c r="M4264" s="1" t="n">
        <v>42600</v>
      </c>
    </row>
    <row r="4265" customFormat="false" ht="55.2" hidden="false" customHeight="false" outlineLevel="0" collapsed="false">
      <c r="A4265" s="1" t="n">
        <v>4261</v>
      </c>
      <c r="B4265" s="1" t="n">
        <v>59</v>
      </c>
      <c r="C4265" s="1" t="n">
        <v>0</v>
      </c>
      <c r="D4265" s="1" t="n">
        <v>1</v>
      </c>
      <c r="E4265" s="1" t="n">
        <v>1</v>
      </c>
      <c r="G4265" s="1" t="n">
        <v>59.05</v>
      </c>
      <c r="H4265" s="1" t="s">
        <v>4807</v>
      </c>
      <c r="I4265" s="3" t="s">
        <v>4808</v>
      </c>
      <c r="J4265" s="3" t="s">
        <v>256</v>
      </c>
      <c r="K4265" s="1" t="n">
        <v>10</v>
      </c>
      <c r="L4265" s="1" t="n">
        <v>0</v>
      </c>
      <c r="M4265" s="1" t="n">
        <v>42610</v>
      </c>
    </row>
    <row r="4266" customFormat="false" ht="108.95" hidden="false" customHeight="false" outlineLevel="0" collapsed="false">
      <c r="A4266" s="1" t="n">
        <v>4262</v>
      </c>
      <c r="B4266" s="1" t="n">
        <v>59</v>
      </c>
      <c r="C4266" s="1" t="n">
        <v>0</v>
      </c>
      <c r="D4266" s="1" t="n">
        <v>1</v>
      </c>
      <c r="E4266" s="1" t="n">
        <v>0</v>
      </c>
      <c r="G4266" s="1" t="n">
        <v>59.06</v>
      </c>
      <c r="I4266" s="3" t="s">
        <v>4809</v>
      </c>
      <c r="L4266" s="1" t="n">
        <v>0</v>
      </c>
      <c r="M4266" s="1" t="n">
        <v>42620</v>
      </c>
    </row>
    <row r="4267" customFormat="false" ht="82.05" hidden="false" customHeight="false" outlineLevel="0" collapsed="false">
      <c r="A4267" s="1" t="n">
        <v>4263</v>
      </c>
      <c r="B4267" s="1" t="n">
        <v>59</v>
      </c>
      <c r="C4267" s="1" t="n">
        <v>0</v>
      </c>
      <c r="D4267" s="1" t="n">
        <v>0</v>
      </c>
      <c r="E4267" s="1" t="n">
        <v>1</v>
      </c>
      <c r="F4267" s="1" t="n">
        <v>4262</v>
      </c>
      <c r="H4267" s="1" t="s">
        <v>4810</v>
      </c>
      <c r="I4267" s="3" t="s">
        <v>4811</v>
      </c>
      <c r="J4267" s="3" t="s">
        <v>256</v>
      </c>
      <c r="K4267" s="1" t="n">
        <v>10</v>
      </c>
      <c r="L4267" s="1" t="n">
        <v>0</v>
      </c>
      <c r="M4267" s="1" t="n">
        <v>42630</v>
      </c>
    </row>
    <row r="4268" customFormat="false" ht="14.9" hidden="false" customHeight="false" outlineLevel="0" collapsed="false">
      <c r="A4268" s="1" t="n">
        <v>4264</v>
      </c>
      <c r="B4268" s="1" t="n">
        <v>59</v>
      </c>
      <c r="C4268" s="1" t="n">
        <v>0</v>
      </c>
      <c r="D4268" s="1" t="n">
        <v>0</v>
      </c>
      <c r="E4268" s="1" t="n">
        <v>0</v>
      </c>
      <c r="F4268" s="1" t="n">
        <v>4262</v>
      </c>
      <c r="I4268" s="3" t="s">
        <v>199</v>
      </c>
      <c r="L4268" s="1" t="n">
        <v>0</v>
      </c>
      <c r="M4268" s="1" t="n">
        <v>42640</v>
      </c>
    </row>
    <row r="4269" customFormat="false" ht="14.9" hidden="false" customHeight="false" outlineLevel="0" collapsed="false">
      <c r="A4269" s="1" t="n">
        <v>4265</v>
      </c>
      <c r="B4269" s="1" t="n">
        <v>59</v>
      </c>
      <c r="C4269" s="1" t="n">
        <v>0</v>
      </c>
      <c r="D4269" s="1" t="n">
        <v>0</v>
      </c>
      <c r="E4269" s="1" t="n">
        <v>1</v>
      </c>
      <c r="F4269" s="1" t="n">
        <v>4264</v>
      </c>
      <c r="H4269" s="1" t="s">
        <v>4812</v>
      </c>
      <c r="I4269" s="3" t="e">
        <f aca="false">--#NAME? #NAME? #NAME?</f>
        <v>#VALUE!</v>
      </c>
      <c r="J4269" s="3" t="s">
        <v>256</v>
      </c>
      <c r="K4269" s="1" t="n">
        <v>10</v>
      </c>
      <c r="L4269" s="1" t="n">
        <v>0</v>
      </c>
      <c r="M4269" s="1" t="n">
        <v>42650</v>
      </c>
    </row>
    <row r="4270" customFormat="false" ht="14.9" hidden="false" customHeight="false" outlineLevel="0" collapsed="false">
      <c r="A4270" s="1" t="n">
        <v>4266</v>
      </c>
      <c r="B4270" s="1" t="n">
        <v>59</v>
      </c>
      <c r="C4270" s="1" t="n">
        <v>0</v>
      </c>
      <c r="D4270" s="1" t="n">
        <v>0</v>
      </c>
      <c r="E4270" s="1" t="n">
        <v>1</v>
      </c>
      <c r="F4270" s="1" t="n">
        <v>4264</v>
      </c>
      <c r="H4270" s="1" t="s">
        <v>4813</v>
      </c>
      <c r="I4270" s="3" t="e">
        <f aca="false">--#NAME?</f>
        <v>#NAME?</v>
      </c>
      <c r="J4270" s="3" t="s">
        <v>256</v>
      </c>
      <c r="K4270" s="1" t="n">
        <v>10</v>
      </c>
      <c r="L4270" s="1" t="n">
        <v>0</v>
      </c>
      <c r="M4270" s="1" t="n">
        <v>42660</v>
      </c>
    </row>
    <row r="4271" customFormat="false" ht="216.4" hidden="false" customHeight="false" outlineLevel="0" collapsed="false">
      <c r="A4271" s="1" t="n">
        <v>4267</v>
      </c>
      <c r="B4271" s="1" t="n">
        <v>59</v>
      </c>
      <c r="C4271" s="1" t="n">
        <v>0</v>
      </c>
      <c r="D4271" s="1" t="n">
        <v>1</v>
      </c>
      <c r="E4271" s="1" t="n">
        <v>1</v>
      </c>
      <c r="G4271" s="1" t="n">
        <v>59.07</v>
      </c>
      <c r="H4271" s="1" t="s">
        <v>4814</v>
      </c>
      <c r="I4271" s="3" t="s">
        <v>4815</v>
      </c>
      <c r="J4271" s="3" t="s">
        <v>256</v>
      </c>
      <c r="K4271" s="1" t="n">
        <v>10</v>
      </c>
      <c r="L4271" s="1" t="n">
        <v>0</v>
      </c>
      <c r="M4271" s="1" t="n">
        <v>42670</v>
      </c>
    </row>
    <row r="4272" customFormat="false" ht="337.3" hidden="false" customHeight="false" outlineLevel="0" collapsed="false">
      <c r="A4272" s="1" t="n">
        <v>4268</v>
      </c>
      <c r="B4272" s="1" t="n">
        <v>59</v>
      </c>
      <c r="C4272" s="1" t="n">
        <v>0</v>
      </c>
      <c r="D4272" s="1" t="n">
        <v>1</v>
      </c>
      <c r="E4272" s="1" t="n">
        <v>1</v>
      </c>
      <c r="G4272" s="1" t="n">
        <v>59.08</v>
      </c>
      <c r="H4272" s="1" t="s">
        <v>4816</v>
      </c>
      <c r="I4272" s="3" t="s">
        <v>4817</v>
      </c>
      <c r="J4272" s="3" t="s">
        <v>256</v>
      </c>
      <c r="K4272" s="1" t="n">
        <v>10</v>
      </c>
      <c r="L4272" s="1" t="n">
        <v>0</v>
      </c>
      <c r="M4272" s="1" t="n">
        <v>42680</v>
      </c>
    </row>
    <row r="4273" customFormat="false" ht="189.55" hidden="false" customHeight="false" outlineLevel="0" collapsed="false">
      <c r="A4273" s="1" t="n">
        <v>4269</v>
      </c>
      <c r="B4273" s="1" t="n">
        <v>59</v>
      </c>
      <c r="C4273" s="1" t="n">
        <v>0</v>
      </c>
      <c r="D4273" s="1" t="n">
        <v>1</v>
      </c>
      <c r="E4273" s="1" t="n">
        <v>1</v>
      </c>
      <c r="G4273" s="1" t="n">
        <v>59.09</v>
      </c>
      <c r="H4273" s="1" t="s">
        <v>4818</v>
      </c>
      <c r="I4273" s="3" t="s">
        <v>4819</v>
      </c>
      <c r="J4273" s="3" t="s">
        <v>256</v>
      </c>
      <c r="K4273" s="1" t="n">
        <v>10</v>
      </c>
      <c r="L4273" s="1" t="n">
        <v>0</v>
      </c>
      <c r="M4273" s="1" t="n">
        <v>42690</v>
      </c>
    </row>
    <row r="4274" customFormat="false" ht="310.4" hidden="false" customHeight="false" outlineLevel="0" collapsed="false">
      <c r="A4274" s="1" t="n">
        <v>4270</v>
      </c>
      <c r="B4274" s="1" t="n">
        <v>59</v>
      </c>
      <c r="C4274" s="1" t="n">
        <v>0</v>
      </c>
      <c r="D4274" s="1" t="n">
        <v>1</v>
      </c>
      <c r="E4274" s="1" t="n">
        <v>1</v>
      </c>
      <c r="G4274" s="1" t="n">
        <v>59.1</v>
      </c>
      <c r="H4274" s="1" t="s">
        <v>4820</v>
      </c>
      <c r="I4274" s="3" t="s">
        <v>4821</v>
      </c>
      <c r="J4274" s="3" t="s">
        <v>256</v>
      </c>
      <c r="K4274" s="1" t="n">
        <v>10</v>
      </c>
      <c r="L4274" s="1" t="n">
        <v>0</v>
      </c>
      <c r="M4274" s="1" t="n">
        <v>42700</v>
      </c>
    </row>
    <row r="4275" customFormat="false" ht="149.25" hidden="false" customHeight="false" outlineLevel="0" collapsed="false">
      <c r="A4275" s="1" t="n">
        <v>4271</v>
      </c>
      <c r="B4275" s="1" t="n">
        <v>59</v>
      </c>
      <c r="C4275" s="1" t="n">
        <v>0</v>
      </c>
      <c r="D4275" s="1" t="n">
        <v>1</v>
      </c>
      <c r="E4275" s="1" t="n">
        <v>0</v>
      </c>
      <c r="G4275" s="1" t="n">
        <v>59.11</v>
      </c>
      <c r="I4275" s="3" t="s">
        <v>4822</v>
      </c>
      <c r="L4275" s="1" t="n">
        <v>0</v>
      </c>
      <c r="M4275" s="1" t="n">
        <v>42710</v>
      </c>
    </row>
    <row r="4276" customFormat="false" ht="14.9" hidden="false" customHeight="false" outlineLevel="0" collapsed="false">
      <c r="A4276" s="1" t="n">
        <v>4272</v>
      </c>
      <c r="B4276" s="1" t="n">
        <v>59</v>
      </c>
      <c r="C4276" s="1" t="n">
        <v>0</v>
      </c>
      <c r="D4276" s="1" t="n">
        <v>0</v>
      </c>
      <c r="E4276" s="1" t="n">
        <v>1</v>
      </c>
      <c r="F4276" s="1" t="n">
        <v>4271</v>
      </c>
      <c r="H4276" s="1" t="s">
        <v>4823</v>
      </c>
      <c r="I4276" s="3" t="e">
        <f aca="false">-#NAME? #NAME?,#NAME? #NAME? #NAME?-#NAME? #NAME? #NAME?,#NAME?,#NAME? #NAME? #NAME? #NAME? #NAME?,#NAME? #NAME? #NAME? #NAME?,#NAME? #NAME? #NAME? #NAME? #NAME? #NAME? #NAME?,#NAME? #NAME? #NAME? #NAME? #NAME? #NAME? #NAME? #NAME? #NAME? #NAME? #NAME?,#NAME? #NAME? #NAME? #NAME? #NAME? #NAME? #NAME? #NAME? #NAME?,#NAME? #NAME? #NAME? #NAME? (#NAME? #NAME?)</f>
        <v>#VALUE!</v>
      </c>
      <c r="J4276" s="3" t="s">
        <v>256</v>
      </c>
      <c r="K4276" s="1" t="n">
        <v>10</v>
      </c>
      <c r="L4276" s="1" t="n">
        <v>0</v>
      </c>
      <c r="M4276" s="1" t="n">
        <v>42720</v>
      </c>
    </row>
    <row r="4277" customFormat="false" ht="14.9" hidden="false" customHeight="false" outlineLevel="0" collapsed="false">
      <c r="A4277" s="1" t="n">
        <v>4273</v>
      </c>
      <c r="B4277" s="1" t="n">
        <v>59</v>
      </c>
      <c r="C4277" s="1" t="n">
        <v>0</v>
      </c>
      <c r="D4277" s="1" t="n">
        <v>0</v>
      </c>
      <c r="E4277" s="1" t="n">
        <v>1</v>
      </c>
      <c r="F4277" s="1" t="n">
        <v>4271</v>
      </c>
      <c r="H4277" s="1" t="s">
        <v>4824</v>
      </c>
      <c r="I4277" s="3" t="e">
        <f aca="false">-#NAME? #NAME?,#NAME? #NAME? #NAME? #NAME? #NAME?</f>
        <v>#VALUE!</v>
      </c>
      <c r="J4277" s="3" t="s">
        <v>256</v>
      </c>
      <c r="K4277" s="1" t="n">
        <v>10</v>
      </c>
      <c r="L4277" s="1" t="n">
        <v>0</v>
      </c>
      <c r="M4277" s="1" t="n">
        <v>42730</v>
      </c>
    </row>
    <row r="4278" customFormat="false" ht="270.1" hidden="false" customHeight="false" outlineLevel="0" collapsed="false">
      <c r="A4278" s="1" t="n">
        <v>4274</v>
      </c>
      <c r="B4278" s="1" t="n">
        <v>59</v>
      </c>
      <c r="C4278" s="1" t="n">
        <v>0</v>
      </c>
      <c r="D4278" s="1" t="n">
        <v>0</v>
      </c>
      <c r="E4278" s="1" t="n">
        <v>0</v>
      </c>
      <c r="F4278" s="1" t="n">
        <v>4271</v>
      </c>
      <c r="I4278" s="3" t="s">
        <v>4825</v>
      </c>
      <c r="L4278" s="1" t="n">
        <v>0</v>
      </c>
      <c r="M4278" s="1" t="n">
        <v>42740</v>
      </c>
    </row>
    <row r="4279" customFormat="false" ht="55.2" hidden="false" customHeight="false" outlineLevel="0" collapsed="false">
      <c r="A4279" s="1" t="n">
        <v>4275</v>
      </c>
      <c r="B4279" s="1" t="n">
        <v>59</v>
      </c>
      <c r="C4279" s="1" t="n">
        <v>0</v>
      </c>
      <c r="D4279" s="1" t="n">
        <v>0</v>
      </c>
      <c r="E4279" s="1" t="n">
        <v>1</v>
      </c>
      <c r="F4279" s="1" t="n">
        <v>4274</v>
      </c>
      <c r="H4279" s="1" t="s">
        <v>4826</v>
      </c>
      <c r="I4279" s="3" t="s">
        <v>4827</v>
      </c>
      <c r="J4279" s="3" t="s">
        <v>256</v>
      </c>
      <c r="K4279" s="1" t="n">
        <v>10</v>
      </c>
      <c r="L4279" s="1" t="n">
        <v>0</v>
      </c>
      <c r="M4279" s="1" t="n">
        <v>42750</v>
      </c>
    </row>
    <row r="4280" customFormat="false" ht="55.2" hidden="false" customHeight="false" outlineLevel="0" collapsed="false">
      <c r="A4280" s="1" t="n">
        <v>4276</v>
      </c>
      <c r="B4280" s="1" t="n">
        <v>59</v>
      </c>
      <c r="C4280" s="1" t="n">
        <v>0</v>
      </c>
      <c r="D4280" s="1" t="n">
        <v>0</v>
      </c>
      <c r="E4280" s="1" t="n">
        <v>1</v>
      </c>
      <c r="F4280" s="1" t="n">
        <v>4274</v>
      </c>
      <c r="H4280" s="1" t="s">
        <v>4828</v>
      </c>
      <c r="I4280" s="3" t="s">
        <v>4829</v>
      </c>
      <c r="J4280" s="3" t="s">
        <v>256</v>
      </c>
      <c r="K4280" s="1" t="n">
        <v>10</v>
      </c>
      <c r="L4280" s="1" t="n">
        <v>0</v>
      </c>
      <c r="M4280" s="1" t="n">
        <v>42760</v>
      </c>
    </row>
    <row r="4281" customFormat="false" ht="14.9" hidden="false" customHeight="false" outlineLevel="0" collapsed="false">
      <c r="A4281" s="1" t="n">
        <v>4277</v>
      </c>
      <c r="B4281" s="1" t="n">
        <v>59</v>
      </c>
      <c r="C4281" s="1" t="n">
        <v>0</v>
      </c>
      <c r="D4281" s="1" t="n">
        <v>0</v>
      </c>
      <c r="E4281" s="1" t="n">
        <v>1</v>
      </c>
      <c r="F4281" s="1" t="n">
        <v>4271</v>
      </c>
      <c r="H4281" s="1" t="s">
        <v>4830</v>
      </c>
      <c r="I4281" s="3" t="e">
        <f aca="false">-#NAME? #NAME? #NAME? #NAME? #NAME? #NAME? #NAME? #NAME? #NAME? #NAME? #NAME? #NAME?,#NAME? #NAME? #NAME? #NAME? #NAME? #NAME? #NAME? #NAME? #NAME?</f>
        <v>#VALUE!</v>
      </c>
      <c r="J4281" s="3" t="s">
        <v>256</v>
      </c>
      <c r="K4281" s="1" t="n">
        <v>10</v>
      </c>
      <c r="L4281" s="1" t="n">
        <v>0</v>
      </c>
      <c r="M4281" s="1" t="n">
        <v>42770</v>
      </c>
    </row>
    <row r="4282" customFormat="false" ht="14.9" hidden="false" customHeight="false" outlineLevel="0" collapsed="false">
      <c r="A4282" s="1" t="n">
        <v>4278</v>
      </c>
      <c r="B4282" s="1" t="n">
        <v>59</v>
      </c>
      <c r="C4282" s="1" t="n">
        <v>0</v>
      </c>
      <c r="D4282" s="1" t="n">
        <v>0</v>
      </c>
      <c r="E4282" s="1" t="n">
        <v>1</v>
      </c>
      <c r="F4282" s="1" t="n">
        <v>4271</v>
      </c>
      <c r="H4282" s="1" t="s">
        <v>4831</v>
      </c>
      <c r="I4282" s="3" t="e">
        <f aca="false">-#NAME?</f>
        <v>#NAME?</v>
      </c>
      <c r="L4282" s="1" t="n">
        <v>0</v>
      </c>
      <c r="M4282" s="1" t="n">
        <v>42780</v>
      </c>
    </row>
    <row r="4283" customFormat="false" ht="149.25" hidden="false" customHeight="false" outlineLevel="0" collapsed="false">
      <c r="A4283" s="1" t="n">
        <v>4279</v>
      </c>
      <c r="B4283" s="1" t="n">
        <v>60</v>
      </c>
      <c r="C4283" s="1" t="n">
        <v>0</v>
      </c>
      <c r="D4283" s="1" t="n">
        <v>1</v>
      </c>
      <c r="E4283" s="1" t="n">
        <v>0</v>
      </c>
      <c r="G4283" s="1" t="n">
        <v>60.01</v>
      </c>
      <c r="I4283" s="3" t="s">
        <v>4832</v>
      </c>
      <c r="L4283" s="1" t="n">
        <v>0</v>
      </c>
      <c r="M4283" s="1" t="n">
        <v>42790</v>
      </c>
    </row>
    <row r="4284" customFormat="false" ht="41.75" hidden="false" customHeight="false" outlineLevel="0" collapsed="false">
      <c r="A4284" s="1" t="n">
        <v>4280</v>
      </c>
      <c r="B4284" s="1" t="n">
        <v>60</v>
      </c>
      <c r="C4284" s="1" t="n">
        <v>0</v>
      </c>
      <c r="D4284" s="1" t="n">
        <v>0</v>
      </c>
      <c r="E4284" s="1" t="n">
        <v>1</v>
      </c>
      <c r="F4284" s="1" t="n">
        <v>4279</v>
      </c>
      <c r="H4284" s="1" t="s">
        <v>4833</v>
      </c>
      <c r="I4284" s="3" t="s">
        <v>4834</v>
      </c>
      <c r="J4284" s="3" t="s">
        <v>256</v>
      </c>
      <c r="K4284" s="1" t="n">
        <v>10</v>
      </c>
      <c r="L4284" s="1" t="n">
        <v>0</v>
      </c>
      <c r="M4284" s="1" t="n">
        <v>42800</v>
      </c>
    </row>
    <row r="4285" customFormat="false" ht="41.75" hidden="false" customHeight="false" outlineLevel="0" collapsed="false">
      <c r="A4285" s="1" t="n">
        <v>4281</v>
      </c>
      <c r="B4285" s="1" t="n">
        <v>60</v>
      </c>
      <c r="C4285" s="1" t="n">
        <v>0</v>
      </c>
      <c r="D4285" s="1" t="n">
        <v>0</v>
      </c>
      <c r="E4285" s="1" t="n">
        <v>0</v>
      </c>
      <c r="F4285" s="1" t="n">
        <v>4279</v>
      </c>
      <c r="I4285" s="3" t="s">
        <v>4835</v>
      </c>
      <c r="J4285" s="3" t="s">
        <v>256</v>
      </c>
      <c r="K4285" s="1" t="n">
        <v>10</v>
      </c>
      <c r="L4285" s="1" t="n">
        <v>0</v>
      </c>
      <c r="M4285" s="1" t="n">
        <v>42810</v>
      </c>
    </row>
    <row r="4286" customFormat="false" ht="14.9" hidden="false" customHeight="false" outlineLevel="0" collapsed="false">
      <c r="A4286" s="1" t="n">
        <v>4282</v>
      </c>
      <c r="B4286" s="1" t="n">
        <v>60</v>
      </c>
      <c r="C4286" s="1" t="n">
        <v>0</v>
      </c>
      <c r="D4286" s="1" t="n">
        <v>0</v>
      </c>
      <c r="E4286" s="1" t="n">
        <v>1</v>
      </c>
      <c r="F4286" s="1" t="n">
        <v>4281</v>
      </c>
      <c r="H4286" s="1" t="s">
        <v>4836</v>
      </c>
      <c r="I4286" s="3" t="e">
        <f aca="false">--#NAME? #NAME?</f>
        <v>#VALUE!</v>
      </c>
      <c r="J4286" s="3" t="s">
        <v>256</v>
      </c>
      <c r="K4286" s="1" t="n">
        <v>10</v>
      </c>
      <c r="L4286" s="1" t="n">
        <v>0</v>
      </c>
      <c r="M4286" s="1" t="n">
        <v>42820</v>
      </c>
    </row>
    <row r="4287" customFormat="false" ht="14.9" hidden="false" customHeight="false" outlineLevel="0" collapsed="false">
      <c r="A4287" s="1" t="n">
        <v>4283</v>
      </c>
      <c r="B4287" s="1" t="n">
        <v>60</v>
      </c>
      <c r="C4287" s="1" t="n">
        <v>0</v>
      </c>
      <c r="D4287" s="1" t="n">
        <v>0</v>
      </c>
      <c r="E4287" s="1" t="n">
        <v>1</v>
      </c>
      <c r="F4287" s="1" t="n">
        <v>4281</v>
      </c>
      <c r="H4287" s="1" t="s">
        <v>4837</v>
      </c>
      <c r="I4287" s="3" t="e">
        <f aca="false">--#NAME? #NAME?-#NAME? #NAME?</f>
        <v>#VALUE!</v>
      </c>
      <c r="J4287" s="3" t="s">
        <v>256</v>
      </c>
      <c r="K4287" s="1" t="n">
        <v>10</v>
      </c>
      <c r="L4287" s="1" t="n">
        <v>0</v>
      </c>
      <c r="M4287" s="1" t="n">
        <v>42830</v>
      </c>
    </row>
    <row r="4288" customFormat="false" ht="14.9" hidden="false" customHeight="false" outlineLevel="0" collapsed="false">
      <c r="A4288" s="1" t="n">
        <v>4284</v>
      </c>
      <c r="B4288" s="1" t="n">
        <v>60</v>
      </c>
      <c r="C4288" s="1" t="n">
        <v>0</v>
      </c>
      <c r="D4288" s="1" t="n">
        <v>0</v>
      </c>
      <c r="E4288" s="1" t="n">
        <v>1</v>
      </c>
      <c r="F4288" s="1" t="n">
        <v>4281</v>
      </c>
      <c r="H4288" s="1" t="s">
        <v>4838</v>
      </c>
      <c r="I4288" s="3" t="e">
        <f aca="false">--#NAME? #NAME? #NAME? #NAME?</f>
        <v>#VALUE!</v>
      </c>
      <c r="J4288" s="3" t="s">
        <v>256</v>
      </c>
      <c r="K4288" s="1" t="n">
        <v>10</v>
      </c>
      <c r="L4288" s="1" t="n">
        <v>0</v>
      </c>
      <c r="M4288" s="1" t="n">
        <v>42840</v>
      </c>
    </row>
    <row r="4289" customFormat="false" ht="14.9" hidden="false" customHeight="false" outlineLevel="0" collapsed="false">
      <c r="A4289" s="1" t="n">
        <v>4285</v>
      </c>
      <c r="B4289" s="1" t="n">
        <v>60</v>
      </c>
      <c r="C4289" s="1" t="n">
        <v>0</v>
      </c>
      <c r="D4289" s="1" t="n">
        <v>0</v>
      </c>
      <c r="E4289" s="1" t="n">
        <v>0</v>
      </c>
      <c r="F4289" s="1" t="n">
        <v>4279</v>
      </c>
      <c r="I4289" s="3" t="s">
        <v>199</v>
      </c>
      <c r="L4289" s="1" t="n">
        <v>0</v>
      </c>
      <c r="M4289" s="1" t="n">
        <v>42850</v>
      </c>
    </row>
    <row r="4290" customFormat="false" ht="14.9" hidden="false" customHeight="false" outlineLevel="0" collapsed="false">
      <c r="A4290" s="1" t="n">
        <v>4286</v>
      </c>
      <c r="B4290" s="1" t="n">
        <v>60</v>
      </c>
      <c r="C4290" s="1" t="n">
        <v>0</v>
      </c>
      <c r="D4290" s="1" t="n">
        <v>0</v>
      </c>
      <c r="E4290" s="1" t="n">
        <v>1</v>
      </c>
      <c r="F4290" s="1" t="n">
        <v>4285</v>
      </c>
      <c r="H4290" s="1" t="s">
        <v>4839</v>
      </c>
      <c r="I4290" s="3" t="e">
        <f aca="false">--#NAME? #NAME?</f>
        <v>#VALUE!</v>
      </c>
      <c r="J4290" s="3" t="s">
        <v>256</v>
      </c>
      <c r="K4290" s="1" t="n">
        <v>10</v>
      </c>
      <c r="L4290" s="1" t="n">
        <v>0</v>
      </c>
      <c r="M4290" s="1" t="n">
        <v>42860</v>
      </c>
    </row>
    <row r="4291" customFormat="false" ht="14.9" hidden="false" customHeight="false" outlineLevel="0" collapsed="false">
      <c r="A4291" s="1" t="n">
        <v>4287</v>
      </c>
      <c r="B4291" s="1" t="n">
        <v>60</v>
      </c>
      <c r="C4291" s="1" t="n">
        <v>0</v>
      </c>
      <c r="D4291" s="1" t="n">
        <v>0</v>
      </c>
      <c r="E4291" s="1" t="n">
        <v>1</v>
      </c>
      <c r="F4291" s="1" t="n">
        <v>4285</v>
      </c>
      <c r="H4291" s="1" t="s">
        <v>4840</v>
      </c>
      <c r="I4291" s="3" t="e">
        <f aca="false">--#NAME? #NAME?-#NAME? #NAME?</f>
        <v>#VALUE!</v>
      </c>
      <c r="J4291" s="3" t="s">
        <v>256</v>
      </c>
      <c r="K4291" s="1" t="n">
        <v>10</v>
      </c>
      <c r="L4291" s="1" t="n">
        <v>0</v>
      </c>
      <c r="M4291" s="1" t="n">
        <v>42870</v>
      </c>
    </row>
    <row r="4292" customFormat="false" ht="14.9" hidden="false" customHeight="false" outlineLevel="0" collapsed="false">
      <c r="A4292" s="1" t="n">
        <v>4288</v>
      </c>
      <c r="B4292" s="1" t="n">
        <v>60</v>
      </c>
      <c r="C4292" s="1" t="n">
        <v>0</v>
      </c>
      <c r="D4292" s="1" t="n">
        <v>0</v>
      </c>
      <c r="E4292" s="1" t="n">
        <v>1</v>
      </c>
      <c r="F4292" s="1" t="n">
        <v>4285</v>
      </c>
      <c r="H4292" s="1" t="s">
        <v>4841</v>
      </c>
      <c r="I4292" s="3" t="e">
        <f aca="false">--#NAME? #NAME? #NAME? #NAME?</f>
        <v>#VALUE!</v>
      </c>
      <c r="J4292" s="3" t="s">
        <v>256</v>
      </c>
      <c r="K4292" s="1" t="n">
        <v>10</v>
      </c>
      <c r="L4292" s="1" t="n">
        <v>0</v>
      </c>
      <c r="M4292" s="1" t="n">
        <v>42880</v>
      </c>
    </row>
    <row r="4293" customFormat="false" ht="283.55" hidden="false" customHeight="false" outlineLevel="0" collapsed="false">
      <c r="A4293" s="1" t="n">
        <v>4289</v>
      </c>
      <c r="B4293" s="1" t="n">
        <v>60</v>
      </c>
      <c r="C4293" s="1" t="n">
        <v>0</v>
      </c>
      <c r="D4293" s="1" t="n">
        <v>1</v>
      </c>
      <c r="E4293" s="1" t="n">
        <v>0</v>
      </c>
      <c r="G4293" s="1" t="n">
        <v>60.02</v>
      </c>
      <c r="I4293" s="3" t="s">
        <v>4842</v>
      </c>
      <c r="L4293" s="1" t="n">
        <v>0</v>
      </c>
      <c r="M4293" s="1" t="n">
        <v>42890</v>
      </c>
    </row>
    <row r="4294" customFormat="false" ht="162.65" hidden="false" customHeight="false" outlineLevel="0" collapsed="false">
      <c r="A4294" s="1" t="n">
        <v>4290</v>
      </c>
      <c r="B4294" s="1" t="n">
        <v>60</v>
      </c>
      <c r="C4294" s="1" t="n">
        <v>0</v>
      </c>
      <c r="D4294" s="1" t="n">
        <v>0</v>
      </c>
      <c r="E4294" s="1" t="n">
        <v>1</v>
      </c>
      <c r="F4294" s="1" t="n">
        <v>4289</v>
      </c>
      <c r="H4294" s="1" t="s">
        <v>4843</v>
      </c>
      <c r="I4294" s="3" t="s">
        <v>4844</v>
      </c>
      <c r="J4294" s="3" t="s">
        <v>256</v>
      </c>
      <c r="K4294" s="1" t="n">
        <v>10</v>
      </c>
      <c r="L4294" s="1" t="n">
        <v>0</v>
      </c>
      <c r="M4294" s="1" t="n">
        <v>42900</v>
      </c>
    </row>
    <row r="4295" customFormat="false" ht="176.1" hidden="false" customHeight="false" outlineLevel="0" collapsed="false">
      <c r="A4295" s="1" t="n">
        <v>4291</v>
      </c>
      <c r="B4295" s="1" t="n">
        <v>60</v>
      </c>
      <c r="C4295" s="1" t="n">
        <v>0</v>
      </c>
      <c r="D4295" s="1" t="n">
        <v>1</v>
      </c>
      <c r="E4295" s="1" t="n">
        <v>0</v>
      </c>
      <c r="G4295" s="1" t="n">
        <v>60.03</v>
      </c>
      <c r="I4295" s="3" t="s">
        <v>4845</v>
      </c>
      <c r="L4295" s="1" t="n">
        <v>0</v>
      </c>
      <c r="M4295" s="1" t="n">
        <v>42910</v>
      </c>
    </row>
    <row r="4296" customFormat="false" ht="14.9" hidden="false" customHeight="false" outlineLevel="0" collapsed="false">
      <c r="A4296" s="1" t="n">
        <v>4292</v>
      </c>
      <c r="B4296" s="1" t="n">
        <v>60</v>
      </c>
      <c r="C4296" s="1" t="n">
        <v>0</v>
      </c>
      <c r="D4296" s="1" t="n">
        <v>0</v>
      </c>
      <c r="E4296" s="1" t="n">
        <v>1</v>
      </c>
      <c r="F4296" s="1" t="n">
        <v>4291</v>
      </c>
      <c r="H4296" s="1" t="s">
        <v>4846</v>
      </c>
      <c r="I4296" s="3" t="e">
        <f aca="false">-#NAME? #NAME? #NAME? #NAME? #NAME? #NAME?</f>
        <v>#VALUE!</v>
      </c>
      <c r="J4296" s="3" t="s">
        <v>256</v>
      </c>
      <c r="K4296" s="1" t="n">
        <v>10</v>
      </c>
      <c r="L4296" s="1" t="n">
        <v>0</v>
      </c>
      <c r="M4296" s="1" t="n">
        <v>42920</v>
      </c>
    </row>
    <row r="4297" customFormat="false" ht="14.9" hidden="false" customHeight="false" outlineLevel="0" collapsed="false">
      <c r="A4297" s="1" t="n">
        <v>4293</v>
      </c>
      <c r="B4297" s="1" t="n">
        <v>60</v>
      </c>
      <c r="C4297" s="1" t="n">
        <v>0</v>
      </c>
      <c r="D4297" s="1" t="n">
        <v>0</v>
      </c>
      <c r="E4297" s="1" t="n">
        <v>1</v>
      </c>
      <c r="F4297" s="1" t="n">
        <v>4291</v>
      </c>
      <c r="H4297" s="1" t="s">
        <v>4847</v>
      </c>
      <c r="I4297" s="3" t="e">
        <f aca="false">-#NAME? #NAME?</f>
        <v>#VALUE!</v>
      </c>
      <c r="J4297" s="3" t="s">
        <v>256</v>
      </c>
      <c r="K4297" s="1" t="n">
        <v>10</v>
      </c>
      <c r="L4297" s="1" t="n">
        <v>0</v>
      </c>
      <c r="M4297" s="1" t="n">
        <v>42930</v>
      </c>
    </row>
    <row r="4298" customFormat="false" ht="14.9" hidden="false" customHeight="false" outlineLevel="0" collapsed="false">
      <c r="A4298" s="1" t="n">
        <v>4294</v>
      </c>
      <c r="B4298" s="1" t="n">
        <v>60</v>
      </c>
      <c r="C4298" s="1" t="n">
        <v>0</v>
      </c>
      <c r="D4298" s="1" t="n">
        <v>0</v>
      </c>
      <c r="E4298" s="1" t="n">
        <v>1</v>
      </c>
      <c r="F4298" s="1" t="n">
        <v>4291</v>
      </c>
      <c r="H4298" s="1" t="s">
        <v>4848</v>
      </c>
      <c r="I4298" s="3" t="e">
        <f aca="false">-#NAME? #NAME? #NAME?</f>
        <v>#VALUE!</v>
      </c>
      <c r="J4298" s="3" t="s">
        <v>256</v>
      </c>
      <c r="K4298" s="1" t="n">
        <v>10</v>
      </c>
      <c r="L4298" s="1" t="n">
        <v>0</v>
      </c>
      <c r="M4298" s="1" t="n">
        <v>42940</v>
      </c>
    </row>
    <row r="4299" customFormat="false" ht="14.9" hidden="false" customHeight="false" outlineLevel="0" collapsed="false">
      <c r="A4299" s="1" t="n">
        <v>4295</v>
      </c>
      <c r="B4299" s="1" t="n">
        <v>60</v>
      </c>
      <c r="C4299" s="1" t="n">
        <v>0</v>
      </c>
      <c r="D4299" s="1" t="n">
        <v>0</v>
      </c>
      <c r="E4299" s="1" t="n">
        <v>1</v>
      </c>
      <c r="F4299" s="1" t="n">
        <v>4291</v>
      </c>
      <c r="H4299" s="1" t="s">
        <v>4849</v>
      </c>
      <c r="I4299" s="3" t="e">
        <f aca="false">-#NAME? #NAME? #NAME?</f>
        <v>#VALUE!</v>
      </c>
      <c r="J4299" s="3" t="s">
        <v>256</v>
      </c>
      <c r="K4299" s="1" t="n">
        <v>10</v>
      </c>
      <c r="L4299" s="1" t="n">
        <v>0</v>
      </c>
      <c r="M4299" s="1" t="n">
        <v>42950</v>
      </c>
    </row>
    <row r="4300" customFormat="false" ht="14.9" hidden="false" customHeight="false" outlineLevel="0" collapsed="false">
      <c r="A4300" s="1" t="n">
        <v>4296</v>
      </c>
      <c r="B4300" s="1" t="n">
        <v>60</v>
      </c>
      <c r="C4300" s="1" t="n">
        <v>0</v>
      </c>
      <c r="D4300" s="1" t="n">
        <v>0</v>
      </c>
      <c r="E4300" s="1" t="n">
        <v>1</v>
      </c>
      <c r="F4300" s="1" t="n">
        <v>4291</v>
      </c>
      <c r="H4300" s="1" t="s">
        <v>4850</v>
      </c>
      <c r="I4300" s="3" t="e">
        <f aca="false">-#NAME?</f>
        <v>#NAME?</v>
      </c>
      <c r="J4300" s="3" t="s">
        <v>256</v>
      </c>
      <c r="K4300" s="1" t="n">
        <v>10</v>
      </c>
      <c r="L4300" s="1" t="n">
        <v>0</v>
      </c>
      <c r="M4300" s="1" t="n">
        <v>42960</v>
      </c>
    </row>
    <row r="4301" customFormat="false" ht="270.1" hidden="false" customHeight="false" outlineLevel="0" collapsed="false">
      <c r="A4301" s="1" t="n">
        <v>4297</v>
      </c>
      <c r="B4301" s="1" t="n">
        <v>60</v>
      </c>
      <c r="C4301" s="1" t="n">
        <v>0</v>
      </c>
      <c r="D4301" s="1" t="n">
        <v>1</v>
      </c>
      <c r="E4301" s="1" t="n">
        <v>0</v>
      </c>
      <c r="G4301" s="1" t="n">
        <v>60.04</v>
      </c>
      <c r="I4301" s="3" t="s">
        <v>4851</v>
      </c>
      <c r="L4301" s="1" t="n">
        <v>0</v>
      </c>
      <c r="M4301" s="1" t="n">
        <v>42970</v>
      </c>
    </row>
    <row r="4302" customFormat="false" ht="162.65" hidden="false" customHeight="false" outlineLevel="0" collapsed="false">
      <c r="A4302" s="1" t="n">
        <v>4298</v>
      </c>
      <c r="B4302" s="1" t="n">
        <v>60</v>
      </c>
      <c r="C4302" s="1" t="n">
        <v>0</v>
      </c>
      <c r="D4302" s="1" t="n">
        <v>0</v>
      </c>
      <c r="E4302" s="1" t="n">
        <v>1</v>
      </c>
      <c r="F4302" s="1" t="n">
        <v>4297</v>
      </c>
      <c r="H4302" s="1" t="s">
        <v>4852</v>
      </c>
      <c r="I4302" s="3" t="s">
        <v>4853</v>
      </c>
      <c r="J4302" s="3" t="s">
        <v>256</v>
      </c>
      <c r="K4302" s="1" t="n">
        <v>10</v>
      </c>
      <c r="L4302" s="1" t="n">
        <v>0</v>
      </c>
      <c r="M4302" s="1" t="n">
        <v>42980</v>
      </c>
    </row>
    <row r="4303" customFormat="false" ht="14.9" hidden="false" customHeight="false" outlineLevel="0" collapsed="false">
      <c r="A4303" s="1" t="n">
        <v>4299</v>
      </c>
      <c r="B4303" s="1" t="n">
        <v>60</v>
      </c>
      <c r="C4303" s="1" t="n">
        <v>0</v>
      </c>
      <c r="D4303" s="1" t="n">
        <v>0</v>
      </c>
      <c r="E4303" s="1" t="n">
        <v>1</v>
      </c>
      <c r="F4303" s="1" t="n">
        <v>4297</v>
      </c>
      <c r="H4303" s="1" t="s">
        <v>4854</v>
      </c>
      <c r="I4303" s="3" t="e">
        <f aca="false">-#NAME?</f>
        <v>#NAME?</v>
      </c>
      <c r="J4303" s="3" t="s">
        <v>256</v>
      </c>
      <c r="K4303" s="1" t="n">
        <v>10</v>
      </c>
      <c r="L4303" s="1" t="n">
        <v>0</v>
      </c>
      <c r="M4303" s="1" t="n">
        <v>42990</v>
      </c>
    </row>
    <row r="4304" customFormat="false" ht="189.55" hidden="false" customHeight="false" outlineLevel="0" collapsed="false">
      <c r="A4304" s="1" t="n">
        <v>4300</v>
      </c>
      <c r="B4304" s="1" t="n">
        <v>60</v>
      </c>
      <c r="C4304" s="1" t="n">
        <v>0</v>
      </c>
      <c r="D4304" s="1" t="n">
        <v>1</v>
      </c>
      <c r="E4304" s="1" t="n">
        <v>0</v>
      </c>
      <c r="G4304" s="1" t="n">
        <v>60.05</v>
      </c>
      <c r="I4304" s="3" t="s">
        <v>4855</v>
      </c>
      <c r="L4304" s="1" t="n">
        <v>0</v>
      </c>
      <c r="M4304" s="1" t="n">
        <v>43000</v>
      </c>
    </row>
    <row r="4305" customFormat="false" ht="28.35" hidden="false" customHeight="false" outlineLevel="0" collapsed="false">
      <c r="A4305" s="1" t="n">
        <v>4301</v>
      </c>
      <c r="B4305" s="1" t="n">
        <v>60</v>
      </c>
      <c r="C4305" s="1" t="n">
        <v>0</v>
      </c>
      <c r="D4305" s="1" t="n">
        <v>0</v>
      </c>
      <c r="E4305" s="1" t="n">
        <v>0</v>
      </c>
      <c r="F4305" s="1" t="n">
        <v>4300</v>
      </c>
      <c r="I4305" s="3" t="s">
        <v>4746</v>
      </c>
      <c r="L4305" s="1" t="n">
        <v>0</v>
      </c>
      <c r="M4305" s="1" t="n">
        <v>43010</v>
      </c>
    </row>
    <row r="4306" customFormat="false" ht="14.9" hidden="false" customHeight="false" outlineLevel="0" collapsed="false">
      <c r="A4306" s="1" t="n">
        <v>4302</v>
      </c>
      <c r="B4306" s="1" t="n">
        <v>60</v>
      </c>
      <c r="C4306" s="1" t="n">
        <v>0</v>
      </c>
      <c r="D4306" s="1" t="n">
        <v>0</v>
      </c>
      <c r="E4306" s="1" t="n">
        <v>1</v>
      </c>
      <c r="F4306" s="1" t="n">
        <v>4301</v>
      </c>
      <c r="H4306" s="1" t="s">
        <v>4856</v>
      </c>
      <c r="I4306" s="3" t="e">
        <f aca="false">--#NAME? #NAME? #NAME?</f>
        <v>#VALUE!</v>
      </c>
      <c r="J4306" s="3" t="s">
        <v>256</v>
      </c>
      <c r="K4306" s="1" t="n">
        <v>10</v>
      </c>
      <c r="L4306" s="1" t="n">
        <v>0</v>
      </c>
      <c r="M4306" s="1" t="n">
        <v>43020</v>
      </c>
    </row>
    <row r="4307" customFormat="false" ht="14.9" hidden="false" customHeight="false" outlineLevel="0" collapsed="false">
      <c r="A4307" s="1" t="n">
        <v>4303</v>
      </c>
      <c r="B4307" s="1" t="n">
        <v>60</v>
      </c>
      <c r="C4307" s="1" t="n">
        <v>0</v>
      </c>
      <c r="D4307" s="1" t="n">
        <v>0</v>
      </c>
      <c r="E4307" s="1" t="n">
        <v>1</v>
      </c>
      <c r="F4307" s="1" t="n">
        <v>4301</v>
      </c>
      <c r="H4307" s="1" t="s">
        <v>4857</v>
      </c>
      <c r="I4307" s="3" t="e">
        <f aca="false">--#NAME?</f>
        <v>#NAME?</v>
      </c>
      <c r="J4307" s="3" t="s">
        <v>256</v>
      </c>
      <c r="K4307" s="1" t="n">
        <v>10</v>
      </c>
      <c r="L4307" s="1" t="n">
        <v>0</v>
      </c>
      <c r="M4307" s="1" t="n">
        <v>43030</v>
      </c>
    </row>
    <row r="4308" customFormat="false" ht="14.9" hidden="false" customHeight="false" outlineLevel="0" collapsed="false">
      <c r="A4308" s="1" t="n">
        <v>4304</v>
      </c>
      <c r="B4308" s="1" t="n">
        <v>60</v>
      </c>
      <c r="C4308" s="1" t="n">
        <v>0</v>
      </c>
      <c r="D4308" s="1" t="n">
        <v>0</v>
      </c>
      <c r="E4308" s="1" t="n">
        <v>1</v>
      </c>
      <c r="F4308" s="1" t="n">
        <v>4301</v>
      </c>
      <c r="H4308" s="1" t="s">
        <v>4858</v>
      </c>
      <c r="I4308" s="3" t="e">
        <f aca="false">--#NAME? #NAME? #NAME? #NAME? #NAME?</f>
        <v>#VALUE!</v>
      </c>
      <c r="J4308" s="3" t="s">
        <v>256</v>
      </c>
      <c r="K4308" s="1" t="n">
        <v>10</v>
      </c>
      <c r="L4308" s="1" t="n">
        <v>0</v>
      </c>
      <c r="M4308" s="1" t="n">
        <v>43040</v>
      </c>
    </row>
    <row r="4309" customFormat="false" ht="14.9" hidden="false" customHeight="false" outlineLevel="0" collapsed="false">
      <c r="A4309" s="1" t="n">
        <v>4305</v>
      </c>
      <c r="B4309" s="1" t="n">
        <v>60</v>
      </c>
      <c r="C4309" s="1" t="n">
        <v>0</v>
      </c>
      <c r="D4309" s="1" t="n">
        <v>0</v>
      </c>
      <c r="E4309" s="1" t="n">
        <v>1</v>
      </c>
      <c r="F4309" s="1" t="n">
        <v>4301</v>
      </c>
      <c r="H4309" s="1" t="s">
        <v>4859</v>
      </c>
      <c r="I4309" s="3" t="e">
        <f aca="false">--#NAME?</f>
        <v>#NAME?</v>
      </c>
      <c r="J4309" s="3" t="s">
        <v>256</v>
      </c>
      <c r="K4309" s="1" t="n">
        <v>10</v>
      </c>
      <c r="L4309" s="1" t="n">
        <v>0</v>
      </c>
      <c r="M4309" s="1" t="n">
        <v>43050</v>
      </c>
    </row>
    <row r="4310" customFormat="false" ht="41.75" hidden="false" customHeight="false" outlineLevel="0" collapsed="false">
      <c r="A4310" s="1" t="n">
        <v>4306</v>
      </c>
      <c r="B4310" s="1" t="n">
        <v>60</v>
      </c>
      <c r="C4310" s="1" t="n">
        <v>0</v>
      </c>
      <c r="D4310" s="1" t="n">
        <v>0</v>
      </c>
      <c r="E4310" s="1" t="n">
        <v>0</v>
      </c>
      <c r="F4310" s="1" t="n">
        <v>4300</v>
      </c>
      <c r="I4310" s="3" t="s">
        <v>4860</v>
      </c>
      <c r="L4310" s="1" t="n">
        <v>0</v>
      </c>
      <c r="M4310" s="1" t="n">
        <v>43060</v>
      </c>
    </row>
    <row r="4311" customFormat="false" ht="95.5" hidden="false" customHeight="false" outlineLevel="0" collapsed="false">
      <c r="A4311" s="1" t="n">
        <v>4307</v>
      </c>
      <c r="B4311" s="1" t="n">
        <v>60</v>
      </c>
      <c r="C4311" s="1" t="n">
        <v>0</v>
      </c>
      <c r="D4311" s="1" t="n">
        <v>0</v>
      </c>
      <c r="E4311" s="1" t="n">
        <v>1</v>
      </c>
      <c r="F4311" s="1" t="n">
        <v>4306</v>
      </c>
      <c r="H4311" s="1" t="s">
        <v>4861</v>
      </c>
      <c r="I4311" s="3" t="s">
        <v>4862</v>
      </c>
      <c r="J4311" s="3" t="s">
        <v>256</v>
      </c>
      <c r="K4311" s="1" t="n">
        <v>10</v>
      </c>
      <c r="L4311" s="1" t="n">
        <v>0</v>
      </c>
      <c r="M4311" s="1" t="n">
        <v>43070</v>
      </c>
    </row>
    <row r="4312" customFormat="false" ht="14.9" hidden="false" customHeight="false" outlineLevel="0" collapsed="false">
      <c r="A4312" s="1" t="n">
        <v>4308</v>
      </c>
      <c r="B4312" s="1" t="n">
        <v>60</v>
      </c>
      <c r="C4312" s="1" t="n">
        <v>0</v>
      </c>
      <c r="D4312" s="1" t="n">
        <v>0</v>
      </c>
      <c r="E4312" s="1" t="n">
        <v>1</v>
      </c>
      <c r="F4312" s="1" t="n">
        <v>4306</v>
      </c>
      <c r="H4312" s="1" t="s">
        <v>4863</v>
      </c>
      <c r="I4312" s="3" t="e">
        <f aca="false">--#NAME?,#NAME? #NAME? #NAME?</f>
        <v>#VALUE!</v>
      </c>
      <c r="J4312" s="3" t="s">
        <v>256</v>
      </c>
      <c r="K4312" s="1" t="n">
        <v>10</v>
      </c>
      <c r="L4312" s="1" t="n">
        <v>0</v>
      </c>
      <c r="M4312" s="1" t="n">
        <v>43080</v>
      </c>
    </row>
    <row r="4313" customFormat="false" ht="14.9" hidden="false" customHeight="false" outlineLevel="0" collapsed="false">
      <c r="A4313" s="1" t="n">
        <v>4309</v>
      </c>
      <c r="B4313" s="1" t="n">
        <v>60</v>
      </c>
      <c r="C4313" s="1" t="n">
        <v>0</v>
      </c>
      <c r="D4313" s="1" t="n">
        <v>0</v>
      </c>
      <c r="E4313" s="1" t="n">
        <v>1</v>
      </c>
      <c r="F4313" s="1" t="n">
        <v>4306</v>
      </c>
      <c r="H4313" s="1" t="s">
        <v>4864</v>
      </c>
      <c r="I4313" s="3" t="e">
        <f aca="false">--#NAME?,#NAME?</f>
        <v>#VALUE!</v>
      </c>
      <c r="J4313" s="3" t="s">
        <v>256</v>
      </c>
      <c r="K4313" s="1" t="n">
        <v>10</v>
      </c>
      <c r="L4313" s="1" t="n">
        <v>0</v>
      </c>
      <c r="M4313" s="1" t="n">
        <v>43090</v>
      </c>
    </row>
    <row r="4314" customFormat="false" ht="14.9" hidden="false" customHeight="false" outlineLevel="0" collapsed="false">
      <c r="A4314" s="1" t="n">
        <v>4310</v>
      </c>
      <c r="B4314" s="1" t="n">
        <v>60</v>
      </c>
      <c r="C4314" s="1" t="n">
        <v>0</v>
      </c>
      <c r="D4314" s="1" t="n">
        <v>0</v>
      </c>
      <c r="E4314" s="1" t="n">
        <v>1</v>
      </c>
      <c r="F4314" s="1" t="n">
        <v>4306</v>
      </c>
      <c r="H4314" s="1" t="s">
        <v>4865</v>
      </c>
      <c r="I4314" s="3" t="e">
        <f aca="false">--#NAME?,#NAME? #NAME? #NAME? #NAME? #NAME?</f>
        <v>#VALUE!</v>
      </c>
      <c r="J4314" s="3" t="s">
        <v>256</v>
      </c>
      <c r="K4314" s="1" t="n">
        <v>10</v>
      </c>
      <c r="L4314" s="1" t="n">
        <v>0</v>
      </c>
      <c r="M4314" s="1" t="n">
        <v>43100</v>
      </c>
    </row>
    <row r="4315" customFormat="false" ht="14.9" hidden="false" customHeight="false" outlineLevel="0" collapsed="false">
      <c r="A4315" s="1" t="n">
        <v>4311</v>
      </c>
      <c r="B4315" s="1" t="n">
        <v>60</v>
      </c>
      <c r="C4315" s="1" t="n">
        <v>0</v>
      </c>
      <c r="D4315" s="1" t="n">
        <v>0</v>
      </c>
      <c r="E4315" s="1" t="n">
        <v>1</v>
      </c>
      <c r="F4315" s="1" t="n">
        <v>4306</v>
      </c>
      <c r="H4315" s="1" t="s">
        <v>4866</v>
      </c>
      <c r="I4315" s="3" t="e">
        <f aca="false">--#NAME?,#NAME?</f>
        <v>#VALUE!</v>
      </c>
      <c r="J4315" s="3" t="s">
        <v>256</v>
      </c>
      <c r="K4315" s="1" t="n">
        <v>10</v>
      </c>
      <c r="L4315" s="1" t="n">
        <v>0</v>
      </c>
      <c r="M4315" s="1" t="n">
        <v>43110</v>
      </c>
    </row>
    <row r="4316" customFormat="false" ht="41.75" hidden="false" customHeight="false" outlineLevel="0" collapsed="false">
      <c r="A4316" s="1" t="n">
        <v>4312</v>
      </c>
      <c r="B4316" s="1" t="n">
        <v>60</v>
      </c>
      <c r="C4316" s="1" t="n">
        <v>0</v>
      </c>
      <c r="D4316" s="1" t="n">
        <v>0</v>
      </c>
      <c r="E4316" s="1" t="n">
        <v>0</v>
      </c>
      <c r="F4316" s="1" t="n">
        <v>4300</v>
      </c>
      <c r="I4316" s="3" t="s">
        <v>4867</v>
      </c>
      <c r="L4316" s="1" t="n">
        <v>0</v>
      </c>
      <c r="M4316" s="1" t="n">
        <v>43120</v>
      </c>
    </row>
    <row r="4317" customFormat="false" ht="14.9" hidden="false" customHeight="false" outlineLevel="0" collapsed="false">
      <c r="A4317" s="1" t="n">
        <v>4313</v>
      </c>
      <c r="B4317" s="1" t="n">
        <v>60</v>
      </c>
      <c r="C4317" s="1" t="n">
        <v>0</v>
      </c>
      <c r="D4317" s="1" t="n">
        <v>0</v>
      </c>
      <c r="E4317" s="1" t="n">
        <v>1</v>
      </c>
      <c r="F4317" s="1" t="n">
        <v>4312</v>
      </c>
      <c r="H4317" s="1" t="s">
        <v>4868</v>
      </c>
      <c r="I4317" s="3" t="e">
        <f aca="false">--#NAME? #NAME? #NAME?</f>
        <v>#VALUE!</v>
      </c>
      <c r="J4317" s="3" t="s">
        <v>256</v>
      </c>
      <c r="K4317" s="1" t="n">
        <v>10</v>
      </c>
      <c r="L4317" s="1" t="n">
        <v>0</v>
      </c>
      <c r="M4317" s="1" t="n">
        <v>43130</v>
      </c>
    </row>
    <row r="4318" customFormat="false" ht="14.9" hidden="false" customHeight="false" outlineLevel="0" collapsed="false">
      <c r="A4318" s="1" t="n">
        <v>4314</v>
      </c>
      <c r="B4318" s="1" t="n">
        <v>60</v>
      </c>
      <c r="C4318" s="1" t="n">
        <v>0</v>
      </c>
      <c r="D4318" s="1" t="n">
        <v>0</v>
      </c>
      <c r="E4318" s="1" t="n">
        <v>1</v>
      </c>
      <c r="F4318" s="1" t="n">
        <v>4312</v>
      </c>
      <c r="H4318" s="1" t="s">
        <v>4869</v>
      </c>
      <c r="I4318" s="3" t="e">
        <f aca="false">--#NAME?</f>
        <v>#NAME?</v>
      </c>
      <c r="J4318" s="3" t="s">
        <v>256</v>
      </c>
      <c r="K4318" s="1" t="n">
        <v>10</v>
      </c>
      <c r="L4318" s="1" t="n">
        <v>0</v>
      </c>
      <c r="M4318" s="1" t="n">
        <v>43140</v>
      </c>
    </row>
    <row r="4319" customFormat="false" ht="14.9" hidden="false" customHeight="false" outlineLevel="0" collapsed="false">
      <c r="A4319" s="1" t="n">
        <v>4315</v>
      </c>
      <c r="B4319" s="1" t="n">
        <v>60</v>
      </c>
      <c r="C4319" s="1" t="n">
        <v>0</v>
      </c>
      <c r="D4319" s="1" t="n">
        <v>0</v>
      </c>
      <c r="E4319" s="1" t="n">
        <v>1</v>
      </c>
      <c r="F4319" s="1" t="n">
        <v>4312</v>
      </c>
      <c r="H4319" s="1" t="s">
        <v>4870</v>
      </c>
      <c r="I4319" s="3" t="e">
        <f aca="false">--#NAME? #NAME? #NAME? #NAME? #NAME?</f>
        <v>#VALUE!</v>
      </c>
      <c r="J4319" s="3" t="s">
        <v>256</v>
      </c>
      <c r="K4319" s="1" t="n">
        <v>10</v>
      </c>
      <c r="L4319" s="1" t="n">
        <v>0</v>
      </c>
      <c r="M4319" s="1" t="n">
        <v>43150</v>
      </c>
    </row>
    <row r="4320" customFormat="false" ht="14.9" hidden="false" customHeight="false" outlineLevel="0" collapsed="false">
      <c r="A4320" s="1" t="n">
        <v>4316</v>
      </c>
      <c r="B4320" s="1" t="n">
        <v>60</v>
      </c>
      <c r="C4320" s="1" t="n">
        <v>0</v>
      </c>
      <c r="D4320" s="1" t="n">
        <v>0</v>
      </c>
      <c r="E4320" s="1" t="n">
        <v>1</v>
      </c>
      <c r="F4320" s="1" t="n">
        <v>4312</v>
      </c>
      <c r="H4320" s="1" t="s">
        <v>4871</v>
      </c>
      <c r="I4320" s="3" t="e">
        <f aca="false">--#NAME?</f>
        <v>#NAME?</v>
      </c>
      <c r="J4320" s="3" t="s">
        <v>256</v>
      </c>
      <c r="K4320" s="1" t="n">
        <v>10</v>
      </c>
      <c r="L4320" s="1" t="n">
        <v>0</v>
      </c>
      <c r="M4320" s="1" t="n">
        <v>43160</v>
      </c>
    </row>
    <row r="4321" customFormat="false" ht="14.9" hidden="false" customHeight="false" outlineLevel="0" collapsed="false">
      <c r="A4321" s="1" t="n">
        <v>4317</v>
      </c>
      <c r="B4321" s="1" t="n">
        <v>60</v>
      </c>
      <c r="C4321" s="1" t="n">
        <v>0</v>
      </c>
      <c r="D4321" s="1" t="n">
        <v>0</v>
      </c>
      <c r="E4321" s="1" t="n">
        <v>1</v>
      </c>
      <c r="F4321" s="1" t="n">
        <v>4300</v>
      </c>
      <c r="H4321" s="1" t="s">
        <v>4872</v>
      </c>
      <c r="I4321" s="3" t="e">
        <f aca="false">-#NAME?</f>
        <v>#NAME?</v>
      </c>
      <c r="J4321" s="3" t="s">
        <v>256</v>
      </c>
      <c r="K4321" s="1" t="n">
        <v>10</v>
      </c>
      <c r="L4321" s="1" t="n">
        <v>0</v>
      </c>
      <c r="M4321" s="1" t="n">
        <v>43170</v>
      </c>
    </row>
    <row r="4322" customFormat="false" ht="55.2" hidden="false" customHeight="false" outlineLevel="0" collapsed="false">
      <c r="A4322" s="1" t="n">
        <v>4318</v>
      </c>
      <c r="B4322" s="1" t="n">
        <v>60</v>
      </c>
      <c r="C4322" s="1" t="n">
        <v>0</v>
      </c>
      <c r="D4322" s="1" t="n">
        <v>1</v>
      </c>
      <c r="E4322" s="1" t="n">
        <v>0</v>
      </c>
      <c r="G4322" s="1" t="n">
        <v>60.06</v>
      </c>
      <c r="I4322" s="3" t="s">
        <v>4873</v>
      </c>
      <c r="L4322" s="1" t="n">
        <v>0</v>
      </c>
      <c r="M4322" s="1" t="n">
        <v>43180</v>
      </c>
    </row>
    <row r="4323" customFormat="false" ht="14.9" hidden="false" customHeight="false" outlineLevel="0" collapsed="false">
      <c r="A4323" s="1" t="n">
        <v>4319</v>
      </c>
      <c r="B4323" s="1" t="n">
        <v>60</v>
      </c>
      <c r="C4323" s="1" t="n">
        <v>0</v>
      </c>
      <c r="D4323" s="1" t="n">
        <v>0</v>
      </c>
      <c r="E4323" s="1" t="n">
        <v>1</v>
      </c>
      <c r="F4323" s="1" t="n">
        <v>4318</v>
      </c>
      <c r="H4323" s="1" t="s">
        <v>4874</v>
      </c>
      <c r="I4323" s="3" t="e">
        <f aca="false">-#NAME? #NAME? #NAME? #NAME? #NAME? #NAME?</f>
        <v>#VALUE!</v>
      </c>
      <c r="J4323" s="3" t="s">
        <v>256</v>
      </c>
      <c r="K4323" s="1" t="n">
        <v>10</v>
      </c>
      <c r="L4323" s="1" t="n">
        <v>0</v>
      </c>
      <c r="M4323" s="1" t="n">
        <v>43190</v>
      </c>
    </row>
    <row r="4324" customFormat="false" ht="28.35" hidden="false" customHeight="false" outlineLevel="0" collapsed="false">
      <c r="A4324" s="1" t="n">
        <v>4320</v>
      </c>
      <c r="B4324" s="1" t="n">
        <v>60</v>
      </c>
      <c r="C4324" s="1" t="n">
        <v>0</v>
      </c>
      <c r="D4324" s="1" t="n">
        <v>0</v>
      </c>
      <c r="E4324" s="1" t="n">
        <v>0</v>
      </c>
      <c r="F4324" s="1" t="n">
        <v>4318</v>
      </c>
      <c r="I4324" s="3" t="s">
        <v>4746</v>
      </c>
      <c r="L4324" s="1" t="n">
        <v>0</v>
      </c>
      <c r="M4324" s="1" t="n">
        <v>43200</v>
      </c>
    </row>
    <row r="4325" customFormat="false" ht="14.9" hidden="false" customHeight="false" outlineLevel="0" collapsed="false">
      <c r="A4325" s="1" t="n">
        <v>4321</v>
      </c>
      <c r="B4325" s="1" t="n">
        <v>60</v>
      </c>
      <c r="C4325" s="1" t="n">
        <v>0</v>
      </c>
      <c r="D4325" s="1" t="n">
        <v>0</v>
      </c>
      <c r="E4325" s="1" t="n">
        <v>1</v>
      </c>
      <c r="F4325" s="1" t="n">
        <v>4320</v>
      </c>
      <c r="H4325" s="1" t="s">
        <v>4875</v>
      </c>
      <c r="I4325" s="3" t="e">
        <f aca="false">--#NAME? #NAME? #NAME?</f>
        <v>#VALUE!</v>
      </c>
      <c r="J4325" s="3" t="s">
        <v>256</v>
      </c>
      <c r="K4325" s="1" t="n">
        <v>10</v>
      </c>
      <c r="L4325" s="1" t="n">
        <v>0</v>
      </c>
      <c r="M4325" s="1" t="n">
        <v>43210</v>
      </c>
    </row>
    <row r="4326" customFormat="false" ht="14.9" hidden="false" customHeight="false" outlineLevel="0" collapsed="false">
      <c r="A4326" s="1" t="n">
        <v>4322</v>
      </c>
      <c r="B4326" s="1" t="n">
        <v>60</v>
      </c>
      <c r="C4326" s="1" t="n">
        <v>0</v>
      </c>
      <c r="D4326" s="1" t="n">
        <v>0</v>
      </c>
      <c r="E4326" s="1" t="n">
        <v>1</v>
      </c>
      <c r="F4326" s="1" t="n">
        <v>4320</v>
      </c>
      <c r="H4326" s="1" t="s">
        <v>4876</v>
      </c>
      <c r="I4326" s="3" t="e">
        <f aca="false">--#NAME?</f>
        <v>#NAME?</v>
      </c>
      <c r="J4326" s="3" t="s">
        <v>256</v>
      </c>
      <c r="K4326" s="1" t="n">
        <v>10</v>
      </c>
      <c r="L4326" s="1" t="n">
        <v>0</v>
      </c>
      <c r="M4326" s="1" t="n">
        <v>43220</v>
      </c>
    </row>
    <row r="4327" customFormat="false" ht="14.9" hidden="false" customHeight="false" outlineLevel="0" collapsed="false">
      <c r="A4327" s="1" t="n">
        <v>4323</v>
      </c>
      <c r="B4327" s="1" t="n">
        <v>60</v>
      </c>
      <c r="C4327" s="1" t="n">
        <v>0</v>
      </c>
      <c r="D4327" s="1" t="n">
        <v>0</v>
      </c>
      <c r="E4327" s="1" t="n">
        <v>1</v>
      </c>
      <c r="F4327" s="1" t="n">
        <v>4320</v>
      </c>
      <c r="H4327" s="1" t="s">
        <v>4877</v>
      </c>
      <c r="I4327" s="3" t="e">
        <f aca="false">--#NAME? #NAME? #NAME? #NAME? #NAME?</f>
        <v>#VALUE!</v>
      </c>
      <c r="J4327" s="3" t="s">
        <v>256</v>
      </c>
      <c r="K4327" s="1" t="n">
        <v>10</v>
      </c>
      <c r="L4327" s="1" t="n">
        <v>0</v>
      </c>
      <c r="M4327" s="1" t="n">
        <v>43230</v>
      </c>
    </row>
    <row r="4328" customFormat="false" ht="14.9" hidden="false" customHeight="false" outlineLevel="0" collapsed="false">
      <c r="A4328" s="1" t="n">
        <v>4324</v>
      </c>
      <c r="B4328" s="1" t="n">
        <v>60</v>
      </c>
      <c r="C4328" s="1" t="n">
        <v>0</v>
      </c>
      <c r="D4328" s="1" t="n">
        <v>0</v>
      </c>
      <c r="E4328" s="1" t="n">
        <v>1</v>
      </c>
      <c r="F4328" s="1" t="n">
        <v>4320</v>
      </c>
      <c r="H4328" s="1" t="s">
        <v>4878</v>
      </c>
      <c r="I4328" s="3" t="e">
        <f aca="false">--#NAME?</f>
        <v>#NAME?</v>
      </c>
      <c r="J4328" s="3" t="s">
        <v>256</v>
      </c>
      <c r="K4328" s="1" t="n">
        <v>10</v>
      </c>
      <c r="L4328" s="1" t="n">
        <v>0</v>
      </c>
      <c r="M4328" s="1" t="n">
        <v>43240</v>
      </c>
    </row>
    <row r="4329" customFormat="false" ht="41.75" hidden="false" customHeight="false" outlineLevel="0" collapsed="false">
      <c r="A4329" s="1" t="n">
        <v>4325</v>
      </c>
      <c r="B4329" s="1" t="n">
        <v>60</v>
      </c>
      <c r="C4329" s="1" t="n">
        <v>0</v>
      </c>
      <c r="D4329" s="1" t="n">
        <v>0</v>
      </c>
      <c r="E4329" s="1" t="n">
        <v>0</v>
      </c>
      <c r="F4329" s="1" t="n">
        <v>4318</v>
      </c>
      <c r="I4329" s="3" t="s">
        <v>4860</v>
      </c>
      <c r="L4329" s="1" t="n">
        <v>0</v>
      </c>
      <c r="M4329" s="1" t="n">
        <v>43250</v>
      </c>
    </row>
    <row r="4330" customFormat="false" ht="14.9" hidden="false" customHeight="false" outlineLevel="0" collapsed="false">
      <c r="A4330" s="1" t="n">
        <v>4326</v>
      </c>
      <c r="B4330" s="1" t="n">
        <v>60</v>
      </c>
      <c r="C4330" s="1" t="n">
        <v>0</v>
      </c>
      <c r="D4330" s="1" t="n">
        <v>0</v>
      </c>
      <c r="E4330" s="1" t="n">
        <v>1</v>
      </c>
      <c r="F4330" s="1" t="n">
        <v>4325</v>
      </c>
      <c r="H4330" s="1" t="s">
        <v>4879</v>
      </c>
      <c r="I4330" s="3" t="e">
        <f aca="false">--#NAME? #NAME? #NAME?</f>
        <v>#VALUE!</v>
      </c>
      <c r="J4330" s="3" t="s">
        <v>256</v>
      </c>
      <c r="K4330" s="1" t="n">
        <v>10</v>
      </c>
      <c r="L4330" s="1" t="n">
        <v>0</v>
      </c>
      <c r="M4330" s="1" t="n">
        <v>43260</v>
      </c>
    </row>
    <row r="4331" customFormat="false" ht="14.9" hidden="false" customHeight="false" outlineLevel="0" collapsed="false">
      <c r="A4331" s="1" t="n">
        <v>4327</v>
      </c>
      <c r="B4331" s="1" t="n">
        <v>60</v>
      </c>
      <c r="C4331" s="1" t="n">
        <v>0</v>
      </c>
      <c r="D4331" s="1" t="n">
        <v>0</v>
      </c>
      <c r="E4331" s="1" t="n">
        <v>1</v>
      </c>
      <c r="F4331" s="1" t="n">
        <v>4325</v>
      </c>
      <c r="H4331" s="1" t="s">
        <v>4880</v>
      </c>
      <c r="I4331" s="3" t="e">
        <f aca="false">--#NAME?</f>
        <v>#NAME?</v>
      </c>
      <c r="J4331" s="3" t="s">
        <v>256</v>
      </c>
      <c r="K4331" s="1" t="n">
        <v>10</v>
      </c>
      <c r="L4331" s="1" t="n">
        <v>0</v>
      </c>
      <c r="M4331" s="1" t="n">
        <v>43270</v>
      </c>
    </row>
    <row r="4332" customFormat="false" ht="14.9" hidden="false" customHeight="false" outlineLevel="0" collapsed="false">
      <c r="A4332" s="1" t="n">
        <v>4328</v>
      </c>
      <c r="B4332" s="1" t="n">
        <v>60</v>
      </c>
      <c r="C4332" s="1" t="n">
        <v>0</v>
      </c>
      <c r="D4332" s="1" t="n">
        <v>0</v>
      </c>
      <c r="E4332" s="1" t="n">
        <v>1</v>
      </c>
      <c r="F4332" s="1" t="n">
        <v>4325</v>
      </c>
      <c r="H4332" s="1" t="s">
        <v>4881</v>
      </c>
      <c r="I4332" s="3" t="e">
        <f aca="false">--#NAME? #NAME? #NAME? #NAME? #NAME?</f>
        <v>#VALUE!</v>
      </c>
      <c r="J4332" s="3" t="s">
        <v>256</v>
      </c>
      <c r="K4332" s="1" t="n">
        <v>10</v>
      </c>
      <c r="L4332" s="1" t="n">
        <v>0</v>
      </c>
      <c r="M4332" s="1" t="n">
        <v>43280</v>
      </c>
    </row>
    <row r="4333" customFormat="false" ht="14.9" hidden="false" customHeight="false" outlineLevel="0" collapsed="false">
      <c r="A4333" s="1" t="n">
        <v>4329</v>
      </c>
      <c r="B4333" s="1" t="n">
        <v>60</v>
      </c>
      <c r="C4333" s="1" t="n">
        <v>0</v>
      </c>
      <c r="D4333" s="1" t="n">
        <v>0</v>
      </c>
      <c r="E4333" s="1" t="n">
        <v>1</v>
      </c>
      <c r="F4333" s="1" t="n">
        <v>4325</v>
      </c>
      <c r="H4333" s="1" t="s">
        <v>4882</v>
      </c>
      <c r="I4333" s="3" t="e">
        <f aca="false">--#NAME?</f>
        <v>#NAME?</v>
      </c>
      <c r="J4333" s="3" t="s">
        <v>256</v>
      </c>
      <c r="K4333" s="1" t="n">
        <v>10</v>
      </c>
      <c r="L4333" s="1" t="n">
        <v>0</v>
      </c>
      <c r="M4333" s="1" t="n">
        <v>43290</v>
      </c>
    </row>
    <row r="4334" customFormat="false" ht="41.75" hidden="false" customHeight="false" outlineLevel="0" collapsed="false">
      <c r="A4334" s="1" t="n">
        <v>4330</v>
      </c>
      <c r="B4334" s="1" t="n">
        <v>60</v>
      </c>
      <c r="C4334" s="1" t="n">
        <v>0</v>
      </c>
      <c r="D4334" s="1" t="n">
        <v>0</v>
      </c>
      <c r="E4334" s="1" t="n">
        <v>0</v>
      </c>
      <c r="F4334" s="1" t="n">
        <v>4318</v>
      </c>
      <c r="I4334" s="3" t="s">
        <v>4867</v>
      </c>
      <c r="L4334" s="1" t="n">
        <v>0</v>
      </c>
      <c r="M4334" s="1" t="n">
        <v>43300</v>
      </c>
    </row>
    <row r="4335" customFormat="false" ht="14.9" hidden="false" customHeight="false" outlineLevel="0" collapsed="false">
      <c r="A4335" s="1" t="n">
        <v>4331</v>
      </c>
      <c r="B4335" s="1" t="n">
        <v>60</v>
      </c>
      <c r="C4335" s="1" t="n">
        <v>0</v>
      </c>
      <c r="D4335" s="1" t="n">
        <v>0</v>
      </c>
      <c r="E4335" s="1" t="n">
        <v>1</v>
      </c>
      <c r="F4335" s="1" t="n">
        <v>4330</v>
      </c>
      <c r="H4335" s="1" t="s">
        <v>4883</v>
      </c>
      <c r="I4335" s="3" t="e">
        <f aca="false">--#NAME? #NAME? #NAME?</f>
        <v>#VALUE!</v>
      </c>
      <c r="J4335" s="3" t="s">
        <v>256</v>
      </c>
      <c r="K4335" s="1" t="n">
        <v>10</v>
      </c>
      <c r="L4335" s="1" t="n">
        <v>0</v>
      </c>
      <c r="M4335" s="1" t="n">
        <v>43310</v>
      </c>
    </row>
    <row r="4336" customFormat="false" ht="14.9" hidden="false" customHeight="false" outlineLevel="0" collapsed="false">
      <c r="A4336" s="1" t="n">
        <v>4332</v>
      </c>
      <c r="B4336" s="1" t="n">
        <v>60</v>
      </c>
      <c r="C4336" s="1" t="n">
        <v>0</v>
      </c>
      <c r="D4336" s="1" t="n">
        <v>0</v>
      </c>
      <c r="E4336" s="1" t="n">
        <v>1</v>
      </c>
      <c r="F4336" s="1" t="n">
        <v>4330</v>
      </c>
      <c r="H4336" s="1" t="s">
        <v>4884</v>
      </c>
      <c r="I4336" s="3" t="e">
        <f aca="false">--#NAME?</f>
        <v>#NAME?</v>
      </c>
      <c r="J4336" s="3" t="s">
        <v>256</v>
      </c>
      <c r="K4336" s="1" t="n">
        <v>10</v>
      </c>
      <c r="L4336" s="1" t="n">
        <v>0</v>
      </c>
      <c r="M4336" s="1" t="n">
        <v>43320</v>
      </c>
    </row>
    <row r="4337" customFormat="false" ht="14.9" hidden="false" customHeight="false" outlineLevel="0" collapsed="false">
      <c r="A4337" s="1" t="n">
        <v>4333</v>
      </c>
      <c r="B4337" s="1" t="n">
        <v>60</v>
      </c>
      <c r="C4337" s="1" t="n">
        <v>0</v>
      </c>
      <c r="D4337" s="1" t="n">
        <v>0</v>
      </c>
      <c r="E4337" s="1" t="n">
        <v>1</v>
      </c>
      <c r="F4337" s="1" t="n">
        <v>4330</v>
      </c>
      <c r="H4337" s="1" t="s">
        <v>4885</v>
      </c>
      <c r="I4337" s="3" t="e">
        <f aca="false">--#NAME? #NAME? #NAME? #NAME? #NAME?</f>
        <v>#VALUE!</v>
      </c>
      <c r="J4337" s="3" t="s">
        <v>256</v>
      </c>
      <c r="K4337" s="1" t="n">
        <v>10</v>
      </c>
      <c r="L4337" s="1" t="n">
        <v>0</v>
      </c>
      <c r="M4337" s="1" t="n">
        <v>43330</v>
      </c>
    </row>
    <row r="4338" customFormat="false" ht="14.9" hidden="false" customHeight="false" outlineLevel="0" collapsed="false">
      <c r="A4338" s="1" t="n">
        <v>4334</v>
      </c>
      <c r="B4338" s="1" t="n">
        <v>60</v>
      </c>
      <c r="C4338" s="1" t="n">
        <v>0</v>
      </c>
      <c r="D4338" s="1" t="n">
        <v>0</v>
      </c>
      <c r="E4338" s="1" t="n">
        <v>1</v>
      </c>
      <c r="F4338" s="1" t="n">
        <v>4330</v>
      </c>
      <c r="H4338" s="1" t="s">
        <v>4886</v>
      </c>
      <c r="I4338" s="3" t="e">
        <f aca="false">--#NAME?</f>
        <v>#NAME?</v>
      </c>
      <c r="J4338" s="3" t="s">
        <v>256</v>
      </c>
      <c r="K4338" s="1" t="n">
        <v>10</v>
      </c>
      <c r="L4338" s="1" t="n">
        <v>0</v>
      </c>
      <c r="M4338" s="1" t="n">
        <v>43340</v>
      </c>
    </row>
    <row r="4339" customFormat="false" ht="14.9" hidden="false" customHeight="false" outlineLevel="0" collapsed="false">
      <c r="A4339" s="1" t="n">
        <v>4335</v>
      </c>
      <c r="B4339" s="1" t="n">
        <v>60</v>
      </c>
      <c r="C4339" s="1" t="n">
        <v>0</v>
      </c>
      <c r="D4339" s="1" t="n">
        <v>0</v>
      </c>
      <c r="E4339" s="1" t="n">
        <v>1</v>
      </c>
      <c r="F4339" s="1" t="n">
        <v>4318</v>
      </c>
      <c r="H4339" s="1" t="s">
        <v>4887</v>
      </c>
      <c r="I4339" s="3" t="e">
        <f aca="false">-#NAME?</f>
        <v>#NAME?</v>
      </c>
      <c r="J4339" s="3" t="s">
        <v>256</v>
      </c>
      <c r="K4339" s="1" t="n">
        <v>10</v>
      </c>
      <c r="L4339" s="1" t="n">
        <v>0</v>
      </c>
      <c r="M4339" s="1" t="n">
        <v>43350</v>
      </c>
    </row>
    <row r="4340" customFormat="false" ht="337.3" hidden="false" customHeight="false" outlineLevel="0" collapsed="false">
      <c r="A4340" s="1" t="n">
        <v>4336</v>
      </c>
      <c r="B4340" s="1" t="n">
        <v>61</v>
      </c>
      <c r="C4340" s="1" t="n">
        <v>0</v>
      </c>
      <c r="D4340" s="1" t="n">
        <v>1</v>
      </c>
      <c r="E4340" s="1" t="n">
        <v>0</v>
      </c>
      <c r="G4340" s="1" t="n">
        <v>61.01</v>
      </c>
      <c r="I4340" s="3" t="s">
        <v>4888</v>
      </c>
      <c r="L4340" s="1" t="n">
        <v>0</v>
      </c>
      <c r="M4340" s="1" t="n">
        <v>43360</v>
      </c>
    </row>
    <row r="4341" customFormat="false" ht="14.9" hidden="false" customHeight="false" outlineLevel="0" collapsed="false">
      <c r="A4341" s="1" t="n">
        <v>4337</v>
      </c>
      <c r="B4341" s="1" t="n">
        <v>61</v>
      </c>
      <c r="C4341" s="1" t="n">
        <v>0</v>
      </c>
      <c r="D4341" s="1" t="n">
        <v>0</v>
      </c>
      <c r="E4341" s="1" t="n">
        <v>1</v>
      </c>
      <c r="F4341" s="1" t="n">
        <v>4336</v>
      </c>
      <c r="H4341" s="1" t="s">
        <v>4889</v>
      </c>
      <c r="I4341" s="3" t="e">
        <f aca="false">-#NAME? #NAME?</f>
        <v>#VALUE!</v>
      </c>
      <c r="J4341" s="3" t="s">
        <v>194</v>
      </c>
      <c r="K4341" s="1" t="n">
        <v>10</v>
      </c>
      <c r="L4341" s="1" t="n">
        <v>0</v>
      </c>
      <c r="M4341" s="1" t="n">
        <v>43370</v>
      </c>
    </row>
    <row r="4342" customFormat="false" ht="14.9" hidden="false" customHeight="false" outlineLevel="0" collapsed="false">
      <c r="A4342" s="1" t="n">
        <v>4338</v>
      </c>
      <c r="B4342" s="1" t="n">
        <v>61</v>
      </c>
      <c r="C4342" s="1" t="n">
        <v>0</v>
      </c>
      <c r="D4342" s="1" t="n">
        <v>0</v>
      </c>
      <c r="E4342" s="1" t="n">
        <v>1</v>
      </c>
      <c r="F4342" s="1" t="n">
        <v>4336</v>
      </c>
      <c r="H4342" s="1" t="s">
        <v>4890</v>
      </c>
      <c r="I4342" s="3" t="e">
        <f aca="false">-#NAME? #NAME?-#NAME? #NAME?</f>
        <v>#VALUE!</v>
      </c>
      <c r="J4342" s="3" t="s">
        <v>194</v>
      </c>
      <c r="K4342" s="1" t="n">
        <v>10</v>
      </c>
      <c r="L4342" s="1" t="n">
        <v>0</v>
      </c>
      <c r="M4342" s="1" t="n">
        <v>43380</v>
      </c>
    </row>
    <row r="4343" customFormat="false" ht="14.9" hidden="false" customHeight="false" outlineLevel="0" collapsed="false">
      <c r="A4343" s="1" t="n">
        <v>4339</v>
      </c>
      <c r="B4343" s="1" t="n">
        <v>61</v>
      </c>
      <c r="C4343" s="1" t="n">
        <v>0</v>
      </c>
      <c r="D4343" s="1" t="n">
        <v>0</v>
      </c>
      <c r="E4343" s="1" t="n">
        <v>1</v>
      </c>
      <c r="F4343" s="1" t="n">
        <v>4336</v>
      </c>
      <c r="H4343" s="1" t="s">
        <v>4891</v>
      </c>
      <c r="I4343" s="3" t="e">
        <f aca="false">-#NAME? #NAME? #NAME? #NAME?</f>
        <v>#VALUE!</v>
      </c>
      <c r="J4343" s="3" t="s">
        <v>194</v>
      </c>
      <c r="K4343" s="1" t="n">
        <v>10</v>
      </c>
      <c r="L4343" s="1" t="n">
        <v>0</v>
      </c>
      <c r="M4343" s="1" t="n">
        <v>43390</v>
      </c>
    </row>
    <row r="4344" customFormat="false" ht="323.85" hidden="false" customHeight="false" outlineLevel="0" collapsed="false">
      <c r="A4344" s="1" t="n">
        <v>4340</v>
      </c>
      <c r="B4344" s="1" t="n">
        <v>61</v>
      </c>
      <c r="C4344" s="1" t="n">
        <v>0</v>
      </c>
      <c r="D4344" s="1" t="n">
        <v>1</v>
      </c>
      <c r="E4344" s="1" t="n">
        <v>0</v>
      </c>
      <c r="G4344" s="1" t="n">
        <v>61.02</v>
      </c>
      <c r="I4344" s="3" t="s">
        <v>4892</v>
      </c>
      <c r="L4344" s="1" t="n">
        <v>0</v>
      </c>
      <c r="M4344" s="1" t="n">
        <v>43400</v>
      </c>
    </row>
    <row r="4345" customFormat="false" ht="14.9" hidden="false" customHeight="false" outlineLevel="0" collapsed="false">
      <c r="A4345" s="1" t="n">
        <v>4341</v>
      </c>
      <c r="B4345" s="1" t="n">
        <v>61</v>
      </c>
      <c r="C4345" s="1" t="n">
        <v>0</v>
      </c>
      <c r="D4345" s="1" t="n">
        <v>0</v>
      </c>
      <c r="E4345" s="1" t="n">
        <v>1</v>
      </c>
      <c r="F4345" s="1" t="n">
        <v>4340</v>
      </c>
      <c r="H4345" s="1" t="s">
        <v>4893</v>
      </c>
      <c r="I4345" s="3" t="e">
        <f aca="false">-#NAME? #NAME? #NAME? #NAME? #NAME? #NAME?</f>
        <v>#VALUE!</v>
      </c>
      <c r="J4345" s="3" t="s">
        <v>194</v>
      </c>
      <c r="K4345" s="1" t="n">
        <v>10</v>
      </c>
      <c r="L4345" s="1" t="n">
        <v>0</v>
      </c>
      <c r="M4345" s="1" t="n">
        <v>43410</v>
      </c>
    </row>
    <row r="4346" customFormat="false" ht="14.9" hidden="false" customHeight="false" outlineLevel="0" collapsed="false">
      <c r="A4346" s="1" t="n">
        <v>4342</v>
      </c>
      <c r="B4346" s="1" t="n">
        <v>61</v>
      </c>
      <c r="C4346" s="1" t="n">
        <v>0</v>
      </c>
      <c r="D4346" s="1" t="n">
        <v>0</v>
      </c>
      <c r="E4346" s="1" t="n">
        <v>1</v>
      </c>
      <c r="F4346" s="1" t="n">
        <v>4340</v>
      </c>
      <c r="H4346" s="1" t="s">
        <v>4894</v>
      </c>
      <c r="I4346" s="3" t="e">
        <f aca="false">-#NAME? #NAME?</f>
        <v>#VALUE!</v>
      </c>
      <c r="J4346" s="3" t="s">
        <v>194</v>
      </c>
      <c r="K4346" s="1" t="n">
        <v>10</v>
      </c>
      <c r="L4346" s="1" t="n">
        <v>0</v>
      </c>
      <c r="M4346" s="1" t="n">
        <v>43420</v>
      </c>
    </row>
    <row r="4347" customFormat="false" ht="14.9" hidden="false" customHeight="false" outlineLevel="0" collapsed="false">
      <c r="A4347" s="1" t="n">
        <v>4343</v>
      </c>
      <c r="B4347" s="1" t="n">
        <v>61</v>
      </c>
      <c r="C4347" s="1" t="n">
        <v>0</v>
      </c>
      <c r="D4347" s="1" t="n">
        <v>0</v>
      </c>
      <c r="E4347" s="1" t="n">
        <v>1</v>
      </c>
      <c r="F4347" s="1" t="n">
        <v>4340</v>
      </c>
      <c r="H4347" s="1" t="s">
        <v>4895</v>
      </c>
      <c r="I4347" s="3" t="e">
        <f aca="false">-#NAME? #NAME?-#NAME? #NAME?</f>
        <v>#VALUE!</v>
      </c>
      <c r="J4347" s="3" t="s">
        <v>194</v>
      </c>
      <c r="K4347" s="1" t="n">
        <v>10</v>
      </c>
      <c r="L4347" s="1" t="n">
        <v>0</v>
      </c>
      <c r="M4347" s="1" t="n">
        <v>43430</v>
      </c>
    </row>
    <row r="4348" customFormat="false" ht="14.9" hidden="false" customHeight="false" outlineLevel="0" collapsed="false">
      <c r="A4348" s="1" t="n">
        <v>4344</v>
      </c>
      <c r="B4348" s="1" t="n">
        <v>61</v>
      </c>
      <c r="C4348" s="1" t="n">
        <v>0</v>
      </c>
      <c r="D4348" s="1" t="n">
        <v>0</v>
      </c>
      <c r="E4348" s="1" t="n">
        <v>1</v>
      </c>
      <c r="F4348" s="1" t="n">
        <v>4340</v>
      </c>
      <c r="H4348" s="1" t="s">
        <v>4896</v>
      </c>
      <c r="I4348" s="3" t="e">
        <f aca="false">-#NAME? #NAME? #NAME? #NAME?</f>
        <v>#VALUE!</v>
      </c>
      <c r="J4348" s="3" t="s">
        <v>194</v>
      </c>
      <c r="K4348" s="1" t="n">
        <v>10</v>
      </c>
      <c r="L4348" s="1" t="n">
        <v>0</v>
      </c>
      <c r="M4348" s="1" t="n">
        <v>43440</v>
      </c>
    </row>
    <row r="4349" customFormat="false" ht="270.1" hidden="false" customHeight="false" outlineLevel="0" collapsed="false">
      <c r="A4349" s="1" t="n">
        <v>4345</v>
      </c>
      <c r="B4349" s="1" t="n">
        <v>61</v>
      </c>
      <c r="C4349" s="1" t="n">
        <v>0</v>
      </c>
      <c r="D4349" s="1" t="n">
        <v>1</v>
      </c>
      <c r="E4349" s="1" t="n">
        <v>0</v>
      </c>
      <c r="G4349" s="1" t="n">
        <v>61.03</v>
      </c>
      <c r="I4349" s="3" t="s">
        <v>4897</v>
      </c>
      <c r="L4349" s="1" t="n">
        <v>0</v>
      </c>
      <c r="M4349" s="1" t="n">
        <v>43450</v>
      </c>
    </row>
    <row r="4350" customFormat="false" ht="14.9" hidden="false" customHeight="false" outlineLevel="0" collapsed="false">
      <c r="A4350" s="1" t="n">
        <v>4346</v>
      </c>
      <c r="B4350" s="1" t="n">
        <v>61</v>
      </c>
      <c r="C4350" s="1" t="n">
        <v>0</v>
      </c>
      <c r="D4350" s="1" t="n">
        <v>0</v>
      </c>
      <c r="E4350" s="1" t="n">
        <v>1</v>
      </c>
      <c r="F4350" s="1" t="n">
        <v>4345</v>
      </c>
      <c r="H4350" s="1" t="s">
        <v>4898</v>
      </c>
      <c r="I4350" s="3" t="e">
        <f aca="false">-#NAME?</f>
        <v>#NAME?</v>
      </c>
      <c r="J4350" s="3" t="s">
        <v>194</v>
      </c>
      <c r="K4350" s="1" t="n">
        <v>10</v>
      </c>
      <c r="L4350" s="1" t="n">
        <v>0</v>
      </c>
      <c r="M4350" s="1" t="n">
        <v>43460</v>
      </c>
    </row>
    <row r="4351" customFormat="false" ht="41.75" hidden="false" customHeight="false" outlineLevel="0" collapsed="false">
      <c r="A4351" s="1" t="n">
        <v>4347</v>
      </c>
      <c r="B4351" s="1" t="n">
        <v>61</v>
      </c>
      <c r="C4351" s="1" t="n">
        <v>0</v>
      </c>
      <c r="D4351" s="1" t="n">
        <v>0</v>
      </c>
      <c r="E4351" s="1" t="n">
        <v>0</v>
      </c>
      <c r="F4351" s="1" t="n">
        <v>4345</v>
      </c>
      <c r="I4351" s="3" t="s">
        <v>4899</v>
      </c>
      <c r="L4351" s="1" t="n">
        <v>0</v>
      </c>
      <c r="M4351" s="1" t="n">
        <v>43470</v>
      </c>
    </row>
    <row r="4352" customFormat="false" ht="14.9" hidden="false" customHeight="false" outlineLevel="0" collapsed="false">
      <c r="A4352" s="1" t="n">
        <v>4348</v>
      </c>
      <c r="B4352" s="1" t="n">
        <v>61</v>
      </c>
      <c r="C4352" s="1" t="n">
        <v>0</v>
      </c>
      <c r="D4352" s="1" t="n">
        <v>0</v>
      </c>
      <c r="E4352" s="1" t="n">
        <v>1</v>
      </c>
      <c r="F4352" s="1" t="n">
        <v>4347</v>
      </c>
      <c r="H4352" s="1" t="s">
        <v>4900</v>
      </c>
      <c r="I4352" s="3" t="e">
        <f aca="false">--#NAME? #NAME?</f>
        <v>#VALUE!</v>
      </c>
      <c r="J4352" s="3" t="s">
        <v>194</v>
      </c>
      <c r="K4352" s="1" t="n">
        <v>10</v>
      </c>
      <c r="L4352" s="1" t="n">
        <v>0</v>
      </c>
      <c r="M4352" s="1" t="n">
        <v>43480</v>
      </c>
    </row>
    <row r="4353" customFormat="false" ht="14.9" hidden="false" customHeight="false" outlineLevel="0" collapsed="false">
      <c r="A4353" s="1" t="n">
        <v>4349</v>
      </c>
      <c r="B4353" s="1" t="n">
        <v>61</v>
      </c>
      <c r="C4353" s="1" t="n">
        <v>0</v>
      </c>
      <c r="D4353" s="1" t="n">
        <v>0</v>
      </c>
      <c r="E4353" s="1" t="n">
        <v>1</v>
      </c>
      <c r="F4353" s="1" t="n">
        <v>4347</v>
      </c>
      <c r="H4353" s="1" t="s">
        <v>4901</v>
      </c>
      <c r="I4353" s="3" t="e">
        <f aca="false">--#NAME? #NAME? #NAME?</f>
        <v>#VALUE!</v>
      </c>
      <c r="J4353" s="3" t="s">
        <v>194</v>
      </c>
      <c r="K4353" s="1" t="n">
        <v>10</v>
      </c>
      <c r="L4353" s="1" t="n">
        <v>0</v>
      </c>
      <c r="M4353" s="1" t="n">
        <v>43490</v>
      </c>
    </row>
    <row r="4354" customFormat="false" ht="14.9" hidden="false" customHeight="false" outlineLevel="0" collapsed="false">
      <c r="A4354" s="1" t="n">
        <v>4350</v>
      </c>
      <c r="B4354" s="1" t="n">
        <v>61</v>
      </c>
      <c r="C4354" s="1" t="n">
        <v>0</v>
      </c>
      <c r="D4354" s="1" t="n">
        <v>0</v>
      </c>
      <c r="E4354" s="1" t="n">
        <v>1</v>
      </c>
      <c r="F4354" s="1" t="n">
        <v>4347</v>
      </c>
      <c r="H4354" s="1" t="s">
        <v>4902</v>
      </c>
      <c r="I4354" s="3" t="e">
        <f aca="false">--#NAME? #NAME? #NAME? #NAME?</f>
        <v>#VALUE!</v>
      </c>
      <c r="J4354" s="3" t="s">
        <v>194</v>
      </c>
      <c r="K4354" s="1" t="n">
        <v>10</v>
      </c>
      <c r="L4354" s="1" t="n">
        <v>0</v>
      </c>
      <c r="M4354" s="1" t="n">
        <v>43500</v>
      </c>
    </row>
    <row r="4355" customFormat="false" ht="41.75" hidden="false" customHeight="false" outlineLevel="0" collapsed="false">
      <c r="A4355" s="1" t="n">
        <v>4351</v>
      </c>
      <c r="B4355" s="1" t="n">
        <v>61</v>
      </c>
      <c r="C4355" s="1" t="n">
        <v>0</v>
      </c>
      <c r="D4355" s="1" t="n">
        <v>0</v>
      </c>
      <c r="E4355" s="1" t="n">
        <v>0</v>
      </c>
      <c r="F4355" s="1" t="n">
        <v>4345</v>
      </c>
      <c r="I4355" s="3" t="s">
        <v>4903</v>
      </c>
      <c r="L4355" s="1" t="n">
        <v>0</v>
      </c>
      <c r="M4355" s="1" t="n">
        <v>43510</v>
      </c>
    </row>
    <row r="4356" customFormat="false" ht="14.9" hidden="false" customHeight="false" outlineLevel="0" collapsed="false">
      <c r="A4356" s="1" t="n">
        <v>4352</v>
      </c>
      <c r="B4356" s="1" t="n">
        <v>61</v>
      </c>
      <c r="C4356" s="1" t="n">
        <v>0</v>
      </c>
      <c r="D4356" s="1" t="n">
        <v>0</v>
      </c>
      <c r="E4356" s="1" t="n">
        <v>1</v>
      </c>
      <c r="F4356" s="1" t="n">
        <v>4351</v>
      </c>
      <c r="H4356" s="1" t="s">
        <v>4904</v>
      </c>
      <c r="I4356" s="3" t="e">
        <f aca="false">--#NAME? #NAME? #NAME? #NAME? #NAME? #NAME?</f>
        <v>#VALUE!</v>
      </c>
      <c r="J4356" s="3" t="s">
        <v>194</v>
      </c>
      <c r="K4356" s="1" t="n">
        <v>10</v>
      </c>
      <c r="L4356" s="1" t="n">
        <v>0</v>
      </c>
      <c r="M4356" s="1" t="n">
        <v>43520</v>
      </c>
    </row>
    <row r="4357" customFormat="false" ht="14.9" hidden="false" customHeight="false" outlineLevel="0" collapsed="false">
      <c r="A4357" s="1" t="n">
        <v>4353</v>
      </c>
      <c r="B4357" s="1" t="n">
        <v>61</v>
      </c>
      <c r="C4357" s="1" t="n">
        <v>0</v>
      </c>
      <c r="D4357" s="1" t="n">
        <v>0</v>
      </c>
      <c r="E4357" s="1" t="n">
        <v>1</v>
      </c>
      <c r="F4357" s="1" t="n">
        <v>4351</v>
      </c>
      <c r="H4357" s="1" t="s">
        <v>4905</v>
      </c>
      <c r="I4357" s="3" t="e">
        <f aca="false">--#NAME? #NAME?</f>
        <v>#VALUE!</v>
      </c>
      <c r="J4357" s="3" t="s">
        <v>194</v>
      </c>
      <c r="K4357" s="1" t="n">
        <v>10</v>
      </c>
      <c r="L4357" s="1" t="n">
        <v>0</v>
      </c>
      <c r="M4357" s="1" t="n">
        <v>43530</v>
      </c>
    </row>
    <row r="4358" customFormat="false" ht="14.9" hidden="false" customHeight="false" outlineLevel="0" collapsed="false">
      <c r="A4358" s="1" t="n">
        <v>4354</v>
      </c>
      <c r="B4358" s="1" t="n">
        <v>61</v>
      </c>
      <c r="C4358" s="1" t="n">
        <v>0</v>
      </c>
      <c r="D4358" s="1" t="n">
        <v>0</v>
      </c>
      <c r="E4358" s="1" t="n">
        <v>1</v>
      </c>
      <c r="F4358" s="1" t="n">
        <v>4351</v>
      </c>
      <c r="H4358" s="1" t="s">
        <v>4906</v>
      </c>
      <c r="I4358" s="3" t="e">
        <f aca="false">--#NAME? #NAME? #NAME?</f>
        <v>#VALUE!</v>
      </c>
      <c r="J4358" s="3" t="s">
        <v>194</v>
      </c>
      <c r="K4358" s="1" t="n">
        <v>10</v>
      </c>
      <c r="L4358" s="1" t="n">
        <v>0</v>
      </c>
      <c r="M4358" s="1" t="n">
        <v>43540</v>
      </c>
    </row>
    <row r="4359" customFormat="false" ht="14.9" hidden="false" customHeight="false" outlineLevel="0" collapsed="false">
      <c r="A4359" s="1" t="n">
        <v>4355</v>
      </c>
      <c r="B4359" s="1" t="n">
        <v>61</v>
      </c>
      <c r="C4359" s="1" t="n">
        <v>0</v>
      </c>
      <c r="D4359" s="1" t="n">
        <v>0</v>
      </c>
      <c r="E4359" s="1" t="n">
        <v>1</v>
      </c>
      <c r="F4359" s="1" t="n">
        <v>4351</v>
      </c>
      <c r="H4359" s="1" t="s">
        <v>4907</v>
      </c>
      <c r="I4359" s="3" t="e">
        <f aca="false">--#NAME? #NAME? #NAME? #NAME?</f>
        <v>#VALUE!</v>
      </c>
      <c r="J4359" s="3" t="s">
        <v>194</v>
      </c>
      <c r="K4359" s="1" t="n">
        <v>10</v>
      </c>
      <c r="L4359" s="1" t="n">
        <v>0</v>
      </c>
      <c r="M4359" s="1" t="n">
        <v>43550</v>
      </c>
    </row>
    <row r="4360" customFormat="false" ht="108.95" hidden="false" customHeight="false" outlineLevel="0" collapsed="false">
      <c r="A4360" s="1" t="n">
        <v>4356</v>
      </c>
      <c r="B4360" s="1" t="n">
        <v>61</v>
      </c>
      <c r="C4360" s="1" t="n">
        <v>0</v>
      </c>
      <c r="D4360" s="1" t="n">
        <v>0</v>
      </c>
      <c r="E4360" s="1" t="n">
        <v>0</v>
      </c>
      <c r="F4360" s="1" t="n">
        <v>4345</v>
      </c>
      <c r="I4360" s="3" t="s">
        <v>4908</v>
      </c>
      <c r="L4360" s="1" t="n">
        <v>0</v>
      </c>
      <c r="M4360" s="1" t="n">
        <v>43560</v>
      </c>
    </row>
    <row r="4361" customFormat="false" ht="14.9" hidden="false" customHeight="false" outlineLevel="0" collapsed="false">
      <c r="A4361" s="1" t="n">
        <v>4357</v>
      </c>
      <c r="B4361" s="1" t="n">
        <v>61</v>
      </c>
      <c r="C4361" s="1" t="n">
        <v>0</v>
      </c>
      <c r="D4361" s="1" t="n">
        <v>0</v>
      </c>
      <c r="E4361" s="1" t="n">
        <v>1</v>
      </c>
      <c r="F4361" s="1" t="n">
        <v>4356</v>
      </c>
      <c r="H4361" s="1" t="s">
        <v>4909</v>
      </c>
      <c r="I4361" s="3" t="e">
        <f aca="false">--#NAME? #NAME? #NAME? #NAME? #NAME? #NAME?</f>
        <v>#VALUE!</v>
      </c>
      <c r="J4361" s="3" t="s">
        <v>194</v>
      </c>
      <c r="K4361" s="1" t="n">
        <v>10</v>
      </c>
      <c r="L4361" s="1" t="n">
        <v>0</v>
      </c>
      <c r="M4361" s="1" t="n">
        <v>43570</v>
      </c>
    </row>
    <row r="4362" customFormat="false" ht="14.9" hidden="false" customHeight="false" outlineLevel="0" collapsed="false">
      <c r="A4362" s="1" t="n">
        <v>4358</v>
      </c>
      <c r="B4362" s="1" t="n">
        <v>61</v>
      </c>
      <c r="C4362" s="1" t="n">
        <v>0</v>
      </c>
      <c r="D4362" s="1" t="n">
        <v>0</v>
      </c>
      <c r="E4362" s="1" t="n">
        <v>1</v>
      </c>
      <c r="F4362" s="1" t="n">
        <v>4356</v>
      </c>
      <c r="H4362" s="1" t="s">
        <v>4910</v>
      </c>
      <c r="I4362" s="3" t="e">
        <f aca="false">--#NAME? #NAME?</f>
        <v>#VALUE!</v>
      </c>
      <c r="J4362" s="3" t="s">
        <v>194</v>
      </c>
      <c r="K4362" s="1" t="n">
        <v>10</v>
      </c>
      <c r="L4362" s="1" t="n">
        <v>0</v>
      </c>
      <c r="M4362" s="1" t="n">
        <v>43580</v>
      </c>
    </row>
    <row r="4363" customFormat="false" ht="14.9" hidden="false" customHeight="false" outlineLevel="0" collapsed="false">
      <c r="A4363" s="1" t="n">
        <v>4359</v>
      </c>
      <c r="B4363" s="1" t="n">
        <v>61</v>
      </c>
      <c r="C4363" s="1" t="n">
        <v>0</v>
      </c>
      <c r="D4363" s="1" t="n">
        <v>0</v>
      </c>
      <c r="E4363" s="1" t="n">
        <v>1</v>
      </c>
      <c r="F4363" s="1" t="n">
        <v>4356</v>
      </c>
      <c r="H4363" s="1" t="s">
        <v>4911</v>
      </c>
      <c r="I4363" s="3" t="e">
        <f aca="false">--#NAME? #NAME? #NAME?</f>
        <v>#VALUE!</v>
      </c>
      <c r="J4363" s="3" t="s">
        <v>194</v>
      </c>
      <c r="K4363" s="1" t="n">
        <v>10</v>
      </c>
      <c r="L4363" s="1" t="n">
        <v>0</v>
      </c>
      <c r="M4363" s="1" t="n">
        <v>43590</v>
      </c>
    </row>
    <row r="4364" customFormat="false" ht="14.9" hidden="false" customHeight="false" outlineLevel="0" collapsed="false">
      <c r="A4364" s="1" t="n">
        <v>4360</v>
      </c>
      <c r="B4364" s="1" t="n">
        <v>61</v>
      </c>
      <c r="C4364" s="1" t="n">
        <v>0</v>
      </c>
      <c r="D4364" s="1" t="n">
        <v>0</v>
      </c>
      <c r="E4364" s="1" t="n">
        <v>1</v>
      </c>
      <c r="F4364" s="1" t="n">
        <v>4356</v>
      </c>
      <c r="H4364" s="1" t="s">
        <v>4912</v>
      </c>
      <c r="I4364" s="3" t="e">
        <f aca="false">--#NAME? #NAME? #NAME? #NAME?</f>
        <v>#VALUE!</v>
      </c>
      <c r="J4364" s="3" t="s">
        <v>194</v>
      </c>
      <c r="K4364" s="1" t="n">
        <v>10</v>
      </c>
      <c r="L4364" s="1" t="n">
        <v>0</v>
      </c>
      <c r="M4364" s="1" t="n">
        <v>43600</v>
      </c>
    </row>
    <row r="4365" customFormat="false" ht="323.85" hidden="false" customHeight="false" outlineLevel="0" collapsed="false">
      <c r="A4365" s="1" t="n">
        <v>4361</v>
      </c>
      <c r="B4365" s="1" t="n">
        <v>61</v>
      </c>
      <c r="C4365" s="1" t="n">
        <v>0</v>
      </c>
      <c r="D4365" s="1" t="n">
        <v>1</v>
      </c>
      <c r="E4365" s="1" t="n">
        <v>0</v>
      </c>
      <c r="G4365" s="1" t="n">
        <v>61.04</v>
      </c>
      <c r="I4365" s="3" t="s">
        <v>4913</v>
      </c>
      <c r="L4365" s="1" t="n">
        <v>0</v>
      </c>
      <c r="M4365" s="1" t="n">
        <v>43610</v>
      </c>
    </row>
    <row r="4366" customFormat="false" ht="14.9" hidden="false" customHeight="false" outlineLevel="0" collapsed="false">
      <c r="A4366" s="1" t="n">
        <v>4362</v>
      </c>
      <c r="B4366" s="1" t="n">
        <v>61</v>
      </c>
      <c r="C4366" s="1" t="n">
        <v>0</v>
      </c>
      <c r="D4366" s="1" t="n">
        <v>0</v>
      </c>
      <c r="E4366" s="1" t="n">
        <v>0</v>
      </c>
      <c r="F4366" s="1" t="n">
        <v>4361</v>
      </c>
      <c r="I4366" s="3" t="s">
        <v>4914</v>
      </c>
      <c r="L4366" s="1" t="n">
        <v>0</v>
      </c>
      <c r="M4366" s="1" t="n">
        <v>43620</v>
      </c>
    </row>
    <row r="4367" customFormat="false" ht="14.9" hidden="false" customHeight="false" outlineLevel="0" collapsed="false">
      <c r="A4367" s="1" t="n">
        <v>4363</v>
      </c>
      <c r="B4367" s="1" t="n">
        <v>61</v>
      </c>
      <c r="C4367" s="1" t="n">
        <v>0</v>
      </c>
      <c r="D4367" s="1" t="n">
        <v>0</v>
      </c>
      <c r="E4367" s="1" t="n">
        <v>1</v>
      </c>
      <c r="F4367" s="1" t="n">
        <v>4362</v>
      </c>
      <c r="H4367" s="1" t="s">
        <v>4915</v>
      </c>
      <c r="I4367" s="3" t="e">
        <f aca="false">--#NAME? #NAME? #NAME?</f>
        <v>#VALUE!</v>
      </c>
      <c r="J4367" s="3" t="s">
        <v>194</v>
      </c>
      <c r="K4367" s="1" t="n">
        <v>10</v>
      </c>
      <c r="L4367" s="1" t="n">
        <v>0</v>
      </c>
      <c r="M4367" s="1" t="n">
        <v>43630</v>
      </c>
    </row>
    <row r="4368" customFormat="false" ht="14.9" hidden="false" customHeight="false" outlineLevel="0" collapsed="false">
      <c r="A4368" s="1" t="n">
        <v>4364</v>
      </c>
      <c r="B4368" s="1" t="n">
        <v>61</v>
      </c>
      <c r="C4368" s="1" t="n">
        <v>0</v>
      </c>
      <c r="D4368" s="1" t="n">
        <v>0</v>
      </c>
      <c r="E4368" s="1" t="n">
        <v>1</v>
      </c>
      <c r="F4368" s="1" t="n">
        <v>4362</v>
      </c>
      <c r="H4368" s="1" t="s">
        <v>4916</v>
      </c>
      <c r="I4368" s="3" t="e">
        <f aca="false">--#NAME? #NAME? #NAME? #NAME?</f>
        <v>#VALUE!</v>
      </c>
      <c r="J4368" s="3" t="s">
        <v>194</v>
      </c>
      <c r="K4368" s="1" t="n">
        <v>10</v>
      </c>
      <c r="L4368" s="1" t="n">
        <v>0</v>
      </c>
      <c r="M4368" s="1" t="n">
        <v>43640</v>
      </c>
    </row>
    <row r="4369" customFormat="false" ht="41.75" hidden="false" customHeight="false" outlineLevel="0" collapsed="false">
      <c r="A4369" s="1" t="n">
        <v>4365</v>
      </c>
      <c r="B4369" s="1" t="n">
        <v>61</v>
      </c>
      <c r="C4369" s="1" t="n">
        <v>0</v>
      </c>
      <c r="D4369" s="1" t="n">
        <v>0</v>
      </c>
      <c r="E4369" s="1" t="n">
        <v>0</v>
      </c>
      <c r="F4369" s="1" t="n">
        <v>4361</v>
      </c>
      <c r="I4369" s="3" t="s">
        <v>4899</v>
      </c>
      <c r="L4369" s="1" t="n">
        <v>0</v>
      </c>
      <c r="M4369" s="1" t="n">
        <v>43650</v>
      </c>
    </row>
    <row r="4370" customFormat="false" ht="14.9" hidden="false" customHeight="false" outlineLevel="0" collapsed="false">
      <c r="A4370" s="1" t="n">
        <v>4366</v>
      </c>
      <c r="B4370" s="1" t="n">
        <v>61</v>
      </c>
      <c r="C4370" s="1" t="n">
        <v>0</v>
      </c>
      <c r="D4370" s="1" t="n">
        <v>0</v>
      </c>
      <c r="E4370" s="1" t="n">
        <v>1</v>
      </c>
      <c r="F4370" s="1" t="n">
        <v>4365</v>
      </c>
      <c r="H4370" s="1" t="s">
        <v>4917</v>
      </c>
      <c r="I4370" s="3" t="e">
        <f aca="false">--#NAME? #NAME?</f>
        <v>#VALUE!</v>
      </c>
      <c r="J4370" s="3" t="s">
        <v>194</v>
      </c>
      <c r="K4370" s="1" t="n">
        <v>10</v>
      </c>
      <c r="L4370" s="1" t="n">
        <v>0</v>
      </c>
      <c r="M4370" s="1" t="n">
        <v>43660</v>
      </c>
    </row>
    <row r="4371" customFormat="false" ht="14.9" hidden="false" customHeight="false" outlineLevel="0" collapsed="false">
      <c r="A4371" s="1" t="n">
        <v>4367</v>
      </c>
      <c r="B4371" s="1" t="n">
        <v>61</v>
      </c>
      <c r="C4371" s="1" t="n">
        <v>0</v>
      </c>
      <c r="D4371" s="1" t="n">
        <v>0</v>
      </c>
      <c r="E4371" s="1" t="n">
        <v>1</v>
      </c>
      <c r="F4371" s="1" t="n">
        <v>4365</v>
      </c>
      <c r="H4371" s="1" t="s">
        <v>4918</v>
      </c>
      <c r="I4371" s="3" t="e">
        <f aca="false">--#NAME? #NAME? #NAME?</f>
        <v>#VALUE!</v>
      </c>
      <c r="J4371" s="3" t="s">
        <v>194</v>
      </c>
      <c r="K4371" s="1" t="n">
        <v>10</v>
      </c>
      <c r="L4371" s="1" t="n">
        <v>0</v>
      </c>
      <c r="M4371" s="1" t="n">
        <v>43670</v>
      </c>
    </row>
    <row r="4372" customFormat="false" ht="14.9" hidden="false" customHeight="false" outlineLevel="0" collapsed="false">
      <c r="A4372" s="1" t="n">
        <v>4368</v>
      </c>
      <c r="B4372" s="1" t="n">
        <v>61</v>
      </c>
      <c r="C4372" s="1" t="n">
        <v>0</v>
      </c>
      <c r="D4372" s="1" t="n">
        <v>0</v>
      </c>
      <c r="E4372" s="1" t="n">
        <v>1</v>
      </c>
      <c r="F4372" s="1" t="n">
        <v>4365</v>
      </c>
      <c r="H4372" s="1" t="s">
        <v>4919</v>
      </c>
      <c r="I4372" s="3" t="e">
        <f aca="false">--#NAME? #NAME? #NAME? #NAME?</f>
        <v>#VALUE!</v>
      </c>
      <c r="J4372" s="3" t="s">
        <v>194</v>
      </c>
      <c r="K4372" s="1" t="n">
        <v>10</v>
      </c>
      <c r="L4372" s="1" t="n">
        <v>0</v>
      </c>
      <c r="M4372" s="1" t="n">
        <v>43680</v>
      </c>
    </row>
    <row r="4373" customFormat="false" ht="41.75" hidden="false" customHeight="false" outlineLevel="0" collapsed="false">
      <c r="A4373" s="1" t="n">
        <v>4369</v>
      </c>
      <c r="B4373" s="1" t="n">
        <v>61</v>
      </c>
      <c r="C4373" s="1" t="n">
        <v>0</v>
      </c>
      <c r="D4373" s="1" t="n">
        <v>0</v>
      </c>
      <c r="E4373" s="1" t="n">
        <v>0</v>
      </c>
      <c r="F4373" s="1" t="n">
        <v>4361</v>
      </c>
      <c r="I4373" s="3" t="s">
        <v>4903</v>
      </c>
      <c r="L4373" s="1" t="n">
        <v>0</v>
      </c>
      <c r="M4373" s="1" t="n">
        <v>43690</v>
      </c>
    </row>
    <row r="4374" customFormat="false" ht="14.9" hidden="false" customHeight="false" outlineLevel="0" collapsed="false">
      <c r="A4374" s="1" t="n">
        <v>4370</v>
      </c>
      <c r="B4374" s="1" t="n">
        <v>61</v>
      </c>
      <c r="C4374" s="1" t="n">
        <v>0</v>
      </c>
      <c r="D4374" s="1" t="n">
        <v>0</v>
      </c>
      <c r="E4374" s="1" t="n">
        <v>1</v>
      </c>
      <c r="F4374" s="1" t="n">
        <v>4369</v>
      </c>
      <c r="H4374" s="1" t="s">
        <v>4920</v>
      </c>
      <c r="I4374" s="3" t="e">
        <f aca="false">--#NAME? #NAME? #NAME? #NAME? #NAME? #NAME?</f>
        <v>#VALUE!</v>
      </c>
      <c r="J4374" s="3" t="s">
        <v>194</v>
      </c>
      <c r="K4374" s="1" t="n">
        <v>10</v>
      </c>
      <c r="L4374" s="1" t="n">
        <v>0</v>
      </c>
      <c r="M4374" s="1" t="n">
        <v>43700</v>
      </c>
    </row>
    <row r="4375" customFormat="false" ht="14.9" hidden="false" customHeight="false" outlineLevel="0" collapsed="false">
      <c r="A4375" s="1" t="n">
        <v>4371</v>
      </c>
      <c r="B4375" s="1" t="n">
        <v>61</v>
      </c>
      <c r="C4375" s="1" t="n">
        <v>0</v>
      </c>
      <c r="D4375" s="1" t="n">
        <v>0</v>
      </c>
      <c r="E4375" s="1" t="n">
        <v>1</v>
      </c>
      <c r="F4375" s="1" t="n">
        <v>4369</v>
      </c>
      <c r="H4375" s="1" t="s">
        <v>4921</v>
      </c>
      <c r="I4375" s="3" t="e">
        <f aca="false">--#NAME? #NAME?</f>
        <v>#VALUE!</v>
      </c>
      <c r="J4375" s="3" t="s">
        <v>194</v>
      </c>
      <c r="K4375" s="1" t="n">
        <v>10</v>
      </c>
      <c r="L4375" s="1" t="n">
        <v>0</v>
      </c>
      <c r="M4375" s="1" t="n">
        <v>43710</v>
      </c>
    </row>
    <row r="4376" customFormat="false" ht="14.9" hidden="false" customHeight="false" outlineLevel="0" collapsed="false">
      <c r="A4376" s="1" t="n">
        <v>4372</v>
      </c>
      <c r="B4376" s="1" t="n">
        <v>61</v>
      </c>
      <c r="C4376" s="1" t="n">
        <v>0</v>
      </c>
      <c r="D4376" s="1" t="n">
        <v>0</v>
      </c>
      <c r="E4376" s="1" t="n">
        <v>1</v>
      </c>
      <c r="F4376" s="1" t="n">
        <v>4369</v>
      </c>
      <c r="H4376" s="1" t="s">
        <v>4922</v>
      </c>
      <c r="I4376" s="3" t="e">
        <f aca="false">--#NAME? #NAME? #NAME?</f>
        <v>#VALUE!</v>
      </c>
      <c r="J4376" s="3" t="s">
        <v>194</v>
      </c>
      <c r="K4376" s="1" t="n">
        <v>10</v>
      </c>
      <c r="L4376" s="1" t="n">
        <v>0</v>
      </c>
      <c r="M4376" s="1" t="n">
        <v>43720</v>
      </c>
    </row>
    <row r="4377" customFormat="false" ht="14.9" hidden="false" customHeight="false" outlineLevel="0" collapsed="false">
      <c r="A4377" s="1" t="n">
        <v>4373</v>
      </c>
      <c r="B4377" s="1" t="n">
        <v>61</v>
      </c>
      <c r="C4377" s="1" t="n">
        <v>0</v>
      </c>
      <c r="D4377" s="1" t="n">
        <v>0</v>
      </c>
      <c r="E4377" s="1" t="n">
        <v>1</v>
      </c>
      <c r="F4377" s="1" t="n">
        <v>4369</v>
      </c>
      <c r="H4377" s="1" t="s">
        <v>4923</v>
      </c>
      <c r="I4377" s="3" t="e">
        <f aca="false">--#NAME? #NAME? #NAME? #NAME?</f>
        <v>#VALUE!</v>
      </c>
      <c r="J4377" s="3" t="s">
        <v>194</v>
      </c>
      <c r="K4377" s="1" t="n">
        <v>10</v>
      </c>
      <c r="L4377" s="1" t="n">
        <v>0</v>
      </c>
      <c r="M4377" s="1" t="n">
        <v>43730</v>
      </c>
    </row>
    <row r="4378" customFormat="false" ht="14.9" hidden="false" customHeight="false" outlineLevel="0" collapsed="false">
      <c r="A4378" s="1" t="n">
        <v>4374</v>
      </c>
      <c r="B4378" s="1" t="n">
        <v>61</v>
      </c>
      <c r="C4378" s="1" t="n">
        <v>0</v>
      </c>
      <c r="D4378" s="1" t="n">
        <v>0</v>
      </c>
      <c r="E4378" s="1" t="n">
        <v>0</v>
      </c>
      <c r="F4378" s="1" t="n">
        <v>4361</v>
      </c>
      <c r="I4378" s="3" t="s">
        <v>4924</v>
      </c>
      <c r="L4378" s="1" t="n">
        <v>0</v>
      </c>
      <c r="M4378" s="1" t="n">
        <v>43740</v>
      </c>
    </row>
    <row r="4379" customFormat="false" ht="14.9" hidden="false" customHeight="false" outlineLevel="0" collapsed="false">
      <c r="A4379" s="1" t="n">
        <v>4375</v>
      </c>
      <c r="B4379" s="1" t="n">
        <v>61</v>
      </c>
      <c r="C4379" s="1" t="n">
        <v>0</v>
      </c>
      <c r="D4379" s="1" t="n">
        <v>0</v>
      </c>
      <c r="E4379" s="1" t="n">
        <v>1</v>
      </c>
      <c r="F4379" s="1" t="n">
        <v>4374</v>
      </c>
      <c r="H4379" s="1" t="s">
        <v>4925</v>
      </c>
      <c r="I4379" s="3" t="e">
        <f aca="false">--#NAME? #NAME? #NAME? #NAME? #NAME? #NAME?</f>
        <v>#VALUE!</v>
      </c>
      <c r="J4379" s="3" t="s">
        <v>194</v>
      </c>
      <c r="K4379" s="1" t="n">
        <v>10</v>
      </c>
      <c r="L4379" s="1" t="n">
        <v>0</v>
      </c>
      <c r="M4379" s="1" t="n">
        <v>43750</v>
      </c>
    </row>
    <row r="4380" customFormat="false" ht="14.9" hidden="false" customHeight="false" outlineLevel="0" collapsed="false">
      <c r="A4380" s="1" t="n">
        <v>4376</v>
      </c>
      <c r="B4380" s="1" t="n">
        <v>61</v>
      </c>
      <c r="C4380" s="1" t="n">
        <v>0</v>
      </c>
      <c r="D4380" s="1" t="n">
        <v>0</v>
      </c>
      <c r="E4380" s="1" t="n">
        <v>1</v>
      </c>
      <c r="F4380" s="1" t="n">
        <v>4374</v>
      </c>
      <c r="H4380" s="1" t="s">
        <v>4926</v>
      </c>
      <c r="I4380" s="3" t="e">
        <f aca="false">--#NAME? #NAME?</f>
        <v>#VALUE!</v>
      </c>
      <c r="J4380" s="3" t="s">
        <v>194</v>
      </c>
      <c r="K4380" s="1" t="n">
        <v>10</v>
      </c>
      <c r="L4380" s="1" t="n">
        <v>0</v>
      </c>
      <c r="M4380" s="1" t="n">
        <v>43760</v>
      </c>
    </row>
    <row r="4381" customFormat="false" ht="14.9" hidden="false" customHeight="false" outlineLevel="0" collapsed="false">
      <c r="A4381" s="1" t="n">
        <v>4377</v>
      </c>
      <c r="B4381" s="1" t="n">
        <v>61</v>
      </c>
      <c r="C4381" s="1" t="n">
        <v>0</v>
      </c>
      <c r="D4381" s="1" t="n">
        <v>0</v>
      </c>
      <c r="E4381" s="1" t="n">
        <v>1</v>
      </c>
      <c r="F4381" s="1" t="n">
        <v>4374</v>
      </c>
      <c r="H4381" s="1" t="s">
        <v>4927</v>
      </c>
      <c r="I4381" s="3" t="e">
        <f aca="false">--#NAME? #NAME? #NAME?</f>
        <v>#VALUE!</v>
      </c>
      <c r="J4381" s="3" t="s">
        <v>194</v>
      </c>
      <c r="K4381" s="1" t="n">
        <v>10</v>
      </c>
      <c r="L4381" s="1" t="n">
        <v>0</v>
      </c>
      <c r="M4381" s="1" t="n">
        <v>43770</v>
      </c>
    </row>
    <row r="4382" customFormat="false" ht="14.9" hidden="false" customHeight="false" outlineLevel="0" collapsed="false">
      <c r="A4382" s="1" t="n">
        <v>4378</v>
      </c>
      <c r="B4382" s="1" t="n">
        <v>61</v>
      </c>
      <c r="C4382" s="1" t="n">
        <v>0</v>
      </c>
      <c r="D4382" s="1" t="n">
        <v>0</v>
      </c>
      <c r="E4382" s="1" t="n">
        <v>1</v>
      </c>
      <c r="F4382" s="1" t="n">
        <v>4374</v>
      </c>
      <c r="H4382" s="1" t="s">
        <v>4928</v>
      </c>
      <c r="I4382" s="3" t="e">
        <f aca="false">--#NAME? #NAME? #NAME?</f>
        <v>#VALUE!</v>
      </c>
      <c r="J4382" s="3" t="s">
        <v>194</v>
      </c>
      <c r="K4382" s="1" t="n">
        <v>10</v>
      </c>
      <c r="L4382" s="1" t="n">
        <v>0</v>
      </c>
      <c r="M4382" s="1" t="n">
        <v>43780</v>
      </c>
    </row>
    <row r="4383" customFormat="false" ht="14.9" hidden="false" customHeight="false" outlineLevel="0" collapsed="false">
      <c r="A4383" s="1" t="n">
        <v>4379</v>
      </c>
      <c r="B4383" s="1" t="n">
        <v>61</v>
      </c>
      <c r="C4383" s="1" t="n">
        <v>0</v>
      </c>
      <c r="D4383" s="1" t="n">
        <v>0</v>
      </c>
      <c r="E4383" s="1" t="n">
        <v>1</v>
      </c>
      <c r="F4383" s="1" t="n">
        <v>4374</v>
      </c>
      <c r="H4383" s="1" t="s">
        <v>4929</v>
      </c>
      <c r="I4383" s="3" t="e">
        <f aca="false">--#NAME? #NAME? #NAME? #NAME?</f>
        <v>#VALUE!</v>
      </c>
      <c r="J4383" s="3" t="s">
        <v>194</v>
      </c>
      <c r="K4383" s="1" t="n">
        <v>10</v>
      </c>
      <c r="L4383" s="1" t="n">
        <v>0</v>
      </c>
      <c r="M4383" s="1" t="n">
        <v>43790</v>
      </c>
    </row>
    <row r="4384" customFormat="false" ht="55.2" hidden="false" customHeight="false" outlineLevel="0" collapsed="false">
      <c r="A4384" s="1" t="n">
        <v>4380</v>
      </c>
      <c r="B4384" s="1" t="n">
        <v>61</v>
      </c>
      <c r="C4384" s="1" t="n">
        <v>0</v>
      </c>
      <c r="D4384" s="1" t="n">
        <v>0</v>
      </c>
      <c r="E4384" s="1" t="n">
        <v>0</v>
      </c>
      <c r="F4384" s="1" t="n">
        <v>4361</v>
      </c>
      <c r="I4384" s="3" t="s">
        <v>4930</v>
      </c>
      <c r="L4384" s="1" t="n">
        <v>0</v>
      </c>
      <c r="M4384" s="1" t="n">
        <v>43800</v>
      </c>
    </row>
    <row r="4385" customFormat="false" ht="14.9" hidden="false" customHeight="false" outlineLevel="0" collapsed="false">
      <c r="A4385" s="1" t="n">
        <v>4381</v>
      </c>
      <c r="B4385" s="1" t="n">
        <v>61</v>
      </c>
      <c r="C4385" s="1" t="n">
        <v>0</v>
      </c>
      <c r="D4385" s="1" t="n">
        <v>0</v>
      </c>
      <c r="E4385" s="1" t="n">
        <v>1</v>
      </c>
      <c r="F4385" s="1" t="n">
        <v>4380</v>
      </c>
      <c r="H4385" s="1" t="s">
        <v>4931</v>
      </c>
      <c r="I4385" s="3" t="e">
        <f aca="false">--#NAME? #NAME? #NAME? #NAME? #NAME? #NAME?</f>
        <v>#VALUE!</v>
      </c>
      <c r="J4385" s="3" t="s">
        <v>194</v>
      </c>
      <c r="K4385" s="1" t="n">
        <v>10</v>
      </c>
      <c r="L4385" s="1" t="n">
        <v>0</v>
      </c>
      <c r="M4385" s="1" t="n">
        <v>43810</v>
      </c>
    </row>
    <row r="4386" customFormat="false" ht="14.9" hidden="false" customHeight="false" outlineLevel="0" collapsed="false">
      <c r="A4386" s="1" t="n">
        <v>4382</v>
      </c>
      <c r="B4386" s="1" t="n">
        <v>61</v>
      </c>
      <c r="C4386" s="1" t="n">
        <v>0</v>
      </c>
      <c r="D4386" s="1" t="n">
        <v>0</v>
      </c>
      <c r="E4386" s="1" t="n">
        <v>1</v>
      </c>
      <c r="F4386" s="1" t="n">
        <v>4380</v>
      </c>
      <c r="H4386" s="1" t="s">
        <v>4932</v>
      </c>
      <c r="I4386" s="3" t="e">
        <f aca="false">--#NAME? #NAME?</f>
        <v>#VALUE!</v>
      </c>
      <c r="J4386" s="3" t="s">
        <v>194</v>
      </c>
      <c r="K4386" s="1" t="n">
        <v>10</v>
      </c>
      <c r="L4386" s="1" t="n">
        <v>0</v>
      </c>
      <c r="M4386" s="1" t="n">
        <v>43820</v>
      </c>
    </row>
    <row r="4387" customFormat="false" ht="14.9" hidden="false" customHeight="false" outlineLevel="0" collapsed="false">
      <c r="A4387" s="1" t="n">
        <v>4383</v>
      </c>
      <c r="B4387" s="1" t="n">
        <v>61</v>
      </c>
      <c r="C4387" s="1" t="n">
        <v>0</v>
      </c>
      <c r="D4387" s="1" t="n">
        <v>0</v>
      </c>
      <c r="E4387" s="1" t="n">
        <v>1</v>
      </c>
      <c r="F4387" s="1" t="n">
        <v>4380</v>
      </c>
      <c r="H4387" s="1" t="s">
        <v>4933</v>
      </c>
      <c r="I4387" s="3" t="e">
        <f aca="false">--#NAME? #NAME? #NAME?</f>
        <v>#VALUE!</v>
      </c>
      <c r="J4387" s="3" t="s">
        <v>194</v>
      </c>
      <c r="K4387" s="1" t="n">
        <v>10</v>
      </c>
      <c r="L4387" s="1" t="n">
        <v>0</v>
      </c>
      <c r="M4387" s="1" t="n">
        <v>43830</v>
      </c>
    </row>
    <row r="4388" customFormat="false" ht="14.9" hidden="false" customHeight="false" outlineLevel="0" collapsed="false">
      <c r="A4388" s="1" t="n">
        <v>4384</v>
      </c>
      <c r="B4388" s="1" t="n">
        <v>61</v>
      </c>
      <c r="C4388" s="1" t="n">
        <v>0</v>
      </c>
      <c r="D4388" s="1" t="n">
        <v>0</v>
      </c>
      <c r="E4388" s="1" t="n">
        <v>1</v>
      </c>
      <c r="F4388" s="1" t="n">
        <v>4380</v>
      </c>
      <c r="H4388" s="1" t="s">
        <v>4934</v>
      </c>
      <c r="I4388" s="3" t="e">
        <f aca="false">--#NAME? #NAME? #NAME? #NAME?</f>
        <v>#VALUE!</v>
      </c>
      <c r="J4388" s="3" t="s">
        <v>194</v>
      </c>
      <c r="K4388" s="1" t="n">
        <v>10</v>
      </c>
      <c r="L4388" s="1" t="n">
        <v>0</v>
      </c>
      <c r="M4388" s="1" t="n">
        <v>43840</v>
      </c>
    </row>
    <row r="4389" customFormat="false" ht="108.95" hidden="false" customHeight="false" outlineLevel="0" collapsed="false">
      <c r="A4389" s="1" t="n">
        <v>4385</v>
      </c>
      <c r="B4389" s="1" t="n">
        <v>61</v>
      </c>
      <c r="C4389" s="1" t="n">
        <v>0</v>
      </c>
      <c r="D4389" s="1" t="n">
        <v>0</v>
      </c>
      <c r="E4389" s="1" t="n">
        <v>0</v>
      </c>
      <c r="F4389" s="1" t="n">
        <v>4361</v>
      </c>
      <c r="I4389" s="3" t="s">
        <v>4908</v>
      </c>
      <c r="L4389" s="1" t="n">
        <v>0</v>
      </c>
      <c r="M4389" s="1" t="n">
        <v>43850</v>
      </c>
    </row>
    <row r="4390" customFormat="false" ht="14.9" hidden="false" customHeight="false" outlineLevel="0" collapsed="false">
      <c r="A4390" s="1" t="n">
        <v>4386</v>
      </c>
      <c r="B4390" s="1" t="n">
        <v>61</v>
      </c>
      <c r="C4390" s="1" t="n">
        <v>0</v>
      </c>
      <c r="D4390" s="1" t="n">
        <v>0</v>
      </c>
      <c r="E4390" s="1" t="n">
        <v>1</v>
      </c>
      <c r="F4390" s="1" t="n">
        <v>4385</v>
      </c>
      <c r="H4390" s="1" t="s">
        <v>4935</v>
      </c>
      <c r="I4390" s="3" t="e">
        <f aca="false">--#NAME? #NAME? #NAME? #NAME? #NAME? #NAME?</f>
        <v>#VALUE!</v>
      </c>
      <c r="J4390" s="3" t="s">
        <v>194</v>
      </c>
      <c r="K4390" s="1" t="n">
        <v>10</v>
      </c>
      <c r="L4390" s="1" t="n">
        <v>0</v>
      </c>
      <c r="M4390" s="1" t="n">
        <v>43860</v>
      </c>
    </row>
    <row r="4391" customFormat="false" ht="14.9" hidden="false" customHeight="false" outlineLevel="0" collapsed="false">
      <c r="A4391" s="1" t="n">
        <v>4387</v>
      </c>
      <c r="B4391" s="1" t="n">
        <v>61</v>
      </c>
      <c r="C4391" s="1" t="n">
        <v>0</v>
      </c>
      <c r="D4391" s="1" t="n">
        <v>0</v>
      </c>
      <c r="E4391" s="1" t="n">
        <v>1</v>
      </c>
      <c r="F4391" s="1" t="n">
        <v>4385</v>
      </c>
      <c r="H4391" s="1" t="s">
        <v>4936</v>
      </c>
      <c r="I4391" s="3" t="e">
        <f aca="false">--#NAME? #NAME?</f>
        <v>#VALUE!</v>
      </c>
      <c r="J4391" s="3" t="s">
        <v>194</v>
      </c>
      <c r="K4391" s="1" t="n">
        <v>10</v>
      </c>
      <c r="L4391" s="1" t="n">
        <v>0</v>
      </c>
      <c r="M4391" s="1" t="n">
        <v>43870</v>
      </c>
    </row>
    <row r="4392" customFormat="false" ht="14.9" hidden="false" customHeight="false" outlineLevel="0" collapsed="false">
      <c r="A4392" s="1" t="n">
        <v>4388</v>
      </c>
      <c r="B4392" s="1" t="n">
        <v>61</v>
      </c>
      <c r="C4392" s="1" t="n">
        <v>0</v>
      </c>
      <c r="D4392" s="1" t="n">
        <v>0</v>
      </c>
      <c r="E4392" s="1" t="n">
        <v>1</v>
      </c>
      <c r="F4392" s="1" t="n">
        <v>4385</v>
      </c>
      <c r="H4392" s="1" t="s">
        <v>4937</v>
      </c>
      <c r="I4392" s="3" t="e">
        <f aca="false">--#NAME? #NAME? #NAME?</f>
        <v>#VALUE!</v>
      </c>
      <c r="J4392" s="3" t="s">
        <v>194</v>
      </c>
      <c r="K4392" s="1" t="n">
        <v>10</v>
      </c>
      <c r="L4392" s="1" t="n">
        <v>0</v>
      </c>
      <c r="M4392" s="1" t="n">
        <v>43880</v>
      </c>
    </row>
    <row r="4393" customFormat="false" ht="14.9" hidden="false" customHeight="false" outlineLevel="0" collapsed="false">
      <c r="A4393" s="1" t="n">
        <v>4389</v>
      </c>
      <c r="B4393" s="1" t="n">
        <v>61</v>
      </c>
      <c r="C4393" s="1" t="n">
        <v>0</v>
      </c>
      <c r="D4393" s="1" t="n">
        <v>0</v>
      </c>
      <c r="E4393" s="1" t="n">
        <v>1</v>
      </c>
      <c r="F4393" s="1" t="n">
        <v>4385</v>
      </c>
      <c r="H4393" s="1" t="s">
        <v>4938</v>
      </c>
      <c r="I4393" s="3" t="e">
        <f aca="false">--#NAME? #NAME? #NAME? #NAME?</f>
        <v>#VALUE!</v>
      </c>
      <c r="J4393" s="3" t="s">
        <v>194</v>
      </c>
      <c r="K4393" s="1" t="n">
        <v>10</v>
      </c>
      <c r="L4393" s="1" t="n">
        <v>0</v>
      </c>
      <c r="M4393" s="1" t="n">
        <v>43890</v>
      </c>
    </row>
    <row r="4394" customFormat="false" ht="82.05" hidden="false" customHeight="false" outlineLevel="0" collapsed="false">
      <c r="A4394" s="1" t="n">
        <v>4390</v>
      </c>
      <c r="B4394" s="1" t="n">
        <v>61</v>
      </c>
      <c r="C4394" s="1" t="n">
        <v>0</v>
      </c>
      <c r="D4394" s="1" t="n">
        <v>1</v>
      </c>
      <c r="E4394" s="1" t="n">
        <v>0</v>
      </c>
      <c r="G4394" s="1" t="n">
        <v>61.05</v>
      </c>
      <c r="I4394" s="3" t="s">
        <v>4939</v>
      </c>
      <c r="L4394" s="1" t="n">
        <v>0</v>
      </c>
      <c r="M4394" s="1" t="n">
        <v>43900</v>
      </c>
    </row>
    <row r="4395" customFormat="false" ht="14.9" hidden="false" customHeight="false" outlineLevel="0" collapsed="false">
      <c r="A4395" s="1" t="n">
        <v>4391</v>
      </c>
      <c r="B4395" s="1" t="n">
        <v>61</v>
      </c>
      <c r="C4395" s="1" t="n">
        <v>0</v>
      </c>
      <c r="D4395" s="1" t="n">
        <v>0</v>
      </c>
      <c r="E4395" s="1" t="n">
        <v>1</v>
      </c>
      <c r="F4395" s="1" t="n">
        <v>4390</v>
      </c>
      <c r="H4395" s="1" t="s">
        <v>4940</v>
      </c>
      <c r="I4395" s="3" t="e">
        <f aca="false">-#NAME? #NAME?</f>
        <v>#VALUE!</v>
      </c>
      <c r="J4395" s="3" t="s">
        <v>194</v>
      </c>
      <c r="K4395" s="1" t="n">
        <v>10</v>
      </c>
      <c r="L4395" s="1" t="n">
        <v>0</v>
      </c>
      <c r="M4395" s="1" t="n">
        <v>43910</v>
      </c>
    </row>
    <row r="4396" customFormat="false" ht="55.2" hidden="false" customHeight="false" outlineLevel="0" collapsed="false">
      <c r="A4396" s="1" t="n">
        <v>4392</v>
      </c>
      <c r="B4396" s="1" t="n">
        <v>61</v>
      </c>
      <c r="C4396" s="1" t="n">
        <v>0</v>
      </c>
      <c r="D4396" s="1" t="n">
        <v>0</v>
      </c>
      <c r="E4396" s="1" t="n">
        <v>1</v>
      </c>
      <c r="F4396" s="1" t="n">
        <v>4390</v>
      </c>
      <c r="H4396" s="1" t="s">
        <v>4941</v>
      </c>
      <c r="I4396" s="3" t="s">
        <v>4942</v>
      </c>
      <c r="J4396" s="3" t="s">
        <v>194</v>
      </c>
      <c r="K4396" s="1" t="n">
        <v>10</v>
      </c>
      <c r="L4396" s="1" t="n">
        <v>0</v>
      </c>
      <c r="M4396" s="1" t="n">
        <v>43920</v>
      </c>
    </row>
    <row r="4397" customFormat="false" ht="14.9" hidden="false" customHeight="false" outlineLevel="0" collapsed="false">
      <c r="A4397" s="1" t="n">
        <v>4393</v>
      </c>
      <c r="B4397" s="1" t="n">
        <v>61</v>
      </c>
      <c r="C4397" s="1" t="n">
        <v>0</v>
      </c>
      <c r="D4397" s="1" t="n">
        <v>0</v>
      </c>
      <c r="E4397" s="1" t="n">
        <v>1</v>
      </c>
      <c r="F4397" s="1" t="n">
        <v>4390</v>
      </c>
      <c r="H4397" s="1" t="s">
        <v>4943</v>
      </c>
      <c r="I4397" s="3" t="e">
        <f aca="false">-#NAME? #NAME? #NAME? #NAME?</f>
        <v>#VALUE!</v>
      </c>
      <c r="J4397" s="3" t="s">
        <v>194</v>
      </c>
      <c r="K4397" s="1" t="n">
        <v>10</v>
      </c>
      <c r="L4397" s="1" t="n">
        <v>0</v>
      </c>
      <c r="M4397" s="1" t="n">
        <v>43930</v>
      </c>
    </row>
    <row r="4398" customFormat="false" ht="122.35" hidden="false" customHeight="false" outlineLevel="0" collapsed="false">
      <c r="A4398" s="1" t="n">
        <v>4394</v>
      </c>
      <c r="B4398" s="1" t="n">
        <v>61</v>
      </c>
      <c r="C4398" s="1" t="n">
        <v>0</v>
      </c>
      <c r="D4398" s="1" t="n">
        <v>1</v>
      </c>
      <c r="E4398" s="1" t="n">
        <v>0</v>
      </c>
      <c r="G4398" s="1" t="n">
        <v>61.06</v>
      </c>
      <c r="I4398" s="3" t="s">
        <v>4944</v>
      </c>
      <c r="L4398" s="1" t="n">
        <v>0</v>
      </c>
      <c r="M4398" s="1" t="n">
        <v>43940</v>
      </c>
    </row>
    <row r="4399" customFormat="false" ht="14.9" hidden="false" customHeight="false" outlineLevel="0" collapsed="false">
      <c r="A4399" s="1" t="n">
        <v>4395</v>
      </c>
      <c r="B4399" s="1" t="n">
        <v>61</v>
      </c>
      <c r="C4399" s="1" t="n">
        <v>0</v>
      </c>
      <c r="D4399" s="1" t="n">
        <v>0</v>
      </c>
      <c r="E4399" s="1" t="n">
        <v>1</v>
      </c>
      <c r="F4399" s="1" t="n">
        <v>4394</v>
      </c>
      <c r="H4399" s="1" t="s">
        <v>4945</v>
      </c>
      <c r="I4399" s="3" t="e">
        <f aca="false">-#NAME? #NAME?</f>
        <v>#VALUE!</v>
      </c>
      <c r="J4399" s="3" t="s">
        <v>194</v>
      </c>
      <c r="K4399" s="1" t="n">
        <v>10</v>
      </c>
      <c r="L4399" s="1" t="n">
        <v>0</v>
      </c>
      <c r="M4399" s="1" t="n">
        <v>43950</v>
      </c>
    </row>
    <row r="4400" customFormat="false" ht="14.9" hidden="false" customHeight="false" outlineLevel="0" collapsed="false">
      <c r="A4400" s="1" t="n">
        <v>4396</v>
      </c>
      <c r="B4400" s="1" t="n">
        <v>61</v>
      </c>
      <c r="C4400" s="1" t="n">
        <v>0</v>
      </c>
      <c r="D4400" s="1" t="n">
        <v>0</v>
      </c>
      <c r="E4400" s="1" t="n">
        <v>1</v>
      </c>
      <c r="F4400" s="1" t="n">
        <v>4394</v>
      </c>
      <c r="H4400" s="1" t="s">
        <v>4946</v>
      </c>
      <c r="I4400" s="3" t="e">
        <f aca="false">-#NAME? #NAME?-#NAME? #NAME?</f>
        <v>#VALUE!</v>
      </c>
      <c r="J4400" s="3" t="s">
        <v>194</v>
      </c>
      <c r="K4400" s="1" t="n">
        <v>10</v>
      </c>
      <c r="L4400" s="1" t="n">
        <v>0</v>
      </c>
      <c r="M4400" s="1" t="n">
        <v>43960</v>
      </c>
    </row>
    <row r="4401" customFormat="false" ht="14.9" hidden="false" customHeight="false" outlineLevel="0" collapsed="false">
      <c r="A4401" s="1" t="n">
        <v>4397</v>
      </c>
      <c r="B4401" s="1" t="n">
        <v>61</v>
      </c>
      <c r="C4401" s="1" t="n">
        <v>0</v>
      </c>
      <c r="D4401" s="1" t="n">
        <v>0</v>
      </c>
      <c r="E4401" s="1" t="n">
        <v>1</v>
      </c>
      <c r="F4401" s="1" t="n">
        <v>4394</v>
      </c>
      <c r="H4401" s="1" t="s">
        <v>4947</v>
      </c>
      <c r="I4401" s="3" t="e">
        <f aca="false">-#NAME? #NAME? #NAME? #NAME?</f>
        <v>#VALUE!</v>
      </c>
      <c r="L4401" s="1" t="n">
        <v>0</v>
      </c>
      <c r="M4401" s="1" t="n">
        <v>43970</v>
      </c>
    </row>
    <row r="4402" customFormat="false" ht="216.4" hidden="false" customHeight="false" outlineLevel="0" collapsed="false">
      <c r="A4402" s="1" t="n">
        <v>4398</v>
      </c>
      <c r="B4402" s="1" t="n">
        <v>61</v>
      </c>
      <c r="C4402" s="1" t="n">
        <v>0</v>
      </c>
      <c r="D4402" s="1" t="n">
        <v>1</v>
      </c>
      <c r="E4402" s="1" t="n">
        <v>0</v>
      </c>
      <c r="G4402" s="1" t="n">
        <v>61.07</v>
      </c>
      <c r="I4402" s="3" t="s">
        <v>4948</v>
      </c>
      <c r="L4402" s="1" t="n">
        <v>0</v>
      </c>
      <c r="M4402" s="1" t="n">
        <v>43980</v>
      </c>
    </row>
    <row r="4403" customFormat="false" ht="55.2" hidden="false" customHeight="false" outlineLevel="0" collapsed="false">
      <c r="A4403" s="1" t="n">
        <v>4399</v>
      </c>
      <c r="B4403" s="1" t="n">
        <v>61</v>
      </c>
      <c r="C4403" s="1" t="n">
        <v>0</v>
      </c>
      <c r="D4403" s="1" t="n">
        <v>0</v>
      </c>
      <c r="E4403" s="1" t="n">
        <v>0</v>
      </c>
      <c r="F4403" s="1" t="n">
        <v>4398</v>
      </c>
      <c r="I4403" s="3" t="s">
        <v>4949</v>
      </c>
      <c r="L4403" s="1" t="n">
        <v>0</v>
      </c>
      <c r="M4403" s="1" t="n">
        <v>43990</v>
      </c>
    </row>
    <row r="4404" customFormat="false" ht="14.9" hidden="false" customHeight="false" outlineLevel="0" collapsed="false">
      <c r="A4404" s="1" t="n">
        <v>4400</v>
      </c>
      <c r="B4404" s="1" t="n">
        <v>61</v>
      </c>
      <c r="C4404" s="1" t="n">
        <v>0</v>
      </c>
      <c r="D4404" s="1" t="n">
        <v>0</v>
      </c>
      <c r="E4404" s="1" t="n">
        <v>1</v>
      </c>
      <c r="F4404" s="1" t="n">
        <v>4399</v>
      </c>
      <c r="H4404" s="1" t="s">
        <v>4950</v>
      </c>
      <c r="I4404" s="3" t="e">
        <f aca="false">--#NAME? #NAME?</f>
        <v>#VALUE!</v>
      </c>
      <c r="J4404" s="3" t="s">
        <v>194</v>
      </c>
      <c r="K4404" s="1" t="n">
        <v>10</v>
      </c>
      <c r="L4404" s="1" t="n">
        <v>0</v>
      </c>
      <c r="M4404" s="1" t="n">
        <v>44000</v>
      </c>
    </row>
    <row r="4405" customFormat="false" ht="14.9" hidden="false" customHeight="false" outlineLevel="0" collapsed="false">
      <c r="A4405" s="1" t="n">
        <v>4401</v>
      </c>
      <c r="B4405" s="1" t="n">
        <v>61</v>
      </c>
      <c r="C4405" s="1" t="n">
        <v>0</v>
      </c>
      <c r="D4405" s="1" t="n">
        <v>0</v>
      </c>
      <c r="E4405" s="1" t="n">
        <v>1</v>
      </c>
      <c r="F4405" s="1" t="n">
        <v>4399</v>
      </c>
      <c r="H4405" s="1" t="s">
        <v>4951</v>
      </c>
      <c r="I4405" s="3" t="e">
        <f aca="false">--#NAME? #NAME?-#NAME? #NAME?</f>
        <v>#VALUE!</v>
      </c>
      <c r="J4405" s="3" t="s">
        <v>194</v>
      </c>
      <c r="K4405" s="1" t="n">
        <v>10</v>
      </c>
      <c r="L4405" s="1" t="n">
        <v>0</v>
      </c>
      <c r="M4405" s="1" t="n">
        <v>44010</v>
      </c>
    </row>
    <row r="4406" customFormat="false" ht="14.9" hidden="false" customHeight="false" outlineLevel="0" collapsed="false">
      <c r="A4406" s="1" t="n">
        <v>4402</v>
      </c>
      <c r="B4406" s="1" t="n">
        <v>61</v>
      </c>
      <c r="C4406" s="1" t="n">
        <v>0</v>
      </c>
      <c r="D4406" s="1" t="n">
        <v>0</v>
      </c>
      <c r="E4406" s="1" t="n">
        <v>1</v>
      </c>
      <c r="F4406" s="1" t="n">
        <v>4399</v>
      </c>
      <c r="H4406" s="1" t="s">
        <v>4952</v>
      </c>
      <c r="I4406" s="3" t="e">
        <f aca="false">--#NAME? #NAME? #NAME? #NAME?</f>
        <v>#VALUE!</v>
      </c>
      <c r="J4406" s="3" t="s">
        <v>194</v>
      </c>
      <c r="K4406" s="1" t="n">
        <v>10</v>
      </c>
      <c r="L4406" s="1" t="n">
        <v>0</v>
      </c>
      <c r="M4406" s="1" t="n">
        <v>44020</v>
      </c>
    </row>
    <row r="4407" customFormat="false" ht="55.2" hidden="false" customHeight="false" outlineLevel="0" collapsed="false">
      <c r="A4407" s="1" t="n">
        <v>4403</v>
      </c>
      <c r="B4407" s="1" t="n">
        <v>61</v>
      </c>
      <c r="C4407" s="1" t="n">
        <v>0</v>
      </c>
      <c r="D4407" s="1" t="n">
        <v>0</v>
      </c>
      <c r="E4407" s="1" t="n">
        <v>0</v>
      </c>
      <c r="F4407" s="1" t="n">
        <v>4398</v>
      </c>
      <c r="I4407" s="3" t="s">
        <v>4953</v>
      </c>
      <c r="L4407" s="1" t="n">
        <v>0</v>
      </c>
      <c r="M4407" s="1" t="n">
        <v>44030</v>
      </c>
    </row>
    <row r="4408" customFormat="false" ht="14.9" hidden="false" customHeight="false" outlineLevel="0" collapsed="false">
      <c r="A4408" s="1" t="n">
        <v>4404</v>
      </c>
      <c r="B4408" s="1" t="n">
        <v>61</v>
      </c>
      <c r="C4408" s="1" t="n">
        <v>0</v>
      </c>
      <c r="D4408" s="1" t="n">
        <v>0</v>
      </c>
      <c r="E4408" s="1" t="n">
        <v>1</v>
      </c>
      <c r="F4408" s="1" t="n">
        <v>4403</v>
      </c>
      <c r="H4408" s="1" t="s">
        <v>4954</v>
      </c>
      <c r="I4408" s="3" t="e">
        <f aca="false">--#NAME? #NAME?</f>
        <v>#VALUE!</v>
      </c>
      <c r="J4408" s="3" t="s">
        <v>194</v>
      </c>
      <c r="K4408" s="1" t="n">
        <v>10</v>
      </c>
      <c r="L4408" s="1" t="n">
        <v>0</v>
      </c>
      <c r="M4408" s="1" t="n">
        <v>44040</v>
      </c>
    </row>
    <row r="4409" customFormat="false" ht="14.9" hidden="false" customHeight="false" outlineLevel="0" collapsed="false">
      <c r="A4409" s="1" t="n">
        <v>4405</v>
      </c>
      <c r="B4409" s="1" t="n">
        <v>61</v>
      </c>
      <c r="C4409" s="1" t="n">
        <v>0</v>
      </c>
      <c r="D4409" s="1" t="n">
        <v>0</v>
      </c>
      <c r="E4409" s="1" t="n">
        <v>1</v>
      </c>
      <c r="F4409" s="1" t="n">
        <v>4403</v>
      </c>
      <c r="H4409" s="1" t="s">
        <v>4955</v>
      </c>
      <c r="I4409" s="3" t="e">
        <f aca="false">--#NAME? #NAME?-#NAME? #NAME?</f>
        <v>#VALUE!</v>
      </c>
      <c r="J4409" s="3" t="s">
        <v>194</v>
      </c>
      <c r="K4409" s="1" t="n">
        <v>10</v>
      </c>
      <c r="L4409" s="1" t="n">
        <v>0</v>
      </c>
      <c r="M4409" s="1" t="n">
        <v>44050</v>
      </c>
    </row>
    <row r="4410" customFormat="false" ht="14.9" hidden="false" customHeight="false" outlineLevel="0" collapsed="false">
      <c r="A4410" s="1" t="n">
        <v>4406</v>
      </c>
      <c r="B4410" s="1" t="n">
        <v>61</v>
      </c>
      <c r="C4410" s="1" t="n">
        <v>0</v>
      </c>
      <c r="D4410" s="1" t="n">
        <v>0</v>
      </c>
      <c r="E4410" s="1" t="n">
        <v>1</v>
      </c>
      <c r="F4410" s="1" t="n">
        <v>4403</v>
      </c>
      <c r="H4410" s="1" t="s">
        <v>4956</v>
      </c>
      <c r="I4410" s="3" t="e">
        <f aca="false">--#NAME? #NAME? #NAME? #NAME?</f>
        <v>#VALUE!</v>
      </c>
      <c r="J4410" s="3" t="s">
        <v>194</v>
      </c>
      <c r="K4410" s="1" t="n">
        <v>10</v>
      </c>
      <c r="L4410" s="1" t="n">
        <v>0</v>
      </c>
      <c r="M4410" s="1" t="n">
        <v>44060</v>
      </c>
    </row>
    <row r="4411" customFormat="false" ht="14.9" hidden="false" customHeight="false" outlineLevel="0" collapsed="false">
      <c r="A4411" s="1" t="n">
        <v>4407</v>
      </c>
      <c r="B4411" s="1" t="n">
        <v>61</v>
      </c>
      <c r="C4411" s="1" t="n">
        <v>0</v>
      </c>
      <c r="D4411" s="1" t="n">
        <v>0</v>
      </c>
      <c r="E4411" s="1" t="n">
        <v>1</v>
      </c>
      <c r="F4411" s="1" t="n">
        <v>4398</v>
      </c>
      <c r="I4411" s="3" t="s">
        <v>199</v>
      </c>
      <c r="L4411" s="1" t="n">
        <v>0</v>
      </c>
      <c r="M4411" s="1" t="n">
        <v>44070</v>
      </c>
    </row>
    <row r="4412" customFormat="false" ht="14.9" hidden="false" customHeight="false" outlineLevel="0" collapsed="false">
      <c r="A4412" s="1" t="n">
        <v>4408</v>
      </c>
      <c r="B4412" s="1" t="n">
        <v>61</v>
      </c>
      <c r="C4412" s="1" t="n">
        <v>0</v>
      </c>
      <c r="D4412" s="1" t="n">
        <v>0</v>
      </c>
      <c r="E4412" s="1" t="n">
        <v>1</v>
      </c>
      <c r="F4412" s="1" t="n">
        <v>4407</v>
      </c>
      <c r="H4412" s="1" t="s">
        <v>4957</v>
      </c>
      <c r="I4412" s="3" t="e">
        <f aca="false">--#NAME? #NAME?</f>
        <v>#VALUE!</v>
      </c>
      <c r="J4412" s="3" t="s">
        <v>194</v>
      </c>
      <c r="K4412" s="1" t="n">
        <v>10</v>
      </c>
      <c r="L4412" s="1" t="n">
        <v>0</v>
      </c>
      <c r="M4412" s="1" t="n">
        <v>44080</v>
      </c>
    </row>
    <row r="4413" customFormat="false" ht="14.9" hidden="false" customHeight="false" outlineLevel="0" collapsed="false">
      <c r="A4413" s="1" t="n">
        <v>4409</v>
      </c>
      <c r="B4413" s="1" t="n">
        <v>61</v>
      </c>
      <c r="C4413" s="1" t="n">
        <v>0</v>
      </c>
      <c r="D4413" s="1" t="n">
        <v>0</v>
      </c>
      <c r="E4413" s="1" t="n">
        <v>1</v>
      </c>
      <c r="F4413" s="1" t="n">
        <v>4407</v>
      </c>
      <c r="H4413" s="1" t="s">
        <v>4958</v>
      </c>
      <c r="I4413" s="3" t="e">
        <f aca="false">--#NAME? #NAME? #NAME? #NAME?</f>
        <v>#VALUE!</v>
      </c>
      <c r="J4413" s="3" t="s">
        <v>194</v>
      </c>
      <c r="K4413" s="1" t="n">
        <v>10</v>
      </c>
      <c r="L4413" s="1" t="n">
        <v>0</v>
      </c>
      <c r="M4413" s="1" t="n">
        <v>44090</v>
      </c>
    </row>
    <row r="4414" customFormat="false" ht="270.1" hidden="false" customHeight="false" outlineLevel="0" collapsed="false">
      <c r="A4414" s="1" t="n">
        <v>4410</v>
      </c>
      <c r="B4414" s="1" t="n">
        <v>61</v>
      </c>
      <c r="C4414" s="1" t="n">
        <v>0</v>
      </c>
      <c r="D4414" s="1" t="n">
        <v>1</v>
      </c>
      <c r="E4414" s="1" t="n">
        <v>0</v>
      </c>
      <c r="G4414" s="1" t="n">
        <v>61.08</v>
      </c>
      <c r="I4414" s="3" t="s">
        <v>4959</v>
      </c>
      <c r="L4414" s="1" t="n">
        <v>0</v>
      </c>
      <c r="M4414" s="1" t="n">
        <v>44100</v>
      </c>
    </row>
    <row r="4415" customFormat="false" ht="55.2" hidden="false" customHeight="false" outlineLevel="0" collapsed="false">
      <c r="A4415" s="1" t="n">
        <v>4411</v>
      </c>
      <c r="B4415" s="1" t="n">
        <v>61</v>
      </c>
      <c r="C4415" s="1" t="n">
        <v>0</v>
      </c>
      <c r="D4415" s="1" t="n">
        <v>0</v>
      </c>
      <c r="E4415" s="1" t="n">
        <v>0</v>
      </c>
      <c r="F4415" s="1" t="n">
        <v>4410</v>
      </c>
      <c r="I4415" s="3" t="s">
        <v>4960</v>
      </c>
      <c r="L4415" s="1" t="n">
        <v>0</v>
      </c>
      <c r="M4415" s="1" t="n">
        <v>44110</v>
      </c>
    </row>
    <row r="4416" customFormat="false" ht="14.9" hidden="false" customHeight="false" outlineLevel="0" collapsed="false">
      <c r="A4416" s="1" t="n">
        <v>4412</v>
      </c>
      <c r="B4416" s="1" t="n">
        <v>61</v>
      </c>
      <c r="C4416" s="1" t="n">
        <v>0</v>
      </c>
      <c r="D4416" s="1" t="n">
        <v>0</v>
      </c>
      <c r="E4416" s="1" t="n">
        <v>1</v>
      </c>
      <c r="F4416" s="1" t="n">
        <v>4411</v>
      </c>
      <c r="H4416" s="1" t="s">
        <v>4961</v>
      </c>
      <c r="I4416" s="3" t="e">
        <f aca="false">--#NAME? #NAME?-#NAME? #NAME?</f>
        <v>#VALUE!</v>
      </c>
      <c r="J4416" s="3" t="s">
        <v>194</v>
      </c>
      <c r="K4416" s="1" t="n">
        <v>10</v>
      </c>
      <c r="L4416" s="1" t="n">
        <v>0</v>
      </c>
      <c r="M4416" s="1" t="n">
        <v>44120</v>
      </c>
    </row>
    <row r="4417" customFormat="false" ht="14.9" hidden="false" customHeight="false" outlineLevel="0" collapsed="false">
      <c r="A4417" s="1" t="n">
        <v>4413</v>
      </c>
      <c r="B4417" s="1" t="n">
        <v>61</v>
      </c>
      <c r="C4417" s="1" t="n">
        <v>0</v>
      </c>
      <c r="D4417" s="1" t="n">
        <v>0</v>
      </c>
      <c r="E4417" s="1" t="n">
        <v>1</v>
      </c>
      <c r="F4417" s="1" t="n">
        <v>4411</v>
      </c>
      <c r="H4417" s="1" t="s">
        <v>4962</v>
      </c>
      <c r="I4417" s="3" t="e">
        <f aca="false">--#NAME? #NAME? #NAME? #NAME?</f>
        <v>#VALUE!</v>
      </c>
      <c r="J4417" s="3" t="s">
        <v>194</v>
      </c>
      <c r="K4417" s="1" t="n">
        <v>10</v>
      </c>
      <c r="L4417" s="1" t="n">
        <v>0</v>
      </c>
      <c r="M4417" s="1" t="n">
        <v>44130</v>
      </c>
    </row>
    <row r="4418" customFormat="false" ht="41.75" hidden="false" customHeight="false" outlineLevel="0" collapsed="false">
      <c r="A4418" s="1" t="n">
        <v>4414</v>
      </c>
      <c r="B4418" s="1" t="n">
        <v>61</v>
      </c>
      <c r="C4418" s="1" t="n">
        <v>0</v>
      </c>
      <c r="D4418" s="1" t="n">
        <v>0</v>
      </c>
      <c r="E4418" s="1" t="n">
        <v>0</v>
      </c>
      <c r="F4418" s="1" t="n">
        <v>4410</v>
      </c>
      <c r="I4418" s="3" t="s">
        <v>4963</v>
      </c>
      <c r="L4418" s="1" t="n">
        <v>0</v>
      </c>
      <c r="M4418" s="1" t="n">
        <v>44140</v>
      </c>
    </row>
    <row r="4419" customFormat="false" ht="14.9" hidden="false" customHeight="false" outlineLevel="0" collapsed="false">
      <c r="A4419" s="1" t="n">
        <v>4415</v>
      </c>
      <c r="B4419" s="1" t="n">
        <v>61</v>
      </c>
      <c r="C4419" s="1" t="n">
        <v>0</v>
      </c>
      <c r="D4419" s="1" t="n">
        <v>0</v>
      </c>
      <c r="E4419" s="1" t="n">
        <v>1</v>
      </c>
      <c r="F4419" s="1" t="n">
        <v>4414</v>
      </c>
      <c r="H4419" s="1" t="s">
        <v>4964</v>
      </c>
      <c r="I4419" s="3" t="e">
        <f aca="false">--#NAME? #NAME?</f>
        <v>#VALUE!</v>
      </c>
      <c r="J4419" s="3" t="s">
        <v>194</v>
      </c>
      <c r="K4419" s="1" t="n">
        <v>10</v>
      </c>
      <c r="L4419" s="1" t="n">
        <v>0</v>
      </c>
      <c r="M4419" s="1" t="n">
        <v>44150</v>
      </c>
    </row>
    <row r="4420" customFormat="false" ht="14.9" hidden="false" customHeight="false" outlineLevel="0" collapsed="false">
      <c r="A4420" s="1" t="n">
        <v>4416</v>
      </c>
      <c r="B4420" s="1" t="n">
        <v>61</v>
      </c>
      <c r="C4420" s="1" t="n">
        <v>0</v>
      </c>
      <c r="D4420" s="1" t="n">
        <v>0</v>
      </c>
      <c r="E4420" s="1" t="n">
        <v>1</v>
      </c>
      <c r="F4420" s="1" t="n">
        <v>4414</v>
      </c>
      <c r="H4420" s="1" t="s">
        <v>4965</v>
      </c>
      <c r="I4420" s="3" t="e">
        <f aca="false">--#NAME? #NAME?-#NAME? #NAME?</f>
        <v>#VALUE!</v>
      </c>
      <c r="J4420" s="3" t="s">
        <v>194</v>
      </c>
      <c r="K4420" s="1" t="n">
        <v>10</v>
      </c>
      <c r="L4420" s="1" t="n">
        <v>0</v>
      </c>
      <c r="M4420" s="1" t="n">
        <v>44160</v>
      </c>
    </row>
    <row r="4421" customFormat="false" ht="14.9" hidden="false" customHeight="false" outlineLevel="0" collapsed="false">
      <c r="A4421" s="1" t="n">
        <v>4417</v>
      </c>
      <c r="B4421" s="1" t="n">
        <v>61</v>
      </c>
      <c r="C4421" s="1" t="n">
        <v>0</v>
      </c>
      <c r="D4421" s="1" t="n">
        <v>0</v>
      </c>
      <c r="E4421" s="1" t="n">
        <v>1</v>
      </c>
      <c r="F4421" s="1" t="n">
        <v>4414</v>
      </c>
      <c r="H4421" s="1" t="s">
        <v>4966</v>
      </c>
      <c r="I4421" s="3" t="e">
        <f aca="false">--#NAME? #NAME? #NAME? #NAME?</f>
        <v>#VALUE!</v>
      </c>
      <c r="J4421" s="3" t="s">
        <v>194</v>
      </c>
      <c r="K4421" s="1" t="n">
        <v>10</v>
      </c>
      <c r="L4421" s="1" t="n">
        <v>0</v>
      </c>
      <c r="M4421" s="1" t="n">
        <v>44170</v>
      </c>
    </row>
    <row r="4422" customFormat="false" ht="55.2" hidden="false" customHeight="false" outlineLevel="0" collapsed="false">
      <c r="A4422" s="1" t="n">
        <v>4418</v>
      </c>
      <c r="B4422" s="1" t="n">
        <v>61</v>
      </c>
      <c r="C4422" s="1" t="n">
        <v>0</v>
      </c>
      <c r="D4422" s="1" t="n">
        <v>0</v>
      </c>
      <c r="E4422" s="1" t="n">
        <v>0</v>
      </c>
      <c r="F4422" s="1" t="n">
        <v>4410</v>
      </c>
      <c r="I4422" s="3" t="s">
        <v>4967</v>
      </c>
      <c r="J4422" s="3" t="s">
        <v>194</v>
      </c>
      <c r="K4422" s="1" t="n">
        <v>10</v>
      </c>
      <c r="L4422" s="1" t="n">
        <v>0</v>
      </c>
      <c r="M4422" s="1" t="n">
        <v>44180</v>
      </c>
    </row>
    <row r="4423" customFormat="false" ht="14.9" hidden="false" customHeight="false" outlineLevel="0" collapsed="false">
      <c r="A4423" s="1" t="n">
        <v>4419</v>
      </c>
      <c r="B4423" s="1" t="n">
        <v>61</v>
      </c>
      <c r="C4423" s="1" t="n">
        <v>0</v>
      </c>
      <c r="D4423" s="1" t="n">
        <v>0</v>
      </c>
      <c r="E4423" s="1" t="n">
        <v>1</v>
      </c>
      <c r="F4423" s="1" t="n">
        <v>4418</v>
      </c>
      <c r="H4423" s="1" t="s">
        <v>4968</v>
      </c>
      <c r="I4423" s="3" t="e">
        <f aca="false">--#NAME? #NAME?</f>
        <v>#VALUE!</v>
      </c>
      <c r="L4423" s="1" t="n">
        <v>0</v>
      </c>
      <c r="M4423" s="1" t="n">
        <v>44190</v>
      </c>
    </row>
    <row r="4424" customFormat="false" ht="14.9" hidden="false" customHeight="false" outlineLevel="0" collapsed="false">
      <c r="A4424" s="1" t="n">
        <v>4420</v>
      </c>
      <c r="B4424" s="1" t="n">
        <v>61</v>
      </c>
      <c r="C4424" s="1" t="n">
        <v>0</v>
      </c>
      <c r="D4424" s="1" t="n">
        <v>0</v>
      </c>
      <c r="E4424" s="1" t="n">
        <v>1</v>
      </c>
      <c r="F4424" s="1" t="n">
        <v>4418</v>
      </c>
      <c r="H4424" s="1" t="s">
        <v>4969</v>
      </c>
      <c r="I4424" s="3" t="e">
        <f aca="false">--#NAME? #NAME?-#NAME? #NAME?</f>
        <v>#VALUE!</v>
      </c>
      <c r="J4424" s="3" t="s">
        <v>194</v>
      </c>
      <c r="K4424" s="1" t="n">
        <v>10</v>
      </c>
      <c r="L4424" s="1" t="n">
        <v>0</v>
      </c>
      <c r="M4424" s="1" t="n">
        <v>44200</v>
      </c>
    </row>
    <row r="4425" customFormat="false" ht="14.9" hidden="false" customHeight="false" outlineLevel="0" collapsed="false">
      <c r="A4425" s="1" t="n">
        <v>4421</v>
      </c>
      <c r="B4425" s="1" t="n">
        <v>61</v>
      </c>
      <c r="C4425" s="1" t="n">
        <v>0</v>
      </c>
      <c r="D4425" s="1" t="n">
        <v>0</v>
      </c>
      <c r="E4425" s="1" t="n">
        <v>1</v>
      </c>
      <c r="F4425" s="1" t="n">
        <v>4418</v>
      </c>
      <c r="H4425" s="1" t="s">
        <v>4970</v>
      </c>
      <c r="I4425" s="3" t="e">
        <f aca="false">--#NAME? #NAME? #NAME? #NAME?</f>
        <v>#VALUE!</v>
      </c>
      <c r="J4425" s="3" t="s">
        <v>194</v>
      </c>
      <c r="K4425" s="1" t="n">
        <v>10</v>
      </c>
      <c r="L4425" s="1" t="n">
        <v>0</v>
      </c>
      <c r="M4425" s="1" t="n">
        <v>44210</v>
      </c>
    </row>
    <row r="4426" customFormat="false" ht="14.9" hidden="false" customHeight="false" outlineLevel="0" collapsed="false">
      <c r="A4426" s="1" t="n">
        <v>4422</v>
      </c>
      <c r="B4426" s="1" t="n">
        <v>61</v>
      </c>
      <c r="C4426" s="1" t="n">
        <v>0</v>
      </c>
      <c r="D4426" s="1" t="n">
        <v>0</v>
      </c>
      <c r="E4426" s="1" t="n">
        <v>1</v>
      </c>
      <c r="F4426" s="1" t="n">
        <v>4410</v>
      </c>
      <c r="I4426" s="3" t="s">
        <v>199</v>
      </c>
      <c r="L4426" s="1" t="n">
        <v>0</v>
      </c>
      <c r="M4426" s="1" t="n">
        <v>44220</v>
      </c>
    </row>
    <row r="4427" customFormat="false" ht="14.9" hidden="false" customHeight="false" outlineLevel="0" collapsed="false">
      <c r="A4427" s="1" t="n">
        <v>4423</v>
      </c>
      <c r="B4427" s="1" t="n">
        <v>61</v>
      </c>
      <c r="C4427" s="1" t="n">
        <v>0</v>
      </c>
      <c r="D4427" s="1" t="n">
        <v>0</v>
      </c>
      <c r="E4427" s="1" t="n">
        <v>1</v>
      </c>
      <c r="F4427" s="1" t="n">
        <v>4422</v>
      </c>
      <c r="H4427" s="1" t="s">
        <v>4971</v>
      </c>
      <c r="I4427" s="3" t="e">
        <f aca="false">--#NAME? #NAME?</f>
        <v>#VALUE!</v>
      </c>
      <c r="J4427" s="3" t="s">
        <v>194</v>
      </c>
      <c r="K4427" s="1" t="n">
        <v>10</v>
      </c>
      <c r="L4427" s="1" t="n">
        <v>0</v>
      </c>
      <c r="M4427" s="1" t="n">
        <v>44230</v>
      </c>
    </row>
    <row r="4428" customFormat="false" ht="14.9" hidden="false" customHeight="false" outlineLevel="0" collapsed="false">
      <c r="A4428" s="1" t="n">
        <v>4424</v>
      </c>
      <c r="B4428" s="1" t="n">
        <v>61</v>
      </c>
      <c r="C4428" s="1" t="n">
        <v>0</v>
      </c>
      <c r="D4428" s="1" t="n">
        <v>0</v>
      </c>
      <c r="E4428" s="1" t="n">
        <v>1</v>
      </c>
      <c r="F4428" s="1" t="n">
        <v>4422</v>
      </c>
      <c r="H4428" s="1" t="s">
        <v>4972</v>
      </c>
      <c r="I4428" s="3" t="e">
        <f aca="false">--#NAME? #NAME?-#NAME? #NAME?</f>
        <v>#VALUE!</v>
      </c>
      <c r="J4428" s="3" t="s">
        <v>194</v>
      </c>
      <c r="K4428" s="1" t="n">
        <v>10</v>
      </c>
      <c r="L4428" s="1" t="n">
        <v>0</v>
      </c>
      <c r="M4428" s="1" t="n">
        <v>44240</v>
      </c>
    </row>
    <row r="4429" customFormat="false" ht="14.9" hidden="false" customHeight="false" outlineLevel="0" collapsed="false">
      <c r="A4429" s="1" t="n">
        <v>4425</v>
      </c>
      <c r="B4429" s="1" t="n">
        <v>61</v>
      </c>
      <c r="C4429" s="1" t="n">
        <v>0</v>
      </c>
      <c r="D4429" s="1" t="n">
        <v>0</v>
      </c>
      <c r="E4429" s="1" t="n">
        <v>1</v>
      </c>
      <c r="F4429" s="1" t="n">
        <v>4422</v>
      </c>
      <c r="H4429" s="1" t="s">
        <v>4973</v>
      </c>
      <c r="I4429" s="3" t="e">
        <f aca="false">--#NAME? #NAME? #NAME? #NAME?</f>
        <v>#VALUE!</v>
      </c>
      <c r="J4429" s="3" t="s">
        <v>194</v>
      </c>
      <c r="K4429" s="1" t="n">
        <v>10</v>
      </c>
      <c r="L4429" s="1" t="n">
        <v>0</v>
      </c>
      <c r="M4429" s="1" t="n">
        <v>44250</v>
      </c>
    </row>
    <row r="4430" customFormat="false" ht="95.5" hidden="false" customHeight="false" outlineLevel="0" collapsed="false">
      <c r="A4430" s="1" t="n">
        <v>4426</v>
      </c>
      <c r="B4430" s="1" t="n">
        <v>61</v>
      </c>
      <c r="C4430" s="1" t="n">
        <v>0</v>
      </c>
      <c r="D4430" s="1" t="n">
        <v>1</v>
      </c>
      <c r="E4430" s="1" t="n">
        <v>0</v>
      </c>
      <c r="G4430" s="1" t="n">
        <v>61.09</v>
      </c>
      <c r="I4430" s="3" t="s">
        <v>4974</v>
      </c>
      <c r="L4430" s="1" t="n">
        <v>0</v>
      </c>
      <c r="M4430" s="1" t="n">
        <v>44260</v>
      </c>
    </row>
    <row r="4431" customFormat="false" ht="14.9" hidden="false" customHeight="false" outlineLevel="0" collapsed="false">
      <c r="A4431" s="1" t="n">
        <v>4427</v>
      </c>
      <c r="B4431" s="1" t="n">
        <v>61</v>
      </c>
      <c r="C4431" s="1" t="n">
        <v>0</v>
      </c>
      <c r="D4431" s="1" t="n">
        <v>0</v>
      </c>
      <c r="E4431" s="1" t="n">
        <v>1</v>
      </c>
      <c r="F4431" s="1" t="n">
        <v>4426</v>
      </c>
      <c r="H4431" s="1" t="s">
        <v>4975</v>
      </c>
      <c r="I4431" s="3" t="e">
        <f aca="false">-#NAME? #NAME?</f>
        <v>#VALUE!</v>
      </c>
      <c r="J4431" s="3" t="s">
        <v>194</v>
      </c>
      <c r="K4431" s="1" t="n">
        <v>10</v>
      </c>
      <c r="L4431" s="1" t="n">
        <v>0</v>
      </c>
      <c r="M4431" s="1" t="n">
        <v>44270</v>
      </c>
    </row>
    <row r="4432" customFormat="false" ht="14.9" hidden="false" customHeight="false" outlineLevel="0" collapsed="false">
      <c r="A4432" s="1" t="n">
        <v>4428</v>
      </c>
      <c r="B4432" s="1" t="n">
        <v>61</v>
      </c>
      <c r="C4432" s="1" t="n">
        <v>0</v>
      </c>
      <c r="D4432" s="1" t="n">
        <v>0</v>
      </c>
      <c r="E4432" s="1" t="n">
        <v>1</v>
      </c>
      <c r="F4432" s="1" t="n">
        <v>4426</v>
      </c>
      <c r="H4432" s="1" t="s">
        <v>4976</v>
      </c>
      <c r="I4432" s="3" t="e">
        <f aca="false">-#NAME? #NAME? #NAME? #NAME?</f>
        <v>#VALUE!</v>
      </c>
      <c r="J4432" s="3" t="s">
        <v>194</v>
      </c>
      <c r="K4432" s="1" t="n">
        <v>10</v>
      </c>
      <c r="L4432" s="1" t="n">
        <v>0</v>
      </c>
      <c r="M4432" s="1" t="n">
        <v>44280</v>
      </c>
    </row>
    <row r="4433" customFormat="false" ht="149.25" hidden="false" customHeight="false" outlineLevel="0" collapsed="false">
      <c r="A4433" s="1" t="n">
        <v>4429</v>
      </c>
      <c r="B4433" s="1" t="n">
        <v>61</v>
      </c>
      <c r="C4433" s="1" t="n">
        <v>0</v>
      </c>
      <c r="D4433" s="1" t="n">
        <v>1</v>
      </c>
      <c r="E4433" s="1" t="n">
        <v>0</v>
      </c>
      <c r="G4433" s="1" t="n">
        <v>61.1</v>
      </c>
      <c r="I4433" s="3" t="s">
        <v>4977</v>
      </c>
      <c r="L4433" s="1" t="n">
        <v>0</v>
      </c>
      <c r="M4433" s="1" t="n">
        <v>44290</v>
      </c>
    </row>
    <row r="4434" customFormat="false" ht="55.2" hidden="false" customHeight="false" outlineLevel="0" collapsed="false">
      <c r="A4434" s="1" t="n">
        <v>4430</v>
      </c>
      <c r="B4434" s="1" t="n">
        <v>61</v>
      </c>
      <c r="C4434" s="1" t="n">
        <v>0</v>
      </c>
      <c r="D4434" s="1" t="n">
        <v>0</v>
      </c>
      <c r="E4434" s="1" t="n">
        <v>0</v>
      </c>
      <c r="F4434" s="1" t="n">
        <v>4429</v>
      </c>
      <c r="I4434" s="3" t="s">
        <v>4978</v>
      </c>
      <c r="L4434" s="1" t="n">
        <v>0</v>
      </c>
      <c r="M4434" s="1" t="n">
        <v>44300</v>
      </c>
    </row>
    <row r="4435" customFormat="false" ht="14.9" hidden="false" customHeight="false" outlineLevel="0" collapsed="false">
      <c r="A4435" s="1" t="n">
        <v>4431</v>
      </c>
      <c r="B4435" s="1" t="n">
        <v>61</v>
      </c>
      <c r="C4435" s="1" t="n">
        <v>0</v>
      </c>
      <c r="D4435" s="1" t="n">
        <v>0</v>
      </c>
      <c r="E4435" s="1" t="n">
        <v>1</v>
      </c>
      <c r="F4435" s="1" t="n">
        <v>4430</v>
      </c>
      <c r="H4435" s="1" t="s">
        <v>4979</v>
      </c>
      <c r="I4435" s="3" t="e">
        <f aca="false">--#NAME? #NAME?</f>
        <v>#VALUE!</v>
      </c>
      <c r="J4435" s="3" t="s">
        <v>194</v>
      </c>
      <c r="K4435" s="1" t="n">
        <v>10</v>
      </c>
      <c r="L4435" s="1" t="n">
        <v>0</v>
      </c>
      <c r="M4435" s="1" t="n">
        <v>44310</v>
      </c>
    </row>
    <row r="4436" customFormat="false" ht="14.9" hidden="false" customHeight="false" outlineLevel="0" collapsed="false">
      <c r="A4436" s="1" t="n">
        <v>4432</v>
      </c>
      <c r="B4436" s="1" t="n">
        <v>61</v>
      </c>
      <c r="C4436" s="1" t="n">
        <v>0</v>
      </c>
      <c r="D4436" s="1" t="n">
        <v>0</v>
      </c>
      <c r="E4436" s="1" t="n">
        <v>1</v>
      </c>
      <c r="F4436" s="1" t="n">
        <v>4430</v>
      </c>
      <c r="H4436" s="1" t="s">
        <v>4980</v>
      </c>
      <c r="I4436" s="3" t="e">
        <f aca="false">--#NAME? #NAME? (#NAME?) #NAME?</f>
        <v>#VALUE!</v>
      </c>
      <c r="J4436" s="3" t="s">
        <v>194</v>
      </c>
      <c r="K4436" s="1" t="n">
        <v>10</v>
      </c>
      <c r="L4436" s="1" t="n">
        <v>0</v>
      </c>
      <c r="M4436" s="1" t="n">
        <v>44320</v>
      </c>
    </row>
    <row r="4437" customFormat="false" ht="14.9" hidden="false" customHeight="false" outlineLevel="0" collapsed="false">
      <c r="A4437" s="1" t="n">
        <v>4433</v>
      </c>
      <c r="B4437" s="1" t="n">
        <v>61</v>
      </c>
      <c r="C4437" s="1" t="n">
        <v>0</v>
      </c>
      <c r="D4437" s="1" t="n">
        <v>0</v>
      </c>
      <c r="E4437" s="1" t="n">
        <v>1</v>
      </c>
      <c r="F4437" s="1" t="n">
        <v>4430</v>
      </c>
      <c r="H4437" s="1" t="s">
        <v>4981</v>
      </c>
      <c r="I4437" s="3" t="e">
        <f aca="false">--#NAME?</f>
        <v>#NAME?</v>
      </c>
      <c r="J4437" s="3" t="s">
        <v>194</v>
      </c>
      <c r="K4437" s="1" t="n">
        <v>10</v>
      </c>
      <c r="L4437" s="1" t="n">
        <v>0</v>
      </c>
      <c r="M4437" s="1" t="n">
        <v>44330</v>
      </c>
    </row>
    <row r="4438" customFormat="false" ht="14.9" hidden="false" customHeight="false" outlineLevel="0" collapsed="false">
      <c r="A4438" s="1" t="n">
        <v>4434</v>
      </c>
      <c r="B4438" s="1" t="n">
        <v>61</v>
      </c>
      <c r="C4438" s="1" t="n">
        <v>0</v>
      </c>
      <c r="D4438" s="1" t="n">
        <v>0</v>
      </c>
      <c r="E4438" s="1" t="n">
        <v>1</v>
      </c>
      <c r="F4438" s="1" t="n">
        <v>4429</v>
      </c>
      <c r="H4438" s="1" t="s">
        <v>4982</v>
      </c>
      <c r="I4438" s="3" t="e">
        <f aca="false">-#NAME? #NAME?</f>
        <v>#VALUE!</v>
      </c>
      <c r="J4438" s="3" t="s">
        <v>194</v>
      </c>
      <c r="K4438" s="1" t="n">
        <v>10</v>
      </c>
      <c r="L4438" s="1" t="n">
        <v>0</v>
      </c>
      <c r="M4438" s="1" t="n">
        <v>44340</v>
      </c>
    </row>
    <row r="4439" customFormat="false" ht="14.9" hidden="false" customHeight="false" outlineLevel="0" collapsed="false">
      <c r="A4439" s="1" t="n">
        <v>4435</v>
      </c>
      <c r="B4439" s="1" t="n">
        <v>61</v>
      </c>
      <c r="C4439" s="1" t="n">
        <v>0</v>
      </c>
      <c r="D4439" s="1" t="n">
        <v>0</v>
      </c>
      <c r="E4439" s="1" t="n">
        <v>1</v>
      </c>
      <c r="F4439" s="1" t="n">
        <v>4429</v>
      </c>
      <c r="H4439" s="1" t="s">
        <v>4983</v>
      </c>
      <c r="I4439" s="3" t="e">
        <f aca="false">-#NAME? #NAME?-#NAME? #NAME?</f>
        <v>#VALUE!</v>
      </c>
      <c r="J4439" s="3" t="s">
        <v>194</v>
      </c>
      <c r="K4439" s="1" t="n">
        <v>10</v>
      </c>
      <c r="L4439" s="1" t="n">
        <v>0</v>
      </c>
      <c r="M4439" s="1" t="n">
        <v>44350</v>
      </c>
    </row>
    <row r="4440" customFormat="false" ht="14.9" hidden="false" customHeight="false" outlineLevel="0" collapsed="false">
      <c r="A4440" s="1" t="n">
        <v>4436</v>
      </c>
      <c r="B4440" s="1" t="n">
        <v>61</v>
      </c>
      <c r="C4440" s="1" t="n">
        <v>0</v>
      </c>
      <c r="D4440" s="1" t="n">
        <v>0</v>
      </c>
      <c r="E4440" s="1" t="n">
        <v>1</v>
      </c>
      <c r="F4440" s="1" t="n">
        <v>4429</v>
      </c>
      <c r="H4440" s="1" t="s">
        <v>4984</v>
      </c>
      <c r="I4440" s="3" t="e">
        <f aca="false">-#NAME? #NAME? #NAME? #NAME?</f>
        <v>#VALUE!</v>
      </c>
      <c r="J4440" s="3" t="s">
        <v>194</v>
      </c>
      <c r="K4440" s="1" t="n">
        <v>10</v>
      </c>
      <c r="L4440" s="1" t="n">
        <v>0</v>
      </c>
      <c r="M4440" s="1" t="n">
        <v>44360</v>
      </c>
    </row>
    <row r="4441" customFormat="false" ht="122.35" hidden="false" customHeight="false" outlineLevel="0" collapsed="false">
      <c r="A4441" s="1" t="n">
        <v>4437</v>
      </c>
      <c r="B4441" s="1" t="n">
        <v>61</v>
      </c>
      <c r="C4441" s="1" t="n">
        <v>0</v>
      </c>
      <c r="D4441" s="1" t="n">
        <v>1</v>
      </c>
      <c r="E4441" s="1" t="n">
        <v>0</v>
      </c>
      <c r="G4441" s="1" t="n">
        <v>61.11</v>
      </c>
      <c r="I4441" s="3" t="s">
        <v>4985</v>
      </c>
      <c r="L4441" s="1" t="n">
        <v>0</v>
      </c>
      <c r="M4441" s="1" t="n">
        <v>44370</v>
      </c>
    </row>
    <row r="4442" customFormat="false" ht="14.9" hidden="false" customHeight="false" outlineLevel="0" collapsed="false">
      <c r="A4442" s="1" t="n">
        <v>4438</v>
      </c>
      <c r="B4442" s="1" t="n">
        <v>61</v>
      </c>
      <c r="C4442" s="1" t="n">
        <v>0</v>
      </c>
      <c r="D4442" s="1" t="n">
        <v>0</v>
      </c>
      <c r="E4442" s="1" t="n">
        <v>1</v>
      </c>
      <c r="F4442" s="1" t="n">
        <v>4437</v>
      </c>
      <c r="H4442" s="1" t="s">
        <v>4986</v>
      </c>
      <c r="I4442" s="3" t="e">
        <f aca="false">-#NAME? #NAME?</f>
        <v>#VALUE!</v>
      </c>
      <c r="J4442" s="3" t="s">
        <v>194</v>
      </c>
      <c r="K4442" s="1" t="n">
        <v>10</v>
      </c>
      <c r="L4442" s="1" t="n">
        <v>0</v>
      </c>
      <c r="M4442" s="1" t="n">
        <v>44380</v>
      </c>
    </row>
    <row r="4443" customFormat="false" ht="14.9" hidden="false" customHeight="false" outlineLevel="0" collapsed="false">
      <c r="A4443" s="1" t="n">
        <v>4439</v>
      </c>
      <c r="B4443" s="1" t="n">
        <v>61</v>
      </c>
      <c r="C4443" s="1" t="n">
        <v>0</v>
      </c>
      <c r="D4443" s="1" t="n">
        <v>0</v>
      </c>
      <c r="E4443" s="1" t="n">
        <v>1</v>
      </c>
      <c r="F4443" s="1" t="n">
        <v>4437</v>
      </c>
      <c r="H4443" s="1" t="s">
        <v>4987</v>
      </c>
      <c r="I4443" s="3" t="e">
        <f aca="false">-#NAME? #NAME? #NAME?</f>
        <v>#VALUE!</v>
      </c>
      <c r="J4443" s="3" t="s">
        <v>194</v>
      </c>
      <c r="K4443" s="1" t="n">
        <v>10</v>
      </c>
      <c r="L4443" s="1" t="n">
        <v>0</v>
      </c>
      <c r="M4443" s="1" t="n">
        <v>44390</v>
      </c>
    </row>
    <row r="4444" customFormat="false" ht="14.9" hidden="false" customHeight="false" outlineLevel="0" collapsed="false">
      <c r="A4444" s="1" t="n">
        <v>4440</v>
      </c>
      <c r="B4444" s="1" t="n">
        <v>61</v>
      </c>
      <c r="C4444" s="1" t="n">
        <v>0</v>
      </c>
      <c r="D4444" s="1" t="n">
        <v>0</v>
      </c>
      <c r="E4444" s="1" t="n">
        <v>1</v>
      </c>
      <c r="F4444" s="1" t="n">
        <v>4437</v>
      </c>
      <c r="H4444" s="1" t="s">
        <v>4988</v>
      </c>
      <c r="I4444" s="3" t="e">
        <f aca="false">-#NAME? #NAME? #NAME? #NAME?</f>
        <v>#VALUE!</v>
      </c>
      <c r="J4444" s="3" t="s">
        <v>194</v>
      </c>
      <c r="K4444" s="1" t="n">
        <v>10</v>
      </c>
      <c r="L4444" s="1" t="n">
        <v>0</v>
      </c>
      <c r="M4444" s="1" t="n">
        <v>44400</v>
      </c>
    </row>
    <row r="4445" customFormat="false" ht="108.95" hidden="false" customHeight="false" outlineLevel="0" collapsed="false">
      <c r="A4445" s="1" t="n">
        <v>4441</v>
      </c>
      <c r="B4445" s="1" t="n">
        <v>61</v>
      </c>
      <c r="C4445" s="1" t="n">
        <v>0</v>
      </c>
      <c r="D4445" s="1" t="n">
        <v>1</v>
      </c>
      <c r="E4445" s="1" t="n">
        <v>0</v>
      </c>
      <c r="G4445" s="1" t="n">
        <v>61.12</v>
      </c>
      <c r="I4445" s="3" t="s">
        <v>4989</v>
      </c>
      <c r="L4445" s="1" t="n">
        <v>0</v>
      </c>
      <c r="M4445" s="1" t="n">
        <v>44410</v>
      </c>
    </row>
    <row r="4446" customFormat="false" ht="28.35" hidden="false" customHeight="false" outlineLevel="0" collapsed="false">
      <c r="A4446" s="1" t="n">
        <v>4442</v>
      </c>
      <c r="B4446" s="1" t="n">
        <v>61</v>
      </c>
      <c r="C4446" s="1" t="n">
        <v>0</v>
      </c>
      <c r="D4446" s="1" t="n">
        <v>0</v>
      </c>
      <c r="E4446" s="1" t="n">
        <v>0</v>
      </c>
      <c r="F4446" s="1" t="n">
        <v>4441</v>
      </c>
      <c r="I4446" s="3" t="s">
        <v>4990</v>
      </c>
      <c r="J4446" s="3" t="s">
        <v>194</v>
      </c>
      <c r="K4446" s="1" t="n">
        <v>10</v>
      </c>
      <c r="L4446" s="1" t="n">
        <v>0</v>
      </c>
      <c r="M4446" s="1" t="n">
        <v>44420</v>
      </c>
    </row>
    <row r="4447" customFormat="false" ht="14.9" hidden="false" customHeight="false" outlineLevel="0" collapsed="false">
      <c r="A4447" s="1" t="n">
        <v>4443</v>
      </c>
      <c r="B4447" s="1" t="n">
        <v>61</v>
      </c>
      <c r="C4447" s="1" t="n">
        <v>0</v>
      </c>
      <c r="D4447" s="1" t="n">
        <v>0</v>
      </c>
      <c r="E4447" s="1" t="n">
        <v>1</v>
      </c>
      <c r="F4447" s="1" t="n">
        <v>4442</v>
      </c>
      <c r="H4447" s="1" t="s">
        <v>4991</v>
      </c>
      <c r="I4447" s="3" t="e">
        <f aca="false">--#NAME? #NAME?</f>
        <v>#VALUE!</v>
      </c>
      <c r="J4447" s="3" t="s">
        <v>194</v>
      </c>
      <c r="K4447" s="1" t="n">
        <v>10</v>
      </c>
      <c r="L4447" s="1" t="n">
        <v>0</v>
      </c>
      <c r="M4447" s="1" t="n">
        <v>44430</v>
      </c>
    </row>
    <row r="4448" customFormat="false" ht="14.9" hidden="false" customHeight="false" outlineLevel="0" collapsed="false">
      <c r="A4448" s="1" t="n">
        <v>4444</v>
      </c>
      <c r="B4448" s="1" t="n">
        <v>61</v>
      </c>
      <c r="C4448" s="1" t="n">
        <v>0</v>
      </c>
      <c r="D4448" s="1" t="n">
        <v>0</v>
      </c>
      <c r="E4448" s="1" t="n">
        <v>1</v>
      </c>
      <c r="F4448" s="1" t="n">
        <v>4442</v>
      </c>
      <c r="H4448" s="1" t="s">
        <v>4992</v>
      </c>
      <c r="I4448" s="3" t="e">
        <f aca="false">--#NAME? #NAME? #NAME?</f>
        <v>#VALUE!</v>
      </c>
      <c r="J4448" s="3" t="s">
        <v>194</v>
      </c>
      <c r="K4448" s="1" t="n">
        <v>10</v>
      </c>
      <c r="L4448" s="1" t="n">
        <v>0</v>
      </c>
      <c r="M4448" s="1" t="n">
        <v>44440</v>
      </c>
    </row>
    <row r="4449" customFormat="false" ht="14.9" hidden="false" customHeight="false" outlineLevel="0" collapsed="false">
      <c r="A4449" s="1" t="n">
        <v>4445</v>
      </c>
      <c r="B4449" s="1" t="n">
        <v>61</v>
      </c>
      <c r="C4449" s="1" t="n">
        <v>0</v>
      </c>
      <c r="D4449" s="1" t="n">
        <v>0</v>
      </c>
      <c r="E4449" s="1" t="n">
        <v>1</v>
      </c>
      <c r="F4449" s="1" t="n">
        <v>4442</v>
      </c>
      <c r="H4449" s="1" t="s">
        <v>4993</v>
      </c>
      <c r="I4449" s="3" t="e">
        <f aca="false">--#NAME? #NAME? #NAME? #NAME?</f>
        <v>#VALUE!</v>
      </c>
      <c r="J4449" s="3" t="s">
        <v>194</v>
      </c>
      <c r="K4449" s="1" t="n">
        <v>10</v>
      </c>
      <c r="L4449" s="1" t="n">
        <v>0</v>
      </c>
      <c r="M4449" s="1" t="n">
        <v>44450</v>
      </c>
    </row>
    <row r="4450" customFormat="false" ht="14.9" hidden="false" customHeight="false" outlineLevel="0" collapsed="false">
      <c r="A4450" s="1" t="n">
        <v>4446</v>
      </c>
      <c r="B4450" s="1" t="n">
        <v>61</v>
      </c>
      <c r="C4450" s="1" t="n">
        <v>0</v>
      </c>
      <c r="D4450" s="1" t="n">
        <v>0</v>
      </c>
      <c r="E4450" s="1" t="n">
        <v>1</v>
      </c>
      <c r="F4450" s="1" t="n">
        <v>4441</v>
      </c>
      <c r="H4450" s="1" t="s">
        <v>4994</v>
      </c>
      <c r="I4450" s="3" t="e">
        <f aca="false">-#NAME? #NAME?</f>
        <v>#VALUE!</v>
      </c>
      <c r="J4450" s="3" t="s">
        <v>194</v>
      </c>
      <c r="K4450" s="1" t="n">
        <v>10</v>
      </c>
      <c r="L4450" s="1" t="n">
        <v>0</v>
      </c>
      <c r="M4450" s="1" t="n">
        <v>44460</v>
      </c>
    </row>
    <row r="4451" customFormat="false" ht="55.2" hidden="false" customHeight="false" outlineLevel="0" collapsed="false">
      <c r="A4451" s="1" t="n">
        <v>4447</v>
      </c>
      <c r="B4451" s="1" t="n">
        <v>61</v>
      </c>
      <c r="C4451" s="1" t="n">
        <v>0</v>
      </c>
      <c r="D4451" s="1" t="n">
        <v>0</v>
      </c>
      <c r="E4451" s="1" t="n">
        <v>0</v>
      </c>
      <c r="F4451" s="1" t="n">
        <v>4441</v>
      </c>
      <c r="I4451" s="3" t="s">
        <v>4995</v>
      </c>
      <c r="L4451" s="1" t="n">
        <v>0</v>
      </c>
      <c r="M4451" s="1" t="n">
        <v>44470</v>
      </c>
    </row>
    <row r="4452" customFormat="false" ht="14.9" hidden="false" customHeight="false" outlineLevel="0" collapsed="false">
      <c r="A4452" s="1" t="n">
        <v>4448</v>
      </c>
      <c r="B4452" s="1" t="n">
        <v>61</v>
      </c>
      <c r="C4452" s="1" t="n">
        <v>0</v>
      </c>
      <c r="D4452" s="1" t="n">
        <v>0</v>
      </c>
      <c r="E4452" s="1" t="n">
        <v>1</v>
      </c>
      <c r="F4452" s="1" t="n">
        <v>4447</v>
      </c>
      <c r="H4452" s="1" t="s">
        <v>4996</v>
      </c>
      <c r="I4452" s="3" t="e">
        <f aca="false">--#NAME? #NAME? #NAME?</f>
        <v>#VALUE!</v>
      </c>
      <c r="J4452" s="3" t="s">
        <v>194</v>
      </c>
      <c r="K4452" s="1" t="n">
        <v>10</v>
      </c>
      <c r="L4452" s="1" t="n">
        <v>0</v>
      </c>
      <c r="M4452" s="1" t="n">
        <v>44480</v>
      </c>
    </row>
    <row r="4453" customFormat="false" ht="14.9" hidden="false" customHeight="false" outlineLevel="0" collapsed="false">
      <c r="A4453" s="1" t="n">
        <v>4449</v>
      </c>
      <c r="B4453" s="1" t="n">
        <v>61</v>
      </c>
      <c r="C4453" s="1" t="n">
        <v>0</v>
      </c>
      <c r="D4453" s="1" t="n">
        <v>0</v>
      </c>
      <c r="E4453" s="1" t="n">
        <v>1</v>
      </c>
      <c r="F4453" s="1" t="n">
        <v>4447</v>
      </c>
      <c r="H4453" s="1" t="s">
        <v>4997</v>
      </c>
      <c r="I4453" s="3" t="e">
        <f aca="false">--#NAME? #NAME? #NAME? #NAME?</f>
        <v>#VALUE!</v>
      </c>
      <c r="J4453" s="3" t="s">
        <v>194</v>
      </c>
      <c r="K4453" s="1" t="n">
        <v>10</v>
      </c>
      <c r="L4453" s="1" t="n">
        <v>0</v>
      </c>
      <c r="M4453" s="1" t="n">
        <v>44490</v>
      </c>
    </row>
    <row r="4454" customFormat="false" ht="68.65" hidden="false" customHeight="false" outlineLevel="0" collapsed="false">
      <c r="A4454" s="1" t="n">
        <v>4450</v>
      </c>
      <c r="B4454" s="1" t="n">
        <v>61</v>
      </c>
      <c r="C4454" s="1" t="n">
        <v>0</v>
      </c>
      <c r="D4454" s="1" t="n">
        <v>0</v>
      </c>
      <c r="E4454" s="1" t="n">
        <v>0</v>
      </c>
      <c r="F4454" s="1" t="n">
        <v>4441</v>
      </c>
      <c r="I4454" s="3" t="s">
        <v>4998</v>
      </c>
      <c r="L4454" s="1" t="n">
        <v>0</v>
      </c>
      <c r="M4454" s="1" t="n">
        <v>44500</v>
      </c>
    </row>
    <row r="4455" customFormat="false" ht="14.9" hidden="false" customHeight="false" outlineLevel="0" collapsed="false">
      <c r="A4455" s="1" t="n">
        <v>4451</v>
      </c>
      <c r="B4455" s="1" t="n">
        <v>61</v>
      </c>
      <c r="C4455" s="1" t="n">
        <v>0</v>
      </c>
      <c r="D4455" s="1" t="n">
        <v>0</v>
      </c>
      <c r="E4455" s="1" t="n">
        <v>1</v>
      </c>
      <c r="F4455" s="1" t="n">
        <v>4450</v>
      </c>
      <c r="H4455" s="1" t="s">
        <v>4999</v>
      </c>
      <c r="I4455" s="3" t="e">
        <f aca="false">--#NAME? #NAME? #NAME?</f>
        <v>#VALUE!</v>
      </c>
      <c r="J4455" s="3" t="s">
        <v>194</v>
      </c>
      <c r="K4455" s="1" t="n">
        <v>10</v>
      </c>
      <c r="L4455" s="1" t="n">
        <v>0</v>
      </c>
      <c r="M4455" s="1" t="n">
        <v>44510</v>
      </c>
    </row>
    <row r="4456" customFormat="false" ht="14.9" hidden="false" customHeight="false" outlineLevel="0" collapsed="false">
      <c r="A4456" s="1" t="n">
        <v>4452</v>
      </c>
      <c r="B4456" s="1" t="n">
        <v>61</v>
      </c>
      <c r="C4456" s="1" t="n">
        <v>0</v>
      </c>
      <c r="D4456" s="1" t="n">
        <v>0</v>
      </c>
      <c r="E4456" s="1" t="n">
        <v>1</v>
      </c>
      <c r="F4456" s="1" t="n">
        <v>4450</v>
      </c>
      <c r="H4456" s="1" t="s">
        <v>5000</v>
      </c>
      <c r="I4456" s="3" t="e">
        <f aca="false">--#NAME? #NAME? #NAME? #NAME?</f>
        <v>#VALUE!</v>
      </c>
      <c r="J4456" s="3" t="s">
        <v>194</v>
      </c>
      <c r="K4456" s="1" t="n">
        <v>10</v>
      </c>
      <c r="L4456" s="1" t="n">
        <v>0</v>
      </c>
      <c r="M4456" s="1" t="n">
        <v>44520</v>
      </c>
    </row>
    <row r="4457" customFormat="false" ht="135.8" hidden="false" customHeight="false" outlineLevel="0" collapsed="false">
      <c r="A4457" s="1" t="n">
        <v>4453</v>
      </c>
      <c r="B4457" s="1" t="n">
        <v>61</v>
      </c>
      <c r="C4457" s="1" t="n">
        <v>0</v>
      </c>
      <c r="D4457" s="1" t="n">
        <v>1</v>
      </c>
      <c r="E4457" s="1" t="n">
        <v>1</v>
      </c>
      <c r="G4457" s="1" t="n">
        <v>61.13</v>
      </c>
      <c r="H4457" s="1" t="s">
        <v>5001</v>
      </c>
      <c r="I4457" s="3" t="s">
        <v>5002</v>
      </c>
      <c r="J4457" s="3" t="s">
        <v>194</v>
      </c>
      <c r="K4457" s="1" t="n">
        <v>10</v>
      </c>
      <c r="L4457" s="1" t="n">
        <v>0</v>
      </c>
      <c r="M4457" s="1" t="n">
        <v>44530</v>
      </c>
    </row>
    <row r="4458" customFormat="false" ht="82.05" hidden="false" customHeight="false" outlineLevel="0" collapsed="false">
      <c r="A4458" s="1" t="n">
        <v>4454</v>
      </c>
      <c r="B4458" s="1" t="n">
        <v>61</v>
      </c>
      <c r="C4458" s="1" t="n">
        <v>0</v>
      </c>
      <c r="D4458" s="1" t="n">
        <v>1</v>
      </c>
      <c r="E4458" s="1" t="n">
        <v>0</v>
      </c>
      <c r="G4458" s="1" t="n">
        <v>61.14</v>
      </c>
      <c r="I4458" s="3" t="s">
        <v>5003</v>
      </c>
      <c r="L4458" s="1" t="n">
        <v>0</v>
      </c>
      <c r="M4458" s="1" t="n">
        <v>44540</v>
      </c>
    </row>
    <row r="4459" customFormat="false" ht="14.9" hidden="false" customHeight="false" outlineLevel="0" collapsed="false">
      <c r="A4459" s="1" t="n">
        <v>4455</v>
      </c>
      <c r="B4459" s="1" t="n">
        <v>61</v>
      </c>
      <c r="C4459" s="1" t="n">
        <v>0</v>
      </c>
      <c r="D4459" s="1" t="n">
        <v>0</v>
      </c>
      <c r="E4459" s="1" t="n">
        <v>1</v>
      </c>
      <c r="F4459" s="1" t="n">
        <v>4454</v>
      </c>
      <c r="H4459" s="1" t="s">
        <v>5004</v>
      </c>
      <c r="I4459" s="3" t="e">
        <f aca="false">-#NAME? #NAME?</f>
        <v>#VALUE!</v>
      </c>
      <c r="J4459" s="3" t="s">
        <v>194</v>
      </c>
      <c r="K4459" s="1" t="n">
        <v>10</v>
      </c>
      <c r="L4459" s="1" t="n">
        <v>0</v>
      </c>
      <c r="M4459" s="1" t="n">
        <v>44550</v>
      </c>
    </row>
    <row r="4460" customFormat="false" ht="14.9" hidden="false" customHeight="false" outlineLevel="0" collapsed="false">
      <c r="A4460" s="1" t="n">
        <v>4456</v>
      </c>
      <c r="B4460" s="1" t="n">
        <v>61</v>
      </c>
      <c r="C4460" s="1" t="n">
        <v>0</v>
      </c>
      <c r="D4460" s="1" t="n">
        <v>0</v>
      </c>
      <c r="E4460" s="1" t="n">
        <v>1</v>
      </c>
      <c r="F4460" s="1" t="n">
        <v>4454</v>
      </c>
      <c r="H4460" s="1" t="s">
        <v>5005</v>
      </c>
      <c r="I4460" s="3" t="e">
        <f aca="false">-#NAME? #NAME?-#NAME? #NAME?</f>
        <v>#VALUE!</v>
      </c>
      <c r="J4460" s="3" t="s">
        <v>194</v>
      </c>
      <c r="K4460" s="1" t="n">
        <v>10</v>
      </c>
      <c r="L4460" s="1" t="n">
        <v>0</v>
      </c>
      <c r="M4460" s="1" t="n">
        <v>44560</v>
      </c>
    </row>
    <row r="4461" customFormat="false" ht="14.9" hidden="false" customHeight="false" outlineLevel="0" collapsed="false">
      <c r="A4461" s="1" t="n">
        <v>4457</v>
      </c>
      <c r="B4461" s="1" t="n">
        <v>61</v>
      </c>
      <c r="C4461" s="1" t="n">
        <v>0</v>
      </c>
      <c r="D4461" s="1" t="n">
        <v>0</v>
      </c>
      <c r="E4461" s="1" t="n">
        <v>1</v>
      </c>
      <c r="F4461" s="1" t="n">
        <v>4454</v>
      </c>
      <c r="H4461" s="1" t="s">
        <v>5006</v>
      </c>
      <c r="I4461" s="3" t="e">
        <f aca="false">-#NAME? #NAME? #NAME? #NAME?</f>
        <v>#VALUE!</v>
      </c>
      <c r="J4461" s="3" t="s">
        <v>194</v>
      </c>
      <c r="K4461" s="1" t="n">
        <v>10</v>
      </c>
      <c r="L4461" s="1" t="n">
        <v>0</v>
      </c>
      <c r="M4461" s="1" t="n">
        <v>44570</v>
      </c>
    </row>
    <row r="4462" customFormat="false" ht="364.15" hidden="false" customHeight="false" outlineLevel="0" collapsed="false">
      <c r="A4462" s="1" t="n">
        <v>4458</v>
      </c>
      <c r="B4462" s="1" t="n">
        <v>61</v>
      </c>
      <c r="C4462" s="1" t="n">
        <v>0</v>
      </c>
      <c r="D4462" s="1" t="n">
        <v>1</v>
      </c>
      <c r="E4462" s="1" t="n">
        <v>0</v>
      </c>
      <c r="G4462" s="1" t="n">
        <v>61.15</v>
      </c>
      <c r="I4462" s="3" t="s">
        <v>5007</v>
      </c>
      <c r="L4462" s="1" t="n">
        <v>0</v>
      </c>
      <c r="M4462" s="1" t="n">
        <v>44580</v>
      </c>
    </row>
    <row r="4463" customFormat="false" ht="14.9" hidden="false" customHeight="false" outlineLevel="0" collapsed="false">
      <c r="A4463" s="1" t="n">
        <v>4459</v>
      </c>
      <c r="B4463" s="1" t="n">
        <v>61</v>
      </c>
      <c r="C4463" s="1" t="n">
        <v>0</v>
      </c>
      <c r="D4463" s="1" t="n">
        <v>0</v>
      </c>
      <c r="E4463" s="1" t="n">
        <v>1</v>
      </c>
      <c r="F4463" s="1" t="n">
        <v>4458</v>
      </c>
      <c r="H4463" s="1" t="s">
        <v>5008</v>
      </c>
      <c r="I4463" s="3" t="e">
        <f aca="false">-#NAME? #NAME? #NAME? (#NAME? #NAME?,#NAME? #NAME? #NAME? #NAME?)</f>
        <v>#VALUE!</v>
      </c>
      <c r="J4463" s="3" t="s">
        <v>194</v>
      </c>
      <c r="K4463" s="1" t="n">
        <v>10</v>
      </c>
      <c r="L4463" s="1" t="n">
        <v>0</v>
      </c>
      <c r="M4463" s="1" t="n">
        <v>44590</v>
      </c>
    </row>
    <row r="4464" customFormat="false" ht="55.2" hidden="false" customHeight="false" outlineLevel="0" collapsed="false">
      <c r="A4464" s="1" t="n">
        <v>4460</v>
      </c>
      <c r="B4464" s="1" t="n">
        <v>61</v>
      </c>
      <c r="C4464" s="1" t="n">
        <v>0</v>
      </c>
      <c r="D4464" s="1" t="n">
        <v>0</v>
      </c>
      <c r="E4464" s="1" t="n">
        <v>0</v>
      </c>
      <c r="F4464" s="1" t="n">
        <v>4458</v>
      </c>
      <c r="I4464" s="3" t="s">
        <v>5009</v>
      </c>
      <c r="L4464" s="1" t="n">
        <v>0</v>
      </c>
      <c r="M4464" s="1" t="n">
        <v>44600</v>
      </c>
    </row>
    <row r="4465" customFormat="false" ht="122.35" hidden="false" customHeight="false" outlineLevel="0" collapsed="false">
      <c r="A4465" s="1" t="n">
        <v>4461</v>
      </c>
      <c r="B4465" s="1" t="n">
        <v>61</v>
      </c>
      <c r="C4465" s="1" t="n">
        <v>0</v>
      </c>
      <c r="D4465" s="1" t="n">
        <v>0</v>
      </c>
      <c r="E4465" s="1" t="n">
        <v>1</v>
      </c>
      <c r="F4465" s="1" t="n">
        <v>4460</v>
      </c>
      <c r="H4465" s="1" t="s">
        <v>5010</v>
      </c>
      <c r="I4465" s="3" t="s">
        <v>5011</v>
      </c>
      <c r="J4465" s="3" t="s">
        <v>194</v>
      </c>
      <c r="K4465" s="1" t="n">
        <v>10</v>
      </c>
      <c r="L4465" s="1" t="n">
        <v>0</v>
      </c>
      <c r="M4465" s="1" t="n">
        <v>44610</v>
      </c>
    </row>
    <row r="4466" customFormat="false" ht="122.35" hidden="false" customHeight="false" outlineLevel="0" collapsed="false">
      <c r="A4466" s="1" t="n">
        <v>4462</v>
      </c>
      <c r="B4466" s="1" t="n">
        <v>61</v>
      </c>
      <c r="C4466" s="1" t="n">
        <v>0</v>
      </c>
      <c r="D4466" s="1" t="n">
        <v>0</v>
      </c>
      <c r="E4466" s="1" t="n">
        <v>1</v>
      </c>
      <c r="F4466" s="1" t="n">
        <v>4460</v>
      </c>
      <c r="H4466" s="1" t="s">
        <v>5012</v>
      </c>
      <c r="I4466" s="3" t="s">
        <v>5013</v>
      </c>
      <c r="J4466" s="3" t="s">
        <v>194</v>
      </c>
      <c r="K4466" s="1" t="n">
        <v>10</v>
      </c>
      <c r="L4466" s="1" t="n">
        <v>0</v>
      </c>
      <c r="M4466" s="1" t="n">
        <v>44620</v>
      </c>
    </row>
    <row r="4467" customFormat="false" ht="14.9" hidden="false" customHeight="false" outlineLevel="0" collapsed="false">
      <c r="A4467" s="1" t="n">
        <v>4463</v>
      </c>
      <c r="B4467" s="1" t="n">
        <v>61</v>
      </c>
      <c r="C4467" s="1" t="n">
        <v>0</v>
      </c>
      <c r="D4467" s="1" t="n">
        <v>0</v>
      </c>
      <c r="E4467" s="1" t="n">
        <v>1</v>
      </c>
      <c r="F4467" s="1" t="n">
        <v>4460</v>
      </c>
      <c r="H4467" s="1" t="s">
        <v>5014</v>
      </c>
      <c r="I4467" s="3" t="e">
        <f aca="false">--#NAME? #NAME? #NAME? #NAME?</f>
        <v>#VALUE!</v>
      </c>
      <c r="L4467" s="1" t="n">
        <v>0</v>
      </c>
      <c r="M4467" s="1" t="n">
        <v>44630</v>
      </c>
    </row>
    <row r="4468" customFormat="false" ht="162.65" hidden="false" customHeight="false" outlineLevel="0" collapsed="false">
      <c r="A4468" s="1" t="n">
        <v>4464</v>
      </c>
      <c r="B4468" s="1" t="n">
        <v>61</v>
      </c>
      <c r="C4468" s="1" t="n">
        <v>0</v>
      </c>
      <c r="D4468" s="1" t="n">
        <v>0</v>
      </c>
      <c r="E4468" s="1" t="n">
        <v>1</v>
      </c>
      <c r="F4468" s="1" t="n">
        <v>4458</v>
      </c>
      <c r="H4468" s="1" t="s">
        <v>5015</v>
      </c>
      <c r="I4468" s="3" t="s">
        <v>5016</v>
      </c>
      <c r="J4468" s="3" t="s">
        <v>194</v>
      </c>
      <c r="K4468" s="1" t="n">
        <v>10</v>
      </c>
      <c r="L4468" s="1" t="n">
        <v>0</v>
      </c>
      <c r="M4468" s="1" t="n">
        <v>44640</v>
      </c>
    </row>
    <row r="4469" customFormat="false" ht="14.9" hidden="false" customHeight="false" outlineLevel="0" collapsed="false">
      <c r="A4469" s="1" t="n">
        <v>4465</v>
      </c>
      <c r="B4469" s="1" t="n">
        <v>61</v>
      </c>
      <c r="C4469" s="1" t="n">
        <v>0</v>
      </c>
      <c r="D4469" s="1" t="n">
        <v>0</v>
      </c>
      <c r="E4469" s="1" t="n">
        <v>0</v>
      </c>
      <c r="F4469" s="1" t="n">
        <v>4458</v>
      </c>
      <c r="I4469" s="3" t="s">
        <v>199</v>
      </c>
      <c r="L4469" s="1" t="n">
        <v>0</v>
      </c>
      <c r="M4469" s="1" t="n">
        <v>44650</v>
      </c>
    </row>
    <row r="4470" customFormat="false" ht="14.9" hidden="false" customHeight="false" outlineLevel="0" collapsed="false">
      <c r="A4470" s="1" t="n">
        <v>4466</v>
      </c>
      <c r="B4470" s="1" t="n">
        <v>61</v>
      </c>
      <c r="C4470" s="1" t="n">
        <v>0</v>
      </c>
      <c r="D4470" s="1" t="n">
        <v>0</v>
      </c>
      <c r="E4470" s="1" t="n">
        <v>1</v>
      </c>
      <c r="F4470" s="1" t="n">
        <v>4465</v>
      </c>
      <c r="H4470" s="1" t="s">
        <v>5017</v>
      </c>
      <c r="I4470" s="3" t="e">
        <f aca="false">--#NAME? #NAME? #NAME? #NAME? #NAME? #NAME?</f>
        <v>#VALUE!</v>
      </c>
      <c r="J4470" s="3" t="s">
        <v>194</v>
      </c>
      <c r="K4470" s="1" t="n">
        <v>10</v>
      </c>
      <c r="L4470" s="1" t="n">
        <v>0</v>
      </c>
      <c r="M4470" s="1" t="n">
        <v>44660</v>
      </c>
    </row>
    <row r="4471" customFormat="false" ht="14.9" hidden="false" customHeight="false" outlineLevel="0" collapsed="false">
      <c r="A4471" s="1" t="n">
        <v>4467</v>
      </c>
      <c r="B4471" s="1" t="n">
        <v>61</v>
      </c>
      <c r="C4471" s="1" t="n">
        <v>0</v>
      </c>
      <c r="D4471" s="1" t="n">
        <v>0</v>
      </c>
      <c r="E4471" s="1" t="n">
        <v>1</v>
      </c>
      <c r="F4471" s="1" t="n">
        <v>4465</v>
      </c>
      <c r="H4471" s="1" t="s">
        <v>5018</v>
      </c>
      <c r="I4471" s="3" t="e">
        <f aca="false">--#NAME? #NAME?</f>
        <v>#VALUE!</v>
      </c>
      <c r="J4471" s="3" t="s">
        <v>194</v>
      </c>
      <c r="K4471" s="1" t="n">
        <v>10</v>
      </c>
      <c r="L4471" s="1" t="n">
        <v>0</v>
      </c>
      <c r="M4471" s="1" t="n">
        <v>44670</v>
      </c>
    </row>
    <row r="4472" customFormat="false" ht="14.9" hidden="false" customHeight="false" outlineLevel="0" collapsed="false">
      <c r="A4472" s="1" t="n">
        <v>4468</v>
      </c>
      <c r="B4472" s="1" t="n">
        <v>61</v>
      </c>
      <c r="C4472" s="1" t="n">
        <v>0</v>
      </c>
      <c r="D4472" s="1" t="n">
        <v>0</v>
      </c>
      <c r="E4472" s="1" t="n">
        <v>1</v>
      </c>
      <c r="F4472" s="1" t="n">
        <v>4465</v>
      </c>
      <c r="H4472" s="1" t="s">
        <v>5019</v>
      </c>
      <c r="I4472" s="3" t="e">
        <f aca="false">--#NAME? #NAME? #NAME?</f>
        <v>#VALUE!</v>
      </c>
      <c r="J4472" s="3" t="s">
        <v>194</v>
      </c>
      <c r="K4472" s="1" t="n">
        <v>10</v>
      </c>
      <c r="L4472" s="1" t="n">
        <v>0</v>
      </c>
      <c r="M4472" s="1" t="n">
        <v>44680</v>
      </c>
    </row>
    <row r="4473" customFormat="false" ht="14.9" hidden="false" customHeight="false" outlineLevel="0" collapsed="false">
      <c r="A4473" s="1" t="n">
        <v>4469</v>
      </c>
      <c r="B4473" s="1" t="n">
        <v>61</v>
      </c>
      <c r="C4473" s="1" t="n">
        <v>0</v>
      </c>
      <c r="D4473" s="1" t="n">
        <v>0</v>
      </c>
      <c r="E4473" s="1" t="n">
        <v>1</v>
      </c>
      <c r="F4473" s="1" t="n">
        <v>4465</v>
      </c>
      <c r="H4473" s="1" t="s">
        <v>5020</v>
      </c>
      <c r="I4473" s="3" t="e">
        <f aca="false">--#NAME? #NAME? #NAME? #NAME?</f>
        <v>#VALUE!</v>
      </c>
      <c r="J4473" s="3" t="s">
        <v>194</v>
      </c>
      <c r="K4473" s="1" t="n">
        <v>10</v>
      </c>
      <c r="L4473" s="1" t="n">
        <v>0</v>
      </c>
      <c r="M4473" s="1" t="n">
        <v>44690</v>
      </c>
    </row>
    <row r="4474" customFormat="false" ht="95.5" hidden="false" customHeight="false" outlineLevel="0" collapsed="false">
      <c r="A4474" s="1" t="n">
        <v>4470</v>
      </c>
      <c r="B4474" s="1" t="n">
        <v>61</v>
      </c>
      <c r="C4474" s="1" t="n">
        <v>0</v>
      </c>
      <c r="D4474" s="1" t="n">
        <v>1</v>
      </c>
      <c r="E4474" s="1" t="n">
        <v>0</v>
      </c>
      <c r="G4474" s="1" t="n">
        <v>61.16</v>
      </c>
      <c r="I4474" s="3" t="s">
        <v>5021</v>
      </c>
      <c r="L4474" s="1" t="n">
        <v>0</v>
      </c>
      <c r="M4474" s="1" t="n">
        <v>44700</v>
      </c>
    </row>
    <row r="4475" customFormat="false" ht="14.9" hidden="false" customHeight="false" outlineLevel="0" collapsed="false">
      <c r="A4475" s="1" t="n">
        <v>4471</v>
      </c>
      <c r="B4475" s="1" t="n">
        <v>61</v>
      </c>
      <c r="C4475" s="1" t="n">
        <v>0</v>
      </c>
      <c r="D4475" s="1" t="n">
        <v>0</v>
      </c>
      <c r="E4475" s="1" t="n">
        <v>1</v>
      </c>
      <c r="F4475" s="1" t="n">
        <v>4470</v>
      </c>
      <c r="H4475" s="1" t="s">
        <v>5022</v>
      </c>
      <c r="I4475" s="3" t="e">
        <f aca="false">-#NAME?,#NAME? #NAME? #NAME? #NAME? #NAME? #NAME? #NAME?</f>
        <v>#VALUE!</v>
      </c>
      <c r="J4475" s="3" t="s">
        <v>194</v>
      </c>
      <c r="K4475" s="1" t="n">
        <v>10</v>
      </c>
      <c r="L4475" s="1" t="n">
        <v>0</v>
      </c>
      <c r="M4475" s="1" t="n">
        <v>44710</v>
      </c>
    </row>
    <row r="4476" customFormat="false" ht="14.9" hidden="false" customHeight="false" outlineLevel="0" collapsed="false">
      <c r="A4476" s="1" t="n">
        <v>4472</v>
      </c>
      <c r="B4476" s="1" t="n">
        <v>61</v>
      </c>
      <c r="C4476" s="1" t="n">
        <v>0</v>
      </c>
      <c r="D4476" s="1" t="n">
        <v>0</v>
      </c>
      <c r="E4476" s="1" t="n">
        <v>0</v>
      </c>
      <c r="F4476" s="1" t="n">
        <v>4470</v>
      </c>
      <c r="I4476" s="3" t="s">
        <v>199</v>
      </c>
      <c r="L4476" s="1" t="n">
        <v>0</v>
      </c>
      <c r="M4476" s="1" t="n">
        <v>44720</v>
      </c>
    </row>
    <row r="4477" customFormat="false" ht="14.9" hidden="false" customHeight="false" outlineLevel="0" collapsed="false">
      <c r="A4477" s="1" t="n">
        <v>4473</v>
      </c>
      <c r="B4477" s="1" t="n">
        <v>61</v>
      </c>
      <c r="C4477" s="1" t="n">
        <v>0</v>
      </c>
      <c r="D4477" s="1" t="n">
        <v>0</v>
      </c>
      <c r="E4477" s="1" t="n">
        <v>1</v>
      </c>
      <c r="F4477" s="1" t="n">
        <v>4472</v>
      </c>
      <c r="H4477" s="1" t="s">
        <v>5023</v>
      </c>
      <c r="I4477" s="3" t="e">
        <f aca="false">--#NAME? #NAME? #NAME? #NAME? #NAME? #NAME?</f>
        <v>#VALUE!</v>
      </c>
      <c r="J4477" s="3" t="s">
        <v>194</v>
      </c>
      <c r="K4477" s="1" t="n">
        <v>10</v>
      </c>
      <c r="L4477" s="1" t="n">
        <v>0</v>
      </c>
      <c r="M4477" s="1" t="n">
        <v>44730</v>
      </c>
    </row>
    <row r="4478" customFormat="false" ht="14.9" hidden="false" customHeight="false" outlineLevel="0" collapsed="false">
      <c r="A4478" s="1" t="n">
        <v>4474</v>
      </c>
      <c r="B4478" s="1" t="n">
        <v>61</v>
      </c>
      <c r="C4478" s="1" t="n">
        <v>0</v>
      </c>
      <c r="D4478" s="1" t="n">
        <v>0</v>
      </c>
      <c r="E4478" s="1" t="n">
        <v>1</v>
      </c>
      <c r="F4478" s="1" t="n">
        <v>4472</v>
      </c>
      <c r="H4478" s="1" t="s">
        <v>5024</v>
      </c>
      <c r="I4478" s="3" t="e">
        <f aca="false">--#NAME? #NAME?</f>
        <v>#VALUE!</v>
      </c>
      <c r="J4478" s="3" t="s">
        <v>194</v>
      </c>
      <c r="K4478" s="1" t="n">
        <v>10</v>
      </c>
      <c r="L4478" s="1" t="n">
        <v>0</v>
      </c>
      <c r="M4478" s="1" t="n">
        <v>44740</v>
      </c>
    </row>
    <row r="4479" customFormat="false" ht="14.9" hidden="false" customHeight="false" outlineLevel="0" collapsed="false">
      <c r="A4479" s="1" t="n">
        <v>4475</v>
      </c>
      <c r="B4479" s="1" t="n">
        <v>61</v>
      </c>
      <c r="C4479" s="1" t="n">
        <v>0</v>
      </c>
      <c r="D4479" s="1" t="n">
        <v>0</v>
      </c>
      <c r="E4479" s="1" t="n">
        <v>1</v>
      </c>
      <c r="F4479" s="1" t="n">
        <v>4472</v>
      </c>
      <c r="H4479" s="1" t="s">
        <v>5025</v>
      </c>
      <c r="I4479" s="3" t="e">
        <f aca="false">--#NAME? #NAME? #NAME?</f>
        <v>#VALUE!</v>
      </c>
      <c r="J4479" s="3" t="s">
        <v>194</v>
      </c>
      <c r="K4479" s="1" t="n">
        <v>10</v>
      </c>
      <c r="L4479" s="1" t="n">
        <v>0</v>
      </c>
      <c r="M4479" s="1" t="n">
        <v>44750</v>
      </c>
    </row>
    <row r="4480" customFormat="false" ht="14.9" hidden="false" customHeight="false" outlineLevel="0" collapsed="false">
      <c r="A4480" s="1" t="n">
        <v>4476</v>
      </c>
      <c r="B4480" s="1" t="n">
        <v>61</v>
      </c>
      <c r="C4480" s="1" t="n">
        <v>0</v>
      </c>
      <c r="D4480" s="1" t="n">
        <v>0</v>
      </c>
      <c r="E4480" s="1" t="n">
        <v>1</v>
      </c>
      <c r="F4480" s="1" t="n">
        <v>4472</v>
      </c>
      <c r="H4480" s="1" t="s">
        <v>5026</v>
      </c>
      <c r="I4480" s="3" t="e">
        <f aca="false">--#NAME? #NAME? #NAME? #NAME?</f>
        <v>#VALUE!</v>
      </c>
      <c r="J4480" s="3" t="s">
        <v>194</v>
      </c>
      <c r="K4480" s="1" t="n">
        <v>10</v>
      </c>
      <c r="L4480" s="1" t="n">
        <v>0</v>
      </c>
      <c r="M4480" s="1" t="n">
        <v>44760</v>
      </c>
    </row>
    <row r="4481" customFormat="false" ht="216.4" hidden="false" customHeight="false" outlineLevel="0" collapsed="false">
      <c r="A4481" s="1" t="n">
        <v>4477</v>
      </c>
      <c r="B4481" s="1" t="n">
        <v>61</v>
      </c>
      <c r="C4481" s="1" t="n">
        <v>0</v>
      </c>
      <c r="D4481" s="1" t="n">
        <v>1</v>
      </c>
      <c r="E4481" s="1" t="n">
        <v>0</v>
      </c>
      <c r="G4481" s="1" t="n">
        <v>61.17</v>
      </c>
      <c r="I4481" s="3" t="s">
        <v>5027</v>
      </c>
      <c r="L4481" s="1" t="n">
        <v>0</v>
      </c>
      <c r="M4481" s="1" t="n">
        <v>44770</v>
      </c>
    </row>
    <row r="4482" customFormat="false" ht="14.9" hidden="false" customHeight="false" outlineLevel="0" collapsed="false">
      <c r="A4482" s="1" t="n">
        <v>4478</v>
      </c>
      <c r="B4482" s="1" t="n">
        <v>61</v>
      </c>
      <c r="C4482" s="1" t="n">
        <v>0</v>
      </c>
      <c r="D4482" s="1" t="n">
        <v>0</v>
      </c>
      <c r="E4482" s="1" t="n">
        <v>1</v>
      </c>
      <c r="F4482" s="1" t="n">
        <v>4477</v>
      </c>
      <c r="H4482" s="1" t="s">
        <v>5028</v>
      </c>
      <c r="I4482" s="3" t="e">
        <f aca="false">-#NAME?,#NAME?,#NAME?,#NAME?,#NAME? #NAME? #NAME? #NAME?</f>
        <v>#VALUE!</v>
      </c>
      <c r="J4482" s="3" t="s">
        <v>194</v>
      </c>
      <c r="K4482" s="1" t="n">
        <v>10</v>
      </c>
      <c r="L4482" s="1" t="n">
        <v>0</v>
      </c>
      <c r="M4482" s="1" t="n">
        <v>44780</v>
      </c>
    </row>
    <row r="4483" customFormat="false" ht="14.9" hidden="false" customHeight="false" outlineLevel="0" collapsed="false">
      <c r="A4483" s="1" t="n">
        <v>4479</v>
      </c>
      <c r="B4483" s="1" t="n">
        <v>61</v>
      </c>
      <c r="C4483" s="1" t="n">
        <v>0</v>
      </c>
      <c r="D4483" s="1" t="n">
        <v>0</v>
      </c>
      <c r="E4483" s="1" t="n">
        <v>1</v>
      </c>
      <c r="F4483" s="1" t="n">
        <v>4477</v>
      </c>
      <c r="H4483" s="1" t="s">
        <v>5029</v>
      </c>
      <c r="I4483" s="3" t="e">
        <f aca="false">-#NAME? #NAME?</f>
        <v>#VALUE!</v>
      </c>
      <c r="J4483" s="3" t="s">
        <v>194</v>
      </c>
      <c r="K4483" s="1" t="n">
        <v>10</v>
      </c>
      <c r="L4483" s="1" t="n">
        <v>0</v>
      </c>
      <c r="M4483" s="1" t="n">
        <v>44790</v>
      </c>
    </row>
    <row r="4484" customFormat="false" ht="14.9" hidden="false" customHeight="false" outlineLevel="0" collapsed="false">
      <c r="A4484" s="1" t="n">
        <v>4480</v>
      </c>
      <c r="B4484" s="1" t="n">
        <v>61</v>
      </c>
      <c r="C4484" s="1" t="n">
        <v>0</v>
      </c>
      <c r="D4484" s="1" t="n">
        <v>0</v>
      </c>
      <c r="E4484" s="1" t="n">
        <v>1</v>
      </c>
      <c r="F4484" s="1" t="n">
        <v>4477</v>
      </c>
      <c r="H4484" s="1" t="s">
        <v>5030</v>
      </c>
      <c r="I4484" s="3" t="e">
        <f aca="false">-#NAME?</f>
        <v>#NAME?</v>
      </c>
      <c r="J4484" s="3" t="s">
        <v>194</v>
      </c>
      <c r="K4484" s="1" t="n">
        <v>10</v>
      </c>
      <c r="L4484" s="1" t="n">
        <v>0</v>
      </c>
      <c r="M4484" s="1" t="n">
        <v>44800</v>
      </c>
    </row>
    <row r="4485" customFormat="false" ht="310.4" hidden="false" customHeight="false" outlineLevel="0" collapsed="false">
      <c r="A4485" s="1" t="n">
        <v>4481</v>
      </c>
      <c r="B4485" s="1" t="n">
        <v>62</v>
      </c>
      <c r="C4485" s="1" t="n">
        <v>0</v>
      </c>
      <c r="D4485" s="1" t="n">
        <v>1</v>
      </c>
      <c r="E4485" s="1" t="n">
        <v>0</v>
      </c>
      <c r="G4485" s="1" t="n">
        <v>62.01</v>
      </c>
      <c r="I4485" s="3" t="s">
        <v>5031</v>
      </c>
      <c r="L4485" s="1" t="n">
        <v>0</v>
      </c>
      <c r="M4485" s="1" t="n">
        <v>44810</v>
      </c>
    </row>
    <row r="4486" customFormat="false" ht="135.8" hidden="false" customHeight="false" outlineLevel="0" collapsed="false">
      <c r="A4486" s="1" t="n">
        <v>4482</v>
      </c>
      <c r="B4486" s="1" t="n">
        <v>62</v>
      </c>
      <c r="C4486" s="1" t="n">
        <v>0</v>
      </c>
      <c r="D4486" s="1" t="n">
        <v>0</v>
      </c>
      <c r="E4486" s="1" t="n">
        <v>0</v>
      </c>
      <c r="F4486" s="1" t="n">
        <v>4481</v>
      </c>
      <c r="I4486" s="3" t="s">
        <v>5032</v>
      </c>
      <c r="L4486" s="1" t="n">
        <v>0</v>
      </c>
      <c r="M4486" s="1" t="n">
        <v>44820</v>
      </c>
    </row>
    <row r="4487" customFormat="false" ht="14.9" hidden="false" customHeight="false" outlineLevel="0" collapsed="false">
      <c r="A4487" s="1" t="n">
        <v>4483</v>
      </c>
      <c r="B4487" s="1" t="n">
        <v>62</v>
      </c>
      <c r="C4487" s="1" t="n">
        <v>0</v>
      </c>
      <c r="D4487" s="1" t="n">
        <v>0</v>
      </c>
      <c r="E4487" s="1" t="n">
        <v>1</v>
      </c>
      <c r="F4487" s="1" t="n">
        <v>4482</v>
      </c>
      <c r="H4487" s="1" t="s">
        <v>5033</v>
      </c>
      <c r="I4487" s="3" t="e">
        <f aca="false">--#NAME? #NAME? #NAME? #NAME? #NAME? #NAME?</f>
        <v>#VALUE!</v>
      </c>
      <c r="J4487" s="3" t="s">
        <v>194</v>
      </c>
      <c r="K4487" s="1" t="n">
        <v>10</v>
      </c>
      <c r="L4487" s="1" t="n">
        <v>0</v>
      </c>
      <c r="M4487" s="1" t="n">
        <v>44830</v>
      </c>
    </row>
    <row r="4488" customFormat="false" ht="14.9" hidden="false" customHeight="false" outlineLevel="0" collapsed="false">
      <c r="A4488" s="1" t="n">
        <v>4484</v>
      </c>
      <c r="B4488" s="1" t="n">
        <v>62</v>
      </c>
      <c r="C4488" s="1" t="n">
        <v>0</v>
      </c>
      <c r="D4488" s="1" t="n">
        <v>0</v>
      </c>
      <c r="E4488" s="1" t="n">
        <v>1</v>
      </c>
      <c r="F4488" s="1" t="n">
        <v>4482</v>
      </c>
      <c r="H4488" s="1" t="s">
        <v>5034</v>
      </c>
      <c r="I4488" s="3" t="e">
        <f aca="false">--#NAME? #NAME?</f>
        <v>#VALUE!</v>
      </c>
      <c r="J4488" s="3" t="s">
        <v>194</v>
      </c>
      <c r="K4488" s="1" t="n">
        <v>10</v>
      </c>
      <c r="L4488" s="1" t="n">
        <v>0</v>
      </c>
      <c r="M4488" s="1" t="n">
        <v>44840</v>
      </c>
    </row>
    <row r="4489" customFormat="false" ht="14.9" hidden="false" customHeight="false" outlineLevel="0" collapsed="false">
      <c r="A4489" s="1" t="n">
        <v>4485</v>
      </c>
      <c r="B4489" s="1" t="n">
        <v>62</v>
      </c>
      <c r="C4489" s="1" t="n">
        <v>0</v>
      </c>
      <c r="D4489" s="1" t="n">
        <v>0</v>
      </c>
      <c r="E4489" s="1" t="n">
        <v>1</v>
      </c>
      <c r="F4489" s="1" t="n">
        <v>4482</v>
      </c>
      <c r="H4489" s="1" t="s">
        <v>5035</v>
      </c>
      <c r="I4489" s="3" t="e">
        <f aca="false">--#NAME? #NAME?-#NAME? #NAME?</f>
        <v>#VALUE!</v>
      </c>
      <c r="J4489" s="3" t="s">
        <v>194</v>
      </c>
      <c r="K4489" s="1" t="n">
        <v>10</v>
      </c>
      <c r="L4489" s="1" t="n">
        <v>0</v>
      </c>
      <c r="M4489" s="1" t="n">
        <v>44850</v>
      </c>
    </row>
    <row r="4490" customFormat="false" ht="14.9" hidden="false" customHeight="false" outlineLevel="0" collapsed="false">
      <c r="A4490" s="1" t="n">
        <v>4486</v>
      </c>
      <c r="B4490" s="1" t="n">
        <v>62</v>
      </c>
      <c r="C4490" s="1" t="n">
        <v>0</v>
      </c>
      <c r="D4490" s="1" t="n">
        <v>0</v>
      </c>
      <c r="E4490" s="1" t="n">
        <v>1</v>
      </c>
      <c r="F4490" s="1" t="n">
        <v>4482</v>
      </c>
      <c r="H4490" s="1" t="s">
        <v>5036</v>
      </c>
      <c r="I4490" s="3" t="e">
        <f aca="false">--#NAME? #NAME? #NAME? #NAME?</f>
        <v>#VALUE!</v>
      </c>
      <c r="J4490" s="3" t="s">
        <v>194</v>
      </c>
      <c r="K4490" s="1" t="n">
        <v>10</v>
      </c>
      <c r="L4490" s="1" t="n">
        <v>0</v>
      </c>
      <c r="M4490" s="1" t="n">
        <v>44860</v>
      </c>
    </row>
    <row r="4491" customFormat="false" ht="14.9" hidden="false" customHeight="false" outlineLevel="0" collapsed="false">
      <c r="A4491" s="1" t="n">
        <v>4487</v>
      </c>
      <c r="B4491" s="1" t="n">
        <v>62</v>
      </c>
      <c r="C4491" s="1" t="n">
        <v>0</v>
      </c>
      <c r="D4491" s="1" t="n">
        <v>0</v>
      </c>
      <c r="E4491" s="1" t="n">
        <v>0</v>
      </c>
      <c r="F4491" s="1" t="n">
        <v>4481</v>
      </c>
      <c r="I4491" s="3" t="s">
        <v>199</v>
      </c>
      <c r="L4491" s="1" t="n">
        <v>0</v>
      </c>
      <c r="M4491" s="1" t="n">
        <v>44870</v>
      </c>
    </row>
    <row r="4492" customFormat="false" ht="14.9" hidden="false" customHeight="false" outlineLevel="0" collapsed="false">
      <c r="A4492" s="1" t="n">
        <v>4488</v>
      </c>
      <c r="B4492" s="1" t="n">
        <v>62</v>
      </c>
      <c r="C4492" s="1" t="n">
        <v>0</v>
      </c>
      <c r="D4492" s="1" t="n">
        <v>0</v>
      </c>
      <c r="E4492" s="1" t="n">
        <v>1</v>
      </c>
      <c r="F4492" s="1" t="n">
        <v>4487</v>
      </c>
      <c r="H4492" s="1" t="s">
        <v>5037</v>
      </c>
      <c r="I4492" s="3" t="e">
        <f aca="false">--#NAME? #NAME? #NAME? #NAME? #NAME? #NAME?</f>
        <v>#VALUE!</v>
      </c>
      <c r="J4492" s="3" t="s">
        <v>194</v>
      </c>
      <c r="K4492" s="1" t="n">
        <v>10</v>
      </c>
      <c r="L4492" s="1" t="n">
        <v>0</v>
      </c>
      <c r="M4492" s="1" t="n">
        <v>44880</v>
      </c>
    </row>
    <row r="4493" customFormat="false" ht="14.9" hidden="false" customHeight="false" outlineLevel="0" collapsed="false">
      <c r="A4493" s="1" t="n">
        <v>4489</v>
      </c>
      <c r="B4493" s="1" t="n">
        <v>62</v>
      </c>
      <c r="C4493" s="1" t="n">
        <v>0</v>
      </c>
      <c r="D4493" s="1" t="n">
        <v>0</v>
      </c>
      <c r="E4493" s="1" t="n">
        <v>1</v>
      </c>
      <c r="F4493" s="1" t="n">
        <v>4487</v>
      </c>
      <c r="H4493" s="1" t="s">
        <v>5038</v>
      </c>
      <c r="I4493" s="3" t="e">
        <f aca="false">--#NAME? #NAME?</f>
        <v>#VALUE!</v>
      </c>
      <c r="J4493" s="3" t="s">
        <v>194</v>
      </c>
      <c r="K4493" s="1" t="n">
        <v>10</v>
      </c>
      <c r="L4493" s="1" t="n">
        <v>0</v>
      </c>
      <c r="M4493" s="1" t="n">
        <v>44890</v>
      </c>
    </row>
    <row r="4494" customFormat="false" ht="14.9" hidden="false" customHeight="false" outlineLevel="0" collapsed="false">
      <c r="A4494" s="1" t="n">
        <v>4490</v>
      </c>
      <c r="B4494" s="1" t="n">
        <v>62</v>
      </c>
      <c r="C4494" s="1" t="n">
        <v>0</v>
      </c>
      <c r="D4494" s="1" t="n">
        <v>0</v>
      </c>
      <c r="E4494" s="1" t="n">
        <v>1</v>
      </c>
      <c r="F4494" s="1" t="n">
        <v>4487</v>
      </c>
      <c r="H4494" s="1" t="s">
        <v>5039</v>
      </c>
      <c r="I4494" s="3" t="e">
        <f aca="false">--#NAME? #NAME?-#NAME? #NAME?</f>
        <v>#VALUE!</v>
      </c>
      <c r="J4494" s="3" t="s">
        <v>194</v>
      </c>
      <c r="K4494" s="1" t="n">
        <v>10</v>
      </c>
      <c r="L4494" s="1" t="n">
        <v>0</v>
      </c>
      <c r="M4494" s="1" t="n">
        <v>44900</v>
      </c>
    </row>
    <row r="4495" customFormat="false" ht="14.9" hidden="false" customHeight="false" outlineLevel="0" collapsed="false">
      <c r="A4495" s="1" t="n">
        <v>4491</v>
      </c>
      <c r="B4495" s="1" t="n">
        <v>62</v>
      </c>
      <c r="C4495" s="1" t="n">
        <v>0</v>
      </c>
      <c r="D4495" s="1" t="n">
        <v>0</v>
      </c>
      <c r="E4495" s="1" t="n">
        <v>1</v>
      </c>
      <c r="F4495" s="1" t="n">
        <v>4487</v>
      </c>
      <c r="H4495" s="1" t="s">
        <v>5040</v>
      </c>
      <c r="I4495" s="3" t="e">
        <f aca="false">--#NAME? #NAME? #NAME? #NAME?</f>
        <v>#VALUE!</v>
      </c>
      <c r="J4495" s="3" t="s">
        <v>194</v>
      </c>
      <c r="K4495" s="1" t="n">
        <v>10</v>
      </c>
      <c r="L4495" s="1" t="n">
        <v>0</v>
      </c>
      <c r="M4495" s="1" t="n">
        <v>44910</v>
      </c>
    </row>
    <row r="4496" customFormat="false" ht="310.4" hidden="false" customHeight="false" outlineLevel="0" collapsed="false">
      <c r="A4496" s="1" t="n">
        <v>4492</v>
      </c>
      <c r="B4496" s="1" t="n">
        <v>62</v>
      </c>
      <c r="C4496" s="1" t="n">
        <v>0</v>
      </c>
      <c r="D4496" s="1" t="n">
        <v>1</v>
      </c>
      <c r="E4496" s="1" t="n">
        <v>0</v>
      </c>
      <c r="G4496" s="1" t="n">
        <v>62.02</v>
      </c>
      <c r="I4496" s="3" t="s">
        <v>5041</v>
      </c>
      <c r="L4496" s="1" t="n">
        <v>0</v>
      </c>
      <c r="M4496" s="1" t="n">
        <v>44920</v>
      </c>
    </row>
    <row r="4497" customFormat="false" ht="14.9" hidden="false" customHeight="false" outlineLevel="0" collapsed="false">
      <c r="A4497" s="1" t="n">
        <v>4493</v>
      </c>
      <c r="B4497" s="1" t="n">
        <v>62</v>
      </c>
      <c r="C4497" s="1" t="n">
        <v>0</v>
      </c>
      <c r="D4497" s="1" t="n">
        <v>0</v>
      </c>
      <c r="E4497" s="1" t="n">
        <v>0</v>
      </c>
      <c r="F4497" s="1" t="n">
        <v>4492</v>
      </c>
      <c r="I4497" s="3" t="e">
        <f aca="false">-#NAME?,#NAME?,#NAME?-#NAME?,#NAME?,#NAME? #NAME? #NAME? #NAME?</f>
        <v>#VALUE!</v>
      </c>
      <c r="L4497" s="1" t="n">
        <v>0</v>
      </c>
      <c r="M4497" s="1" t="n">
        <v>44930</v>
      </c>
    </row>
    <row r="4498" customFormat="false" ht="14.9" hidden="false" customHeight="false" outlineLevel="0" collapsed="false">
      <c r="A4498" s="1" t="n">
        <v>4494</v>
      </c>
      <c r="B4498" s="1" t="n">
        <v>62</v>
      </c>
      <c r="C4498" s="1" t="n">
        <v>0</v>
      </c>
      <c r="D4498" s="1" t="n">
        <v>0</v>
      </c>
      <c r="E4498" s="1" t="n">
        <v>1</v>
      </c>
      <c r="F4498" s="1" t="n">
        <v>4493</v>
      </c>
      <c r="H4498" s="1" t="s">
        <v>5042</v>
      </c>
      <c r="I4498" s="3" t="e">
        <f aca="false">--#NAME? #NAME? #NAME? #NAME? #NAME? #NAME?</f>
        <v>#VALUE!</v>
      </c>
      <c r="J4498" s="3" t="s">
        <v>194</v>
      </c>
      <c r="K4498" s="1" t="n">
        <v>10</v>
      </c>
      <c r="L4498" s="1" t="n">
        <v>0</v>
      </c>
      <c r="M4498" s="1" t="n">
        <v>44940</v>
      </c>
    </row>
    <row r="4499" customFormat="false" ht="14.9" hidden="false" customHeight="false" outlineLevel="0" collapsed="false">
      <c r="A4499" s="1" t="n">
        <v>4495</v>
      </c>
      <c r="B4499" s="1" t="n">
        <v>62</v>
      </c>
      <c r="C4499" s="1" t="n">
        <v>0</v>
      </c>
      <c r="D4499" s="1" t="n">
        <v>0</v>
      </c>
      <c r="E4499" s="1" t="n">
        <v>1</v>
      </c>
      <c r="F4499" s="1" t="n">
        <v>4493</v>
      </c>
      <c r="H4499" s="1" t="s">
        <v>5043</v>
      </c>
      <c r="I4499" s="3" t="e">
        <f aca="false">--#NAME? #NAME?</f>
        <v>#VALUE!</v>
      </c>
      <c r="J4499" s="3" t="s">
        <v>194</v>
      </c>
      <c r="K4499" s="1" t="n">
        <v>10</v>
      </c>
      <c r="L4499" s="1" t="n">
        <v>0</v>
      </c>
      <c r="M4499" s="1" t="n">
        <v>44950</v>
      </c>
    </row>
    <row r="4500" customFormat="false" ht="14.9" hidden="false" customHeight="false" outlineLevel="0" collapsed="false">
      <c r="A4500" s="1" t="n">
        <v>4496</v>
      </c>
      <c r="B4500" s="1" t="n">
        <v>62</v>
      </c>
      <c r="C4500" s="1" t="n">
        <v>0</v>
      </c>
      <c r="D4500" s="1" t="n">
        <v>0</v>
      </c>
      <c r="E4500" s="1" t="n">
        <v>1</v>
      </c>
      <c r="F4500" s="1" t="n">
        <v>4493</v>
      </c>
      <c r="H4500" s="1" t="s">
        <v>5044</v>
      </c>
      <c r="I4500" s="3" t="e">
        <f aca="false">--#NAME? #NAME?-#NAME? #NAME?</f>
        <v>#VALUE!</v>
      </c>
      <c r="J4500" s="3" t="s">
        <v>194</v>
      </c>
      <c r="K4500" s="1" t="n">
        <v>10</v>
      </c>
      <c r="L4500" s="1" t="n">
        <v>0</v>
      </c>
      <c r="M4500" s="1" t="n">
        <v>44960</v>
      </c>
    </row>
    <row r="4501" customFormat="false" ht="14.9" hidden="false" customHeight="false" outlineLevel="0" collapsed="false">
      <c r="A4501" s="1" t="n">
        <v>4497</v>
      </c>
      <c r="B4501" s="1" t="n">
        <v>62</v>
      </c>
      <c r="C4501" s="1" t="n">
        <v>0</v>
      </c>
      <c r="D4501" s="1" t="n">
        <v>0</v>
      </c>
      <c r="E4501" s="1" t="n">
        <v>1</v>
      </c>
      <c r="F4501" s="1" t="n">
        <v>4493</v>
      </c>
      <c r="H4501" s="1" t="s">
        <v>5045</v>
      </c>
      <c r="I4501" s="3" t="e">
        <f aca="false">--#NAME? #NAME? #NAME? #NAME?</f>
        <v>#VALUE!</v>
      </c>
      <c r="J4501" s="3" t="s">
        <v>194</v>
      </c>
      <c r="K4501" s="1" t="n">
        <v>10</v>
      </c>
      <c r="L4501" s="1" t="n">
        <v>0</v>
      </c>
      <c r="M4501" s="1" t="n">
        <v>44970</v>
      </c>
    </row>
    <row r="4502" customFormat="false" ht="14.9" hidden="false" customHeight="false" outlineLevel="0" collapsed="false">
      <c r="A4502" s="1" t="n">
        <v>4498</v>
      </c>
      <c r="B4502" s="1" t="n">
        <v>62</v>
      </c>
      <c r="C4502" s="1" t="n">
        <v>0</v>
      </c>
      <c r="D4502" s="1" t="n">
        <v>0</v>
      </c>
      <c r="E4502" s="1" t="n">
        <v>1</v>
      </c>
      <c r="F4502" s="1" t="n">
        <v>4492</v>
      </c>
      <c r="I4502" s="3" t="s">
        <v>199</v>
      </c>
      <c r="L4502" s="1" t="n">
        <v>0</v>
      </c>
      <c r="M4502" s="1" t="n">
        <v>44980</v>
      </c>
    </row>
    <row r="4503" customFormat="false" ht="14.9" hidden="false" customHeight="false" outlineLevel="0" collapsed="false">
      <c r="A4503" s="1" t="n">
        <v>4499</v>
      </c>
      <c r="B4503" s="1" t="n">
        <v>62</v>
      </c>
      <c r="C4503" s="1" t="n">
        <v>0</v>
      </c>
      <c r="D4503" s="1" t="n">
        <v>0</v>
      </c>
      <c r="E4503" s="1" t="n">
        <v>1</v>
      </c>
      <c r="F4503" s="1" t="n">
        <v>4498</v>
      </c>
      <c r="H4503" s="1" t="s">
        <v>5046</v>
      </c>
      <c r="I4503" s="3" t="e">
        <f aca="false">--#NAME? #NAME? #NAME? #NAME? #NAME? #NAME?</f>
        <v>#VALUE!</v>
      </c>
      <c r="J4503" s="3" t="s">
        <v>194</v>
      </c>
      <c r="K4503" s="1" t="n">
        <v>10</v>
      </c>
      <c r="L4503" s="1" t="n">
        <v>0</v>
      </c>
      <c r="M4503" s="1" t="n">
        <v>44990</v>
      </c>
    </row>
    <row r="4504" customFormat="false" ht="14.9" hidden="false" customHeight="false" outlineLevel="0" collapsed="false">
      <c r="A4504" s="1" t="n">
        <v>4500</v>
      </c>
      <c r="B4504" s="1" t="n">
        <v>62</v>
      </c>
      <c r="C4504" s="1" t="n">
        <v>0</v>
      </c>
      <c r="D4504" s="1" t="n">
        <v>0</v>
      </c>
      <c r="E4504" s="1" t="n">
        <v>1</v>
      </c>
      <c r="F4504" s="1" t="n">
        <v>4498</v>
      </c>
      <c r="H4504" s="1" t="s">
        <v>5047</v>
      </c>
      <c r="I4504" s="3" t="e">
        <f aca="false">--#NAME? #NAME?</f>
        <v>#VALUE!</v>
      </c>
      <c r="J4504" s="3" t="s">
        <v>194</v>
      </c>
      <c r="K4504" s="1" t="n">
        <v>10</v>
      </c>
      <c r="L4504" s="1" t="n">
        <v>0</v>
      </c>
      <c r="M4504" s="1" t="n">
        <v>45000</v>
      </c>
    </row>
    <row r="4505" customFormat="false" ht="14.9" hidden="false" customHeight="false" outlineLevel="0" collapsed="false">
      <c r="A4505" s="1" t="n">
        <v>4501</v>
      </c>
      <c r="B4505" s="1" t="n">
        <v>62</v>
      </c>
      <c r="C4505" s="1" t="n">
        <v>0</v>
      </c>
      <c r="D4505" s="1" t="n">
        <v>0</v>
      </c>
      <c r="E4505" s="1" t="n">
        <v>1</v>
      </c>
      <c r="F4505" s="1" t="n">
        <v>4498</v>
      </c>
      <c r="H4505" s="1" t="s">
        <v>5048</v>
      </c>
      <c r="I4505" s="3" t="e">
        <f aca="false">--#NAME? #NAME?-#NAME? #NAME?</f>
        <v>#VALUE!</v>
      </c>
      <c r="J4505" s="3" t="s">
        <v>194</v>
      </c>
      <c r="K4505" s="1" t="n">
        <v>10</v>
      </c>
      <c r="L4505" s="1" t="n">
        <v>0</v>
      </c>
      <c r="M4505" s="1" t="n">
        <v>45010</v>
      </c>
    </row>
    <row r="4506" customFormat="false" ht="14.9" hidden="false" customHeight="false" outlineLevel="0" collapsed="false">
      <c r="A4506" s="1" t="n">
        <v>4502</v>
      </c>
      <c r="B4506" s="1" t="n">
        <v>62</v>
      </c>
      <c r="C4506" s="1" t="n">
        <v>0</v>
      </c>
      <c r="D4506" s="1" t="n">
        <v>0</v>
      </c>
      <c r="E4506" s="1" t="n">
        <v>1</v>
      </c>
      <c r="F4506" s="1" t="n">
        <v>4498</v>
      </c>
      <c r="H4506" s="1" t="s">
        <v>5049</v>
      </c>
      <c r="I4506" s="3" t="e">
        <f aca="false">--#NAME? #NAME? #NAME? #NAME?</f>
        <v>#VALUE!</v>
      </c>
      <c r="J4506" s="3" t="s">
        <v>194</v>
      </c>
      <c r="K4506" s="1" t="n">
        <v>10</v>
      </c>
      <c r="L4506" s="1" t="n">
        <v>0</v>
      </c>
      <c r="M4506" s="1" t="n">
        <v>45020</v>
      </c>
    </row>
    <row r="4507" customFormat="false" ht="229.85" hidden="false" customHeight="false" outlineLevel="0" collapsed="false">
      <c r="A4507" s="1" t="n">
        <v>4503</v>
      </c>
      <c r="B4507" s="1" t="n">
        <v>62</v>
      </c>
      <c r="C4507" s="1" t="n">
        <v>0</v>
      </c>
      <c r="D4507" s="1" t="n">
        <v>1</v>
      </c>
      <c r="E4507" s="1" t="n">
        <v>0</v>
      </c>
      <c r="G4507" s="1" t="n">
        <v>62.03</v>
      </c>
      <c r="I4507" s="3" t="s">
        <v>5050</v>
      </c>
      <c r="L4507" s="1" t="n">
        <v>0</v>
      </c>
      <c r="M4507" s="1" t="n">
        <v>45030</v>
      </c>
    </row>
    <row r="4508" customFormat="false" ht="14.9" hidden="false" customHeight="false" outlineLevel="0" collapsed="false">
      <c r="A4508" s="1" t="n">
        <v>4504</v>
      </c>
      <c r="B4508" s="1" t="n">
        <v>62</v>
      </c>
      <c r="C4508" s="1" t="n">
        <v>0</v>
      </c>
      <c r="D4508" s="1" t="n">
        <v>0</v>
      </c>
      <c r="E4508" s="1" t="n">
        <v>0</v>
      </c>
      <c r="F4508" s="1" t="n">
        <v>4503</v>
      </c>
      <c r="I4508" s="3" t="s">
        <v>4914</v>
      </c>
      <c r="L4508" s="1" t="n">
        <v>0</v>
      </c>
      <c r="M4508" s="1" t="n">
        <v>45040</v>
      </c>
    </row>
    <row r="4509" customFormat="false" ht="14.9" hidden="false" customHeight="false" outlineLevel="0" collapsed="false">
      <c r="A4509" s="1" t="n">
        <v>4505</v>
      </c>
      <c r="B4509" s="1" t="n">
        <v>62</v>
      </c>
      <c r="C4509" s="1" t="n">
        <v>0</v>
      </c>
      <c r="D4509" s="1" t="n">
        <v>0</v>
      </c>
      <c r="E4509" s="1" t="n">
        <v>1</v>
      </c>
      <c r="F4509" s="1" t="n">
        <v>4504</v>
      </c>
      <c r="H4509" s="1" t="s">
        <v>5051</v>
      </c>
      <c r="I4509" s="3" t="e">
        <f aca="false">--#NAME? #NAME? #NAME? #NAME? #NAME? #NAME?</f>
        <v>#VALUE!</v>
      </c>
      <c r="J4509" s="3" t="s">
        <v>194</v>
      </c>
      <c r="K4509" s="1" t="n">
        <v>10</v>
      </c>
      <c r="L4509" s="1" t="n">
        <v>0</v>
      </c>
      <c r="M4509" s="1" t="n">
        <v>45050</v>
      </c>
    </row>
    <row r="4510" customFormat="false" ht="14.9" hidden="false" customHeight="false" outlineLevel="0" collapsed="false">
      <c r="A4510" s="1" t="n">
        <v>4506</v>
      </c>
      <c r="B4510" s="1" t="n">
        <v>62</v>
      </c>
      <c r="C4510" s="1" t="n">
        <v>0</v>
      </c>
      <c r="D4510" s="1" t="n">
        <v>0</v>
      </c>
      <c r="E4510" s="1" t="n">
        <v>1</v>
      </c>
      <c r="F4510" s="1" t="n">
        <v>4504</v>
      </c>
      <c r="H4510" s="1" t="s">
        <v>5052</v>
      </c>
      <c r="I4510" s="3" t="e">
        <f aca="false">--#NAME? #NAME? #NAME?</f>
        <v>#VALUE!</v>
      </c>
      <c r="J4510" s="3" t="s">
        <v>194</v>
      </c>
      <c r="K4510" s="1" t="n">
        <v>10</v>
      </c>
      <c r="L4510" s="1" t="n">
        <v>0</v>
      </c>
      <c r="M4510" s="1" t="n">
        <v>45060</v>
      </c>
    </row>
    <row r="4511" customFormat="false" ht="14.9" hidden="false" customHeight="false" outlineLevel="0" collapsed="false">
      <c r="A4511" s="1" t="n">
        <v>4507</v>
      </c>
      <c r="B4511" s="1" t="n">
        <v>62</v>
      </c>
      <c r="C4511" s="1" t="n">
        <v>0</v>
      </c>
      <c r="D4511" s="1" t="n">
        <v>0</v>
      </c>
      <c r="E4511" s="1" t="n">
        <v>1</v>
      </c>
      <c r="F4511" s="1" t="n">
        <v>4504</v>
      </c>
      <c r="H4511" s="1" t="s">
        <v>5053</v>
      </c>
      <c r="I4511" s="3" t="e">
        <f aca="false">--#NAME? #NAME? #NAME? #NAME?</f>
        <v>#VALUE!</v>
      </c>
      <c r="J4511" s="3" t="s">
        <v>194</v>
      </c>
      <c r="K4511" s="1" t="n">
        <v>10</v>
      </c>
      <c r="L4511" s="1" t="n">
        <v>0</v>
      </c>
      <c r="M4511" s="1" t="n">
        <v>45070</v>
      </c>
    </row>
    <row r="4512" customFormat="false" ht="41.75" hidden="false" customHeight="false" outlineLevel="0" collapsed="false">
      <c r="A4512" s="1" t="n">
        <v>4508</v>
      </c>
      <c r="B4512" s="1" t="n">
        <v>62</v>
      </c>
      <c r="C4512" s="1" t="n">
        <v>0</v>
      </c>
      <c r="D4512" s="1" t="n">
        <v>0</v>
      </c>
      <c r="E4512" s="1" t="n">
        <v>0</v>
      </c>
      <c r="F4512" s="1" t="n">
        <v>4503</v>
      </c>
      <c r="I4512" s="3" t="s">
        <v>4899</v>
      </c>
      <c r="L4512" s="1" t="n">
        <v>0</v>
      </c>
      <c r="M4512" s="1" t="n">
        <v>45080</v>
      </c>
    </row>
    <row r="4513" customFormat="false" ht="14.9" hidden="false" customHeight="false" outlineLevel="0" collapsed="false">
      <c r="A4513" s="1" t="n">
        <v>4509</v>
      </c>
      <c r="B4513" s="1" t="n">
        <v>62</v>
      </c>
      <c r="C4513" s="1" t="n">
        <v>0</v>
      </c>
      <c r="D4513" s="1" t="n">
        <v>0</v>
      </c>
      <c r="E4513" s="1" t="n">
        <v>1</v>
      </c>
      <c r="F4513" s="1" t="n">
        <v>4508</v>
      </c>
      <c r="H4513" s="1" t="s">
        <v>5054</v>
      </c>
      <c r="I4513" s="3" t="e">
        <f aca="false">--#NAME? #NAME?</f>
        <v>#VALUE!</v>
      </c>
      <c r="J4513" s="3" t="s">
        <v>194</v>
      </c>
      <c r="K4513" s="1" t="n">
        <v>10</v>
      </c>
      <c r="L4513" s="1" t="n">
        <v>0</v>
      </c>
      <c r="M4513" s="1" t="n">
        <v>45090</v>
      </c>
    </row>
    <row r="4514" customFormat="false" ht="14.9" hidden="false" customHeight="false" outlineLevel="0" collapsed="false">
      <c r="A4514" s="1" t="n">
        <v>4510</v>
      </c>
      <c r="B4514" s="1" t="n">
        <v>62</v>
      </c>
      <c r="C4514" s="1" t="n">
        <v>0</v>
      </c>
      <c r="D4514" s="1" t="n">
        <v>0</v>
      </c>
      <c r="E4514" s="1" t="n">
        <v>1</v>
      </c>
      <c r="F4514" s="1" t="n">
        <v>4508</v>
      </c>
      <c r="H4514" s="1" t="s">
        <v>5055</v>
      </c>
      <c r="I4514" s="3" t="e">
        <f aca="false">--#NAME? #NAME? #NAME?</f>
        <v>#VALUE!</v>
      </c>
      <c r="J4514" s="3" t="s">
        <v>194</v>
      </c>
      <c r="K4514" s="1" t="n">
        <v>10</v>
      </c>
      <c r="L4514" s="1" t="n">
        <v>0</v>
      </c>
      <c r="M4514" s="1" t="n">
        <v>45100</v>
      </c>
    </row>
    <row r="4515" customFormat="false" ht="14.9" hidden="false" customHeight="false" outlineLevel="0" collapsed="false">
      <c r="A4515" s="1" t="n">
        <v>4511</v>
      </c>
      <c r="B4515" s="1" t="n">
        <v>62</v>
      </c>
      <c r="C4515" s="1" t="n">
        <v>0</v>
      </c>
      <c r="D4515" s="1" t="n">
        <v>0</v>
      </c>
      <c r="E4515" s="1" t="n">
        <v>1</v>
      </c>
      <c r="F4515" s="1" t="n">
        <v>4508</v>
      </c>
      <c r="H4515" s="1" t="s">
        <v>5056</v>
      </c>
      <c r="I4515" s="3" t="e">
        <f aca="false">--#NAME? #NAME? #NAME? #NAME?</f>
        <v>#VALUE!</v>
      </c>
      <c r="J4515" s="3" t="s">
        <v>194</v>
      </c>
      <c r="K4515" s="1" t="n">
        <v>10</v>
      </c>
      <c r="L4515" s="1" t="n">
        <v>0</v>
      </c>
      <c r="M4515" s="1" t="n">
        <v>45110</v>
      </c>
    </row>
    <row r="4516" customFormat="false" ht="41.75" hidden="false" customHeight="false" outlineLevel="0" collapsed="false">
      <c r="A4516" s="1" t="n">
        <v>4512</v>
      </c>
      <c r="B4516" s="1" t="n">
        <v>62</v>
      </c>
      <c r="C4516" s="1" t="n">
        <v>0</v>
      </c>
      <c r="D4516" s="1" t="n">
        <v>0</v>
      </c>
      <c r="E4516" s="1" t="n">
        <v>0</v>
      </c>
      <c r="F4516" s="1" t="n">
        <v>4503</v>
      </c>
      <c r="I4516" s="3" t="s">
        <v>4903</v>
      </c>
      <c r="L4516" s="1" t="n">
        <v>0</v>
      </c>
      <c r="M4516" s="1" t="n">
        <v>45120</v>
      </c>
    </row>
    <row r="4517" customFormat="false" ht="14.9" hidden="false" customHeight="false" outlineLevel="0" collapsed="false">
      <c r="A4517" s="1" t="n">
        <v>4513</v>
      </c>
      <c r="B4517" s="1" t="n">
        <v>62</v>
      </c>
      <c r="C4517" s="1" t="n">
        <v>0</v>
      </c>
      <c r="D4517" s="1" t="n">
        <v>0</v>
      </c>
      <c r="E4517" s="1" t="n">
        <v>1</v>
      </c>
      <c r="F4517" s="1" t="n">
        <v>4512</v>
      </c>
      <c r="H4517" s="1" t="s">
        <v>5057</v>
      </c>
      <c r="I4517" s="3" t="e">
        <f aca="false">--#NAME? #NAME? #NAME? #NAME? #NAME? #NAME?</f>
        <v>#VALUE!</v>
      </c>
      <c r="J4517" s="3" t="s">
        <v>194</v>
      </c>
      <c r="K4517" s="1" t="n">
        <v>10</v>
      </c>
      <c r="L4517" s="1" t="n">
        <v>0</v>
      </c>
      <c r="M4517" s="1" t="n">
        <v>45130</v>
      </c>
    </row>
    <row r="4518" customFormat="false" ht="14.9" hidden="false" customHeight="false" outlineLevel="0" collapsed="false">
      <c r="A4518" s="1" t="n">
        <v>4514</v>
      </c>
      <c r="B4518" s="1" t="n">
        <v>62</v>
      </c>
      <c r="C4518" s="1" t="n">
        <v>0</v>
      </c>
      <c r="D4518" s="1" t="n">
        <v>0</v>
      </c>
      <c r="E4518" s="1" t="n">
        <v>1</v>
      </c>
      <c r="F4518" s="1" t="n">
        <v>4512</v>
      </c>
      <c r="H4518" s="1" t="s">
        <v>5058</v>
      </c>
      <c r="I4518" s="3" t="e">
        <f aca="false">--#NAME? #NAME?</f>
        <v>#VALUE!</v>
      </c>
      <c r="J4518" s="3" t="s">
        <v>194</v>
      </c>
      <c r="K4518" s="1" t="n">
        <v>10</v>
      </c>
      <c r="L4518" s="1" t="n">
        <v>0</v>
      </c>
      <c r="M4518" s="1" t="n">
        <v>45140</v>
      </c>
    </row>
    <row r="4519" customFormat="false" ht="14.9" hidden="false" customHeight="false" outlineLevel="0" collapsed="false">
      <c r="A4519" s="1" t="n">
        <v>4515</v>
      </c>
      <c r="B4519" s="1" t="n">
        <v>62</v>
      </c>
      <c r="C4519" s="1" t="n">
        <v>0</v>
      </c>
      <c r="D4519" s="1" t="n">
        <v>0</v>
      </c>
      <c r="E4519" s="1" t="n">
        <v>1</v>
      </c>
      <c r="F4519" s="1" t="n">
        <v>4512</v>
      </c>
      <c r="H4519" s="1" t="s">
        <v>5059</v>
      </c>
      <c r="I4519" s="3" t="e">
        <f aca="false">--#NAME? #NAME? #NAME?</f>
        <v>#VALUE!</v>
      </c>
      <c r="J4519" s="3" t="s">
        <v>194</v>
      </c>
      <c r="K4519" s="1" t="n">
        <v>10</v>
      </c>
      <c r="L4519" s="1" t="n">
        <v>0</v>
      </c>
      <c r="M4519" s="1" t="n">
        <v>45150</v>
      </c>
    </row>
    <row r="4520" customFormat="false" ht="14.9" hidden="false" customHeight="false" outlineLevel="0" collapsed="false">
      <c r="A4520" s="1" t="n">
        <v>4516</v>
      </c>
      <c r="B4520" s="1" t="n">
        <v>62</v>
      </c>
      <c r="C4520" s="1" t="n">
        <v>0</v>
      </c>
      <c r="D4520" s="1" t="n">
        <v>0</v>
      </c>
      <c r="E4520" s="1" t="n">
        <v>1</v>
      </c>
      <c r="F4520" s="1" t="n">
        <v>4512</v>
      </c>
      <c r="H4520" s="1" t="s">
        <v>5060</v>
      </c>
      <c r="I4520" s="3" t="e">
        <f aca="false">--#NAME? #NAME? #NAME? #NAME?</f>
        <v>#VALUE!</v>
      </c>
      <c r="J4520" s="3" t="s">
        <v>194</v>
      </c>
      <c r="K4520" s="1" t="n">
        <v>10</v>
      </c>
      <c r="L4520" s="1" t="n">
        <v>0</v>
      </c>
      <c r="M4520" s="1" t="n">
        <v>45160</v>
      </c>
    </row>
    <row r="4521" customFormat="false" ht="108.95" hidden="false" customHeight="false" outlineLevel="0" collapsed="false">
      <c r="A4521" s="1" t="n">
        <v>4517</v>
      </c>
      <c r="B4521" s="1" t="n">
        <v>62</v>
      </c>
      <c r="C4521" s="1" t="n">
        <v>0</v>
      </c>
      <c r="D4521" s="1" t="n">
        <v>0</v>
      </c>
      <c r="E4521" s="1" t="n">
        <v>0</v>
      </c>
      <c r="F4521" s="1" t="n">
        <v>4503</v>
      </c>
      <c r="I4521" s="3" t="s">
        <v>4908</v>
      </c>
      <c r="L4521" s="1" t="n">
        <v>0</v>
      </c>
      <c r="M4521" s="1" t="n">
        <v>45170</v>
      </c>
    </row>
    <row r="4522" customFormat="false" ht="14.9" hidden="false" customHeight="false" outlineLevel="0" collapsed="false">
      <c r="A4522" s="1" t="n">
        <v>4518</v>
      </c>
      <c r="B4522" s="1" t="n">
        <v>62</v>
      </c>
      <c r="C4522" s="1" t="n">
        <v>0</v>
      </c>
      <c r="D4522" s="1" t="n">
        <v>0</v>
      </c>
      <c r="E4522" s="1" t="n">
        <v>1</v>
      </c>
      <c r="F4522" s="1" t="n">
        <v>4517</v>
      </c>
      <c r="H4522" s="1" t="s">
        <v>5061</v>
      </c>
      <c r="I4522" s="3" t="e">
        <f aca="false">--#NAME? #NAME? #NAME? #NAME? #NAME? #NAME?</f>
        <v>#VALUE!</v>
      </c>
      <c r="J4522" s="3" t="s">
        <v>194</v>
      </c>
      <c r="K4522" s="1" t="n">
        <v>10</v>
      </c>
      <c r="L4522" s="1" t="n">
        <v>0</v>
      </c>
      <c r="M4522" s="1" t="n">
        <v>45180</v>
      </c>
    </row>
    <row r="4523" customFormat="false" ht="14.9" hidden="false" customHeight="false" outlineLevel="0" collapsed="false">
      <c r="A4523" s="1" t="n">
        <v>4519</v>
      </c>
      <c r="B4523" s="1" t="n">
        <v>62</v>
      </c>
      <c r="C4523" s="1" t="n">
        <v>0</v>
      </c>
      <c r="D4523" s="1" t="n">
        <v>0</v>
      </c>
      <c r="E4523" s="1" t="n">
        <v>1</v>
      </c>
      <c r="F4523" s="1" t="n">
        <v>4517</v>
      </c>
      <c r="H4523" s="1" t="s">
        <v>5062</v>
      </c>
      <c r="I4523" s="3" t="e">
        <f aca="false">--#NAME? #NAME?</f>
        <v>#VALUE!</v>
      </c>
      <c r="J4523" s="3" t="s">
        <v>194</v>
      </c>
      <c r="K4523" s="1" t="n">
        <v>10</v>
      </c>
      <c r="L4523" s="1" t="n">
        <v>0</v>
      </c>
      <c r="M4523" s="1" t="n">
        <v>45190</v>
      </c>
    </row>
    <row r="4524" customFormat="false" ht="14.9" hidden="false" customHeight="false" outlineLevel="0" collapsed="false">
      <c r="A4524" s="1" t="n">
        <v>4520</v>
      </c>
      <c r="B4524" s="1" t="n">
        <v>62</v>
      </c>
      <c r="C4524" s="1" t="n">
        <v>0</v>
      </c>
      <c r="D4524" s="1" t="n">
        <v>0</v>
      </c>
      <c r="E4524" s="1" t="n">
        <v>1</v>
      </c>
      <c r="F4524" s="1" t="n">
        <v>4517</v>
      </c>
      <c r="H4524" s="1" t="s">
        <v>5063</v>
      </c>
      <c r="I4524" s="3" t="e">
        <f aca="false">--#NAME? #NAME? #NAME?</f>
        <v>#VALUE!</v>
      </c>
      <c r="J4524" s="3" t="s">
        <v>194</v>
      </c>
      <c r="K4524" s="1" t="n">
        <v>10</v>
      </c>
      <c r="L4524" s="1" t="n">
        <v>0</v>
      </c>
      <c r="M4524" s="1" t="n">
        <v>45200</v>
      </c>
    </row>
    <row r="4525" customFormat="false" ht="14.9" hidden="false" customHeight="false" outlineLevel="0" collapsed="false">
      <c r="A4525" s="1" t="n">
        <v>4521</v>
      </c>
      <c r="B4525" s="1" t="n">
        <v>62</v>
      </c>
      <c r="C4525" s="1" t="n">
        <v>0</v>
      </c>
      <c r="D4525" s="1" t="n">
        <v>0</v>
      </c>
      <c r="E4525" s="1" t="n">
        <v>1</v>
      </c>
      <c r="F4525" s="1" t="n">
        <v>4517</v>
      </c>
      <c r="H4525" s="1" t="s">
        <v>5064</v>
      </c>
      <c r="I4525" s="3" t="e">
        <f aca="false">--#NAME? #NAME? #NAME? #NAME?</f>
        <v>#VALUE!</v>
      </c>
      <c r="J4525" s="3" t="s">
        <v>194</v>
      </c>
      <c r="K4525" s="1" t="n">
        <v>10</v>
      </c>
      <c r="L4525" s="1" t="n">
        <v>0</v>
      </c>
      <c r="M4525" s="1" t="n">
        <v>45210</v>
      </c>
    </row>
    <row r="4526" customFormat="false" ht="283.55" hidden="false" customHeight="false" outlineLevel="0" collapsed="false">
      <c r="A4526" s="1" t="n">
        <v>4522</v>
      </c>
      <c r="B4526" s="1" t="n">
        <v>62</v>
      </c>
      <c r="C4526" s="1" t="n">
        <v>0</v>
      </c>
      <c r="D4526" s="1" t="n">
        <v>1</v>
      </c>
      <c r="E4526" s="1" t="n">
        <v>0</v>
      </c>
      <c r="G4526" s="1" t="n">
        <v>62.04</v>
      </c>
      <c r="I4526" s="3" t="s">
        <v>5065</v>
      </c>
      <c r="L4526" s="1" t="n">
        <v>0</v>
      </c>
      <c r="M4526" s="1" t="n">
        <v>45220</v>
      </c>
    </row>
    <row r="4527" customFormat="false" ht="14.9" hidden="false" customHeight="false" outlineLevel="0" collapsed="false">
      <c r="A4527" s="1" t="n">
        <v>4523</v>
      </c>
      <c r="B4527" s="1" t="n">
        <v>62</v>
      </c>
      <c r="C4527" s="1" t="n">
        <v>0</v>
      </c>
      <c r="D4527" s="1" t="n">
        <v>0</v>
      </c>
      <c r="E4527" s="1" t="n">
        <v>0</v>
      </c>
      <c r="F4527" s="1" t="n">
        <v>4522</v>
      </c>
      <c r="I4527" s="3" t="s">
        <v>4914</v>
      </c>
      <c r="L4527" s="1" t="n">
        <v>0</v>
      </c>
      <c r="M4527" s="1" t="n">
        <v>45230</v>
      </c>
    </row>
    <row r="4528" customFormat="false" ht="14.9" hidden="false" customHeight="false" outlineLevel="0" collapsed="false">
      <c r="A4528" s="1" t="n">
        <v>4524</v>
      </c>
      <c r="B4528" s="1" t="n">
        <v>62</v>
      </c>
      <c r="C4528" s="1" t="n">
        <v>0</v>
      </c>
      <c r="D4528" s="1" t="n">
        <v>0</v>
      </c>
      <c r="E4528" s="1" t="n">
        <v>1</v>
      </c>
      <c r="F4528" s="1" t="n">
        <v>4523</v>
      </c>
      <c r="H4528" s="1" t="s">
        <v>5066</v>
      </c>
      <c r="I4528" s="3" t="e">
        <f aca="false">--#NAME? #NAME? #NAME? #NAME? #NAME? #NAME?</f>
        <v>#VALUE!</v>
      </c>
      <c r="J4528" s="3" t="s">
        <v>194</v>
      </c>
      <c r="K4528" s="1" t="n">
        <v>10</v>
      </c>
      <c r="L4528" s="1" t="n">
        <v>0</v>
      </c>
      <c r="M4528" s="1" t="n">
        <v>45240</v>
      </c>
    </row>
    <row r="4529" customFormat="false" ht="14.9" hidden="false" customHeight="false" outlineLevel="0" collapsed="false">
      <c r="A4529" s="1" t="n">
        <v>4525</v>
      </c>
      <c r="B4529" s="1" t="n">
        <v>62</v>
      </c>
      <c r="C4529" s="1" t="n">
        <v>0</v>
      </c>
      <c r="D4529" s="1" t="n">
        <v>0</v>
      </c>
      <c r="E4529" s="1" t="n">
        <v>1</v>
      </c>
      <c r="F4529" s="1" t="n">
        <v>4523</v>
      </c>
      <c r="H4529" s="1" t="s">
        <v>5067</v>
      </c>
      <c r="I4529" s="3" t="e">
        <f aca="false">--#NAME? #NAME?</f>
        <v>#VALUE!</v>
      </c>
      <c r="J4529" s="3" t="s">
        <v>194</v>
      </c>
      <c r="K4529" s="1" t="n">
        <v>10</v>
      </c>
      <c r="L4529" s="1" t="n">
        <v>0</v>
      </c>
      <c r="M4529" s="1" t="n">
        <v>45250</v>
      </c>
    </row>
    <row r="4530" customFormat="false" ht="14.9" hidden="false" customHeight="false" outlineLevel="0" collapsed="false">
      <c r="A4530" s="1" t="n">
        <v>4526</v>
      </c>
      <c r="B4530" s="1" t="n">
        <v>62</v>
      </c>
      <c r="C4530" s="1" t="n">
        <v>0</v>
      </c>
      <c r="D4530" s="1" t="n">
        <v>0</v>
      </c>
      <c r="E4530" s="1" t="n">
        <v>1</v>
      </c>
      <c r="F4530" s="1" t="n">
        <v>4523</v>
      </c>
      <c r="H4530" s="1" t="s">
        <v>5068</v>
      </c>
      <c r="I4530" s="3" t="e">
        <f aca="false">--#NAME? #NAME? #NAME?</f>
        <v>#VALUE!</v>
      </c>
      <c r="J4530" s="3" t="s">
        <v>194</v>
      </c>
      <c r="K4530" s="1" t="n">
        <v>10</v>
      </c>
      <c r="L4530" s="1" t="n">
        <v>0</v>
      </c>
      <c r="M4530" s="1" t="n">
        <v>45260</v>
      </c>
    </row>
    <row r="4531" customFormat="false" ht="14.9" hidden="false" customHeight="false" outlineLevel="0" collapsed="false">
      <c r="A4531" s="1" t="n">
        <v>4527</v>
      </c>
      <c r="B4531" s="1" t="n">
        <v>62</v>
      </c>
      <c r="C4531" s="1" t="n">
        <v>0</v>
      </c>
      <c r="D4531" s="1" t="n">
        <v>0</v>
      </c>
      <c r="E4531" s="1" t="n">
        <v>1</v>
      </c>
      <c r="F4531" s="1" t="n">
        <v>4523</v>
      </c>
      <c r="H4531" s="1" t="s">
        <v>5069</v>
      </c>
      <c r="I4531" s="3" t="e">
        <f aca="false">--#NAME? #NAME? #NAME? #NAME?</f>
        <v>#VALUE!</v>
      </c>
      <c r="J4531" s="3" t="s">
        <v>194</v>
      </c>
      <c r="K4531" s="1" t="n">
        <v>10</v>
      </c>
      <c r="L4531" s="1" t="n">
        <v>0</v>
      </c>
      <c r="M4531" s="1" t="n">
        <v>45270</v>
      </c>
    </row>
    <row r="4532" customFormat="false" ht="41.75" hidden="false" customHeight="false" outlineLevel="0" collapsed="false">
      <c r="A4532" s="1" t="n">
        <v>4528</v>
      </c>
      <c r="B4532" s="1" t="n">
        <v>62</v>
      </c>
      <c r="C4532" s="1" t="n">
        <v>0</v>
      </c>
      <c r="D4532" s="1" t="n">
        <v>0</v>
      </c>
      <c r="E4532" s="1" t="n">
        <v>0</v>
      </c>
      <c r="F4532" s="1" t="n">
        <v>4522</v>
      </c>
      <c r="I4532" s="3" t="s">
        <v>4899</v>
      </c>
      <c r="L4532" s="1" t="n">
        <v>0</v>
      </c>
      <c r="M4532" s="1" t="n">
        <v>45280</v>
      </c>
    </row>
    <row r="4533" customFormat="false" ht="14.9" hidden="false" customHeight="false" outlineLevel="0" collapsed="false">
      <c r="A4533" s="1" t="n">
        <v>4529</v>
      </c>
      <c r="B4533" s="1" t="n">
        <v>62</v>
      </c>
      <c r="C4533" s="1" t="n">
        <v>0</v>
      </c>
      <c r="D4533" s="1" t="n">
        <v>0</v>
      </c>
      <c r="E4533" s="1" t="n">
        <v>1</v>
      </c>
      <c r="F4533" s="1" t="n">
        <v>4528</v>
      </c>
      <c r="H4533" s="1" t="s">
        <v>5070</v>
      </c>
      <c r="I4533" s="3" t="e">
        <f aca="false">--#NAME? #NAME? #NAME? #NAME? #NAME? #NAME?</f>
        <v>#VALUE!</v>
      </c>
      <c r="J4533" s="3" t="s">
        <v>194</v>
      </c>
      <c r="K4533" s="1" t="n">
        <v>10</v>
      </c>
      <c r="L4533" s="1" t="n">
        <v>0</v>
      </c>
      <c r="M4533" s="1" t="n">
        <v>45290</v>
      </c>
    </row>
    <row r="4534" customFormat="false" ht="14.9" hidden="false" customHeight="false" outlineLevel="0" collapsed="false">
      <c r="A4534" s="1" t="n">
        <v>4530</v>
      </c>
      <c r="B4534" s="1" t="n">
        <v>62</v>
      </c>
      <c r="C4534" s="1" t="n">
        <v>0</v>
      </c>
      <c r="D4534" s="1" t="n">
        <v>0</v>
      </c>
      <c r="E4534" s="1" t="n">
        <v>1</v>
      </c>
      <c r="F4534" s="1" t="n">
        <v>4528</v>
      </c>
      <c r="H4534" s="1" t="s">
        <v>5071</v>
      </c>
      <c r="I4534" s="3" t="e">
        <f aca="false">--#NAME? #NAME?</f>
        <v>#VALUE!</v>
      </c>
      <c r="J4534" s="3" t="s">
        <v>194</v>
      </c>
      <c r="K4534" s="1" t="n">
        <v>10</v>
      </c>
      <c r="L4534" s="1" t="n">
        <v>0</v>
      </c>
      <c r="M4534" s="1" t="n">
        <v>45300</v>
      </c>
    </row>
    <row r="4535" customFormat="false" ht="14.9" hidden="false" customHeight="false" outlineLevel="0" collapsed="false">
      <c r="A4535" s="1" t="n">
        <v>4531</v>
      </c>
      <c r="B4535" s="1" t="n">
        <v>62</v>
      </c>
      <c r="C4535" s="1" t="n">
        <v>0</v>
      </c>
      <c r="D4535" s="1" t="n">
        <v>0</v>
      </c>
      <c r="E4535" s="1" t="n">
        <v>1</v>
      </c>
      <c r="F4535" s="1" t="n">
        <v>4528</v>
      </c>
      <c r="H4535" s="1" t="s">
        <v>5072</v>
      </c>
      <c r="I4535" s="3" t="e">
        <f aca="false">--#NAME? #NAME? #NAME?</f>
        <v>#VALUE!</v>
      </c>
      <c r="J4535" s="3" t="s">
        <v>194</v>
      </c>
      <c r="K4535" s="1" t="n">
        <v>10</v>
      </c>
      <c r="L4535" s="1" t="n">
        <v>0</v>
      </c>
      <c r="M4535" s="1" t="n">
        <v>45310</v>
      </c>
    </row>
    <row r="4536" customFormat="false" ht="14.9" hidden="false" customHeight="false" outlineLevel="0" collapsed="false">
      <c r="A4536" s="1" t="n">
        <v>4532</v>
      </c>
      <c r="B4536" s="1" t="n">
        <v>62</v>
      </c>
      <c r="C4536" s="1" t="n">
        <v>0</v>
      </c>
      <c r="D4536" s="1" t="n">
        <v>0</v>
      </c>
      <c r="E4536" s="1" t="n">
        <v>1</v>
      </c>
      <c r="F4536" s="1" t="n">
        <v>4528</v>
      </c>
      <c r="H4536" s="1" t="s">
        <v>5073</v>
      </c>
      <c r="I4536" s="3" t="e">
        <f aca="false">--#NAME? #NAME? #NAME? #NAME?</f>
        <v>#VALUE!</v>
      </c>
      <c r="J4536" s="3" t="s">
        <v>194</v>
      </c>
      <c r="K4536" s="1" t="n">
        <v>10</v>
      </c>
      <c r="L4536" s="1" t="n">
        <v>0</v>
      </c>
      <c r="M4536" s="1" t="n">
        <v>45320</v>
      </c>
    </row>
    <row r="4537" customFormat="false" ht="41.75" hidden="false" customHeight="false" outlineLevel="0" collapsed="false">
      <c r="A4537" s="1" t="n">
        <v>4533</v>
      </c>
      <c r="B4537" s="1" t="n">
        <v>62</v>
      </c>
      <c r="C4537" s="1" t="n">
        <v>0</v>
      </c>
      <c r="D4537" s="1" t="n">
        <v>0</v>
      </c>
      <c r="E4537" s="1" t="n">
        <v>0</v>
      </c>
      <c r="F4537" s="1" t="n">
        <v>4522</v>
      </c>
      <c r="I4537" s="3" t="s">
        <v>4903</v>
      </c>
      <c r="L4537" s="1" t="n">
        <v>0</v>
      </c>
      <c r="M4537" s="1" t="n">
        <v>45330</v>
      </c>
    </row>
    <row r="4538" customFormat="false" ht="14.9" hidden="false" customHeight="false" outlineLevel="0" collapsed="false">
      <c r="A4538" s="1" t="n">
        <v>4534</v>
      </c>
      <c r="B4538" s="1" t="n">
        <v>62</v>
      </c>
      <c r="C4538" s="1" t="n">
        <v>0</v>
      </c>
      <c r="D4538" s="1" t="n">
        <v>0</v>
      </c>
      <c r="E4538" s="1" t="n">
        <v>1</v>
      </c>
      <c r="F4538" s="1" t="n">
        <v>4533</v>
      </c>
      <c r="H4538" s="1" t="s">
        <v>5074</v>
      </c>
      <c r="I4538" s="3" t="e">
        <f aca="false">--#NAME? #NAME? #NAME? #NAME? #NAME? #NAME?</f>
        <v>#VALUE!</v>
      </c>
      <c r="J4538" s="3" t="s">
        <v>194</v>
      </c>
      <c r="K4538" s="1" t="n">
        <v>10</v>
      </c>
      <c r="L4538" s="1" t="n">
        <v>0</v>
      </c>
      <c r="M4538" s="1" t="n">
        <v>45340</v>
      </c>
    </row>
    <row r="4539" customFormat="false" ht="14.9" hidden="false" customHeight="false" outlineLevel="0" collapsed="false">
      <c r="A4539" s="1" t="n">
        <v>4535</v>
      </c>
      <c r="B4539" s="1" t="n">
        <v>62</v>
      </c>
      <c r="C4539" s="1" t="n">
        <v>0</v>
      </c>
      <c r="D4539" s="1" t="n">
        <v>0</v>
      </c>
      <c r="E4539" s="1" t="n">
        <v>1</v>
      </c>
      <c r="F4539" s="1" t="n">
        <v>4533</v>
      </c>
      <c r="H4539" s="1" t="s">
        <v>5075</v>
      </c>
      <c r="I4539" s="3" t="e">
        <f aca="false">--#NAME? #NAME?</f>
        <v>#VALUE!</v>
      </c>
      <c r="J4539" s="3" t="s">
        <v>194</v>
      </c>
      <c r="K4539" s="1" t="n">
        <v>10</v>
      </c>
      <c r="L4539" s="1" t="n">
        <v>0</v>
      </c>
      <c r="M4539" s="1" t="n">
        <v>45350</v>
      </c>
    </row>
    <row r="4540" customFormat="false" ht="14.9" hidden="false" customHeight="false" outlineLevel="0" collapsed="false">
      <c r="A4540" s="1" t="n">
        <v>4536</v>
      </c>
      <c r="B4540" s="1" t="n">
        <v>62</v>
      </c>
      <c r="C4540" s="1" t="n">
        <v>0</v>
      </c>
      <c r="D4540" s="1" t="n">
        <v>0</v>
      </c>
      <c r="E4540" s="1" t="n">
        <v>1</v>
      </c>
      <c r="F4540" s="1" t="n">
        <v>4533</v>
      </c>
      <c r="H4540" s="1" t="s">
        <v>5076</v>
      </c>
      <c r="I4540" s="3" t="e">
        <f aca="false">--#NAME? #NAME? #NAME?</f>
        <v>#VALUE!</v>
      </c>
      <c r="J4540" s="3" t="s">
        <v>194</v>
      </c>
      <c r="K4540" s="1" t="n">
        <v>10</v>
      </c>
      <c r="L4540" s="1" t="n">
        <v>0</v>
      </c>
      <c r="M4540" s="1" t="n">
        <v>45360</v>
      </c>
    </row>
    <row r="4541" customFormat="false" ht="14.9" hidden="false" customHeight="false" outlineLevel="0" collapsed="false">
      <c r="A4541" s="1" t="n">
        <v>4537</v>
      </c>
      <c r="B4541" s="1" t="n">
        <v>62</v>
      </c>
      <c r="C4541" s="1" t="n">
        <v>0</v>
      </c>
      <c r="D4541" s="1" t="n">
        <v>0</v>
      </c>
      <c r="E4541" s="1" t="n">
        <v>1</v>
      </c>
      <c r="F4541" s="1" t="n">
        <v>4533</v>
      </c>
      <c r="H4541" s="1" t="s">
        <v>5077</v>
      </c>
      <c r="I4541" s="3" t="e">
        <f aca="false">--#NAME? #NAME? #NAME? #NAME?</f>
        <v>#VALUE!</v>
      </c>
      <c r="J4541" s="3" t="s">
        <v>194</v>
      </c>
      <c r="K4541" s="1" t="n">
        <v>10</v>
      </c>
      <c r="L4541" s="1" t="n">
        <v>0</v>
      </c>
      <c r="M4541" s="1" t="n">
        <v>45370</v>
      </c>
    </row>
    <row r="4542" customFormat="false" ht="14.9" hidden="false" customHeight="false" outlineLevel="0" collapsed="false">
      <c r="A4542" s="1" t="n">
        <v>4538</v>
      </c>
      <c r="B4542" s="1" t="n">
        <v>62</v>
      </c>
      <c r="C4542" s="1" t="n">
        <v>0</v>
      </c>
      <c r="D4542" s="1" t="n">
        <v>0</v>
      </c>
      <c r="E4542" s="1" t="n">
        <v>0</v>
      </c>
      <c r="F4542" s="1" t="n">
        <v>4522</v>
      </c>
      <c r="I4542" s="3" t="s">
        <v>4924</v>
      </c>
      <c r="L4542" s="1" t="n">
        <v>0</v>
      </c>
      <c r="M4542" s="1" t="n">
        <v>45380</v>
      </c>
    </row>
    <row r="4543" customFormat="false" ht="14.9" hidden="false" customHeight="false" outlineLevel="0" collapsed="false">
      <c r="A4543" s="1" t="n">
        <v>4539</v>
      </c>
      <c r="B4543" s="1" t="n">
        <v>62</v>
      </c>
      <c r="C4543" s="1" t="n">
        <v>0</v>
      </c>
      <c r="D4543" s="1" t="n">
        <v>0</v>
      </c>
      <c r="E4543" s="1" t="n">
        <v>1</v>
      </c>
      <c r="F4543" s="1" t="n">
        <v>4538</v>
      </c>
      <c r="H4543" s="1" t="s">
        <v>5078</v>
      </c>
      <c r="I4543" s="3" t="e">
        <f aca="false">--#NAME? #NAME? #NAME? #NAME? #NAME? #NAME?</f>
        <v>#VALUE!</v>
      </c>
      <c r="J4543" s="3" t="s">
        <v>194</v>
      </c>
      <c r="K4543" s="1" t="n">
        <v>10</v>
      </c>
      <c r="L4543" s="1" t="n">
        <v>0</v>
      </c>
      <c r="M4543" s="1" t="n">
        <v>45390</v>
      </c>
    </row>
    <row r="4544" customFormat="false" ht="14.9" hidden="false" customHeight="false" outlineLevel="0" collapsed="false">
      <c r="A4544" s="1" t="n">
        <v>4540</v>
      </c>
      <c r="B4544" s="1" t="n">
        <v>62</v>
      </c>
      <c r="C4544" s="1" t="n">
        <v>0</v>
      </c>
      <c r="D4544" s="1" t="n">
        <v>0</v>
      </c>
      <c r="E4544" s="1" t="n">
        <v>1</v>
      </c>
      <c r="F4544" s="1" t="n">
        <v>4538</v>
      </c>
      <c r="H4544" s="1" t="s">
        <v>5079</v>
      </c>
      <c r="I4544" s="3" t="e">
        <f aca="false">--#NAME? #NAME?</f>
        <v>#VALUE!</v>
      </c>
      <c r="J4544" s="3" t="s">
        <v>194</v>
      </c>
      <c r="K4544" s="1" t="n">
        <v>10</v>
      </c>
      <c r="L4544" s="1" t="n">
        <v>0</v>
      </c>
      <c r="M4544" s="1" t="n">
        <v>45400</v>
      </c>
    </row>
    <row r="4545" customFormat="false" ht="14.9" hidden="false" customHeight="false" outlineLevel="0" collapsed="false">
      <c r="A4545" s="1" t="n">
        <v>4541</v>
      </c>
      <c r="B4545" s="1" t="n">
        <v>62</v>
      </c>
      <c r="C4545" s="1" t="n">
        <v>0</v>
      </c>
      <c r="D4545" s="1" t="n">
        <v>0</v>
      </c>
      <c r="E4545" s="1" t="n">
        <v>1</v>
      </c>
      <c r="F4545" s="1" t="n">
        <v>4538</v>
      </c>
      <c r="H4545" s="1" t="s">
        <v>5080</v>
      </c>
      <c r="I4545" s="3" t="e">
        <f aca="false">--#NAME? #NAME? #NAME?</f>
        <v>#VALUE!</v>
      </c>
      <c r="J4545" s="3" t="s">
        <v>194</v>
      </c>
      <c r="K4545" s="1" t="n">
        <v>10</v>
      </c>
      <c r="L4545" s="1" t="n">
        <v>0</v>
      </c>
      <c r="M4545" s="1" t="n">
        <v>45410</v>
      </c>
    </row>
    <row r="4546" customFormat="false" ht="14.9" hidden="false" customHeight="false" outlineLevel="0" collapsed="false">
      <c r="A4546" s="1" t="n">
        <v>4542</v>
      </c>
      <c r="B4546" s="1" t="n">
        <v>62</v>
      </c>
      <c r="C4546" s="1" t="n">
        <v>0</v>
      </c>
      <c r="D4546" s="1" t="n">
        <v>0</v>
      </c>
      <c r="E4546" s="1" t="n">
        <v>1</v>
      </c>
      <c r="F4546" s="1" t="n">
        <v>4538</v>
      </c>
      <c r="H4546" s="1" t="s">
        <v>5081</v>
      </c>
      <c r="I4546" s="3" t="e">
        <f aca="false">--#NAME? #NAME? #NAME?</f>
        <v>#VALUE!</v>
      </c>
      <c r="J4546" s="3" t="s">
        <v>194</v>
      </c>
      <c r="K4546" s="1" t="n">
        <v>10</v>
      </c>
      <c r="L4546" s="1" t="n">
        <v>0</v>
      </c>
      <c r="M4546" s="1" t="n">
        <v>45420</v>
      </c>
    </row>
    <row r="4547" customFormat="false" ht="14.9" hidden="false" customHeight="false" outlineLevel="0" collapsed="false">
      <c r="A4547" s="1" t="n">
        <v>4543</v>
      </c>
      <c r="B4547" s="1" t="n">
        <v>62</v>
      </c>
      <c r="C4547" s="1" t="n">
        <v>0</v>
      </c>
      <c r="D4547" s="1" t="n">
        <v>0</v>
      </c>
      <c r="E4547" s="1" t="n">
        <v>1</v>
      </c>
      <c r="F4547" s="1" t="n">
        <v>4538</v>
      </c>
      <c r="H4547" s="1" t="s">
        <v>5082</v>
      </c>
      <c r="I4547" s="3" t="e">
        <f aca="false">--#NAME? #NAME? #NAME? #NAME?</f>
        <v>#VALUE!</v>
      </c>
      <c r="J4547" s="3" t="s">
        <v>194</v>
      </c>
      <c r="K4547" s="1" t="n">
        <v>10</v>
      </c>
      <c r="L4547" s="1" t="n">
        <v>0</v>
      </c>
      <c r="M4547" s="1" t="n">
        <v>45430</v>
      </c>
    </row>
    <row r="4548" customFormat="false" ht="55.2" hidden="false" customHeight="false" outlineLevel="0" collapsed="false">
      <c r="A4548" s="1" t="n">
        <v>4544</v>
      </c>
      <c r="B4548" s="1" t="n">
        <v>62</v>
      </c>
      <c r="C4548" s="1" t="n">
        <v>0</v>
      </c>
      <c r="D4548" s="1" t="n">
        <v>0</v>
      </c>
      <c r="E4548" s="1" t="n">
        <v>0</v>
      </c>
      <c r="F4548" s="1" t="n">
        <v>4522</v>
      </c>
      <c r="I4548" s="3" t="s">
        <v>4930</v>
      </c>
      <c r="L4548" s="1" t="n">
        <v>0</v>
      </c>
      <c r="M4548" s="1" t="n">
        <v>45440</v>
      </c>
    </row>
    <row r="4549" customFormat="false" ht="14.9" hidden="false" customHeight="false" outlineLevel="0" collapsed="false">
      <c r="A4549" s="1" t="n">
        <v>4545</v>
      </c>
      <c r="B4549" s="1" t="n">
        <v>62</v>
      </c>
      <c r="C4549" s="1" t="n">
        <v>0</v>
      </c>
      <c r="D4549" s="1" t="n">
        <v>0</v>
      </c>
      <c r="E4549" s="1" t="n">
        <v>1</v>
      </c>
      <c r="F4549" s="1" t="n">
        <v>4544</v>
      </c>
      <c r="H4549" s="1" t="s">
        <v>5083</v>
      </c>
      <c r="I4549" s="3" t="e">
        <f aca="false">--#NAME? #NAME? #NAME? #NAME? #NAME? #NAME?</f>
        <v>#VALUE!</v>
      </c>
      <c r="J4549" s="3" t="s">
        <v>194</v>
      </c>
      <c r="K4549" s="1" t="n">
        <v>10</v>
      </c>
      <c r="L4549" s="1" t="n">
        <v>0</v>
      </c>
      <c r="M4549" s="1" t="n">
        <v>45450</v>
      </c>
    </row>
    <row r="4550" customFormat="false" ht="14.9" hidden="false" customHeight="false" outlineLevel="0" collapsed="false">
      <c r="A4550" s="1" t="n">
        <v>4546</v>
      </c>
      <c r="B4550" s="1" t="n">
        <v>62</v>
      </c>
      <c r="C4550" s="1" t="n">
        <v>0</v>
      </c>
      <c r="D4550" s="1" t="n">
        <v>0</v>
      </c>
      <c r="E4550" s="1" t="n">
        <v>1</v>
      </c>
      <c r="F4550" s="1" t="n">
        <v>4544</v>
      </c>
      <c r="H4550" s="1" t="s">
        <v>5084</v>
      </c>
      <c r="I4550" s="3" t="e">
        <f aca="false">--#NAME? #NAME?</f>
        <v>#VALUE!</v>
      </c>
      <c r="J4550" s="3" t="s">
        <v>194</v>
      </c>
      <c r="K4550" s="1" t="n">
        <v>10</v>
      </c>
      <c r="L4550" s="1" t="n">
        <v>0</v>
      </c>
      <c r="M4550" s="1" t="n">
        <v>45460</v>
      </c>
    </row>
    <row r="4551" customFormat="false" ht="14.9" hidden="false" customHeight="false" outlineLevel="0" collapsed="false">
      <c r="A4551" s="1" t="n">
        <v>4547</v>
      </c>
      <c r="B4551" s="1" t="n">
        <v>62</v>
      </c>
      <c r="C4551" s="1" t="n">
        <v>0</v>
      </c>
      <c r="D4551" s="1" t="n">
        <v>0</v>
      </c>
      <c r="E4551" s="1" t="n">
        <v>1</v>
      </c>
      <c r="F4551" s="1" t="n">
        <v>4544</v>
      </c>
      <c r="H4551" s="1" t="s">
        <v>5085</v>
      </c>
      <c r="I4551" s="3" t="e">
        <f aca="false">--#NAME? #NAME? #NAME?</f>
        <v>#VALUE!</v>
      </c>
      <c r="J4551" s="3" t="s">
        <v>194</v>
      </c>
      <c r="K4551" s="1" t="n">
        <v>10</v>
      </c>
      <c r="L4551" s="1" t="n">
        <v>0</v>
      </c>
      <c r="M4551" s="1" t="n">
        <v>45470</v>
      </c>
    </row>
    <row r="4552" customFormat="false" ht="14.9" hidden="false" customHeight="false" outlineLevel="0" collapsed="false">
      <c r="A4552" s="1" t="n">
        <v>4548</v>
      </c>
      <c r="B4552" s="1" t="n">
        <v>62</v>
      </c>
      <c r="C4552" s="1" t="n">
        <v>0</v>
      </c>
      <c r="D4552" s="1" t="n">
        <v>0</v>
      </c>
      <c r="E4552" s="1" t="n">
        <v>1</v>
      </c>
      <c r="F4552" s="1" t="n">
        <v>4544</v>
      </c>
      <c r="H4552" s="1" t="s">
        <v>5086</v>
      </c>
      <c r="I4552" s="3" t="e">
        <f aca="false">--#NAME? #NAME? #NAME? #NAME?</f>
        <v>#VALUE!</v>
      </c>
      <c r="J4552" s="3" t="s">
        <v>194</v>
      </c>
      <c r="K4552" s="1" t="n">
        <v>10</v>
      </c>
      <c r="L4552" s="1" t="n">
        <v>0</v>
      </c>
      <c r="M4552" s="1" t="n">
        <v>45480</v>
      </c>
    </row>
    <row r="4553" customFormat="false" ht="108.95" hidden="false" customHeight="false" outlineLevel="0" collapsed="false">
      <c r="A4553" s="1" t="n">
        <v>4549</v>
      </c>
      <c r="B4553" s="1" t="n">
        <v>62</v>
      </c>
      <c r="C4553" s="1" t="n">
        <v>0</v>
      </c>
      <c r="D4553" s="1" t="n">
        <v>0</v>
      </c>
      <c r="E4553" s="1" t="n">
        <v>0</v>
      </c>
      <c r="F4553" s="1" t="n">
        <v>4522</v>
      </c>
      <c r="I4553" s="3" t="s">
        <v>4908</v>
      </c>
      <c r="L4553" s="1" t="n">
        <v>0</v>
      </c>
      <c r="M4553" s="1" t="n">
        <v>45490</v>
      </c>
    </row>
    <row r="4554" customFormat="false" ht="14.9" hidden="false" customHeight="false" outlineLevel="0" collapsed="false">
      <c r="A4554" s="1" t="n">
        <v>4550</v>
      </c>
      <c r="B4554" s="1" t="n">
        <v>62</v>
      </c>
      <c r="C4554" s="1" t="n">
        <v>0</v>
      </c>
      <c r="D4554" s="1" t="n">
        <v>0</v>
      </c>
      <c r="E4554" s="1" t="n">
        <v>1</v>
      </c>
      <c r="F4554" s="1" t="n">
        <v>4549</v>
      </c>
      <c r="H4554" s="1" t="s">
        <v>5087</v>
      </c>
      <c r="I4554" s="3" t="e">
        <f aca="false">--#NAME? #NAME? #NAME? #NAME? #NAME? #NAME?</f>
        <v>#VALUE!</v>
      </c>
      <c r="J4554" s="3" t="s">
        <v>194</v>
      </c>
      <c r="K4554" s="1" t="n">
        <v>10</v>
      </c>
      <c r="L4554" s="1" t="n">
        <v>0</v>
      </c>
      <c r="M4554" s="1" t="n">
        <v>45500</v>
      </c>
    </row>
    <row r="4555" customFormat="false" ht="14.9" hidden="false" customHeight="false" outlineLevel="0" collapsed="false">
      <c r="A4555" s="1" t="n">
        <v>4551</v>
      </c>
      <c r="B4555" s="1" t="n">
        <v>62</v>
      </c>
      <c r="C4555" s="1" t="n">
        <v>0</v>
      </c>
      <c r="D4555" s="1" t="n">
        <v>0</v>
      </c>
      <c r="E4555" s="1" t="n">
        <v>1</v>
      </c>
      <c r="F4555" s="1" t="n">
        <v>4549</v>
      </c>
      <c r="H4555" s="1" t="s">
        <v>5088</v>
      </c>
      <c r="I4555" s="3" t="e">
        <f aca="false">--#NAME? #NAME?</f>
        <v>#VALUE!</v>
      </c>
      <c r="J4555" s="3" t="s">
        <v>194</v>
      </c>
      <c r="K4555" s="1" t="n">
        <v>10</v>
      </c>
      <c r="L4555" s="1" t="n">
        <v>0</v>
      </c>
      <c r="M4555" s="1" t="n">
        <v>45510</v>
      </c>
    </row>
    <row r="4556" customFormat="false" ht="14.9" hidden="false" customHeight="false" outlineLevel="0" collapsed="false">
      <c r="A4556" s="1" t="n">
        <v>4552</v>
      </c>
      <c r="B4556" s="1" t="n">
        <v>62</v>
      </c>
      <c r="C4556" s="1" t="n">
        <v>0</v>
      </c>
      <c r="D4556" s="1" t="n">
        <v>0</v>
      </c>
      <c r="E4556" s="1" t="n">
        <v>1</v>
      </c>
      <c r="F4556" s="1" t="n">
        <v>4549</v>
      </c>
      <c r="H4556" s="1" t="s">
        <v>5089</v>
      </c>
      <c r="I4556" s="3" t="e">
        <f aca="false">--#NAME? #NAME? #NAME?</f>
        <v>#VALUE!</v>
      </c>
      <c r="J4556" s="3" t="s">
        <v>194</v>
      </c>
      <c r="K4556" s="1" t="n">
        <v>10</v>
      </c>
      <c r="L4556" s="1" t="n">
        <v>0</v>
      </c>
      <c r="M4556" s="1" t="n">
        <v>45520</v>
      </c>
    </row>
    <row r="4557" customFormat="false" ht="14.9" hidden="false" customHeight="false" outlineLevel="0" collapsed="false">
      <c r="A4557" s="1" t="n">
        <v>4553</v>
      </c>
      <c r="B4557" s="1" t="n">
        <v>62</v>
      </c>
      <c r="C4557" s="1" t="n">
        <v>0</v>
      </c>
      <c r="D4557" s="1" t="n">
        <v>0</v>
      </c>
      <c r="E4557" s="1" t="n">
        <v>1</v>
      </c>
      <c r="F4557" s="1" t="n">
        <v>4549</v>
      </c>
      <c r="H4557" s="1" t="s">
        <v>5090</v>
      </c>
      <c r="I4557" s="3" t="e">
        <f aca="false">--#NAME? #NAME? #NAME? #NAME?</f>
        <v>#VALUE!</v>
      </c>
      <c r="J4557" s="3" t="s">
        <v>194</v>
      </c>
      <c r="K4557" s="1" t="n">
        <v>10</v>
      </c>
      <c r="L4557" s="1" t="n">
        <v>0</v>
      </c>
      <c r="M4557" s="1" t="n">
        <v>45530</v>
      </c>
    </row>
    <row r="4558" customFormat="false" ht="41.75" hidden="false" customHeight="false" outlineLevel="0" collapsed="false">
      <c r="A4558" s="1" t="n">
        <v>4554</v>
      </c>
      <c r="B4558" s="1" t="n">
        <v>62</v>
      </c>
      <c r="C4558" s="1" t="n">
        <v>0</v>
      </c>
      <c r="D4558" s="1" t="n">
        <v>1</v>
      </c>
      <c r="E4558" s="1" t="n">
        <v>0</v>
      </c>
      <c r="G4558" s="1" t="n">
        <v>62.05</v>
      </c>
      <c r="I4558" s="3" t="s">
        <v>5091</v>
      </c>
      <c r="L4558" s="1" t="n">
        <v>0</v>
      </c>
      <c r="M4558" s="1" t="n">
        <v>45540</v>
      </c>
    </row>
    <row r="4559" customFormat="false" ht="14.9" hidden="false" customHeight="false" outlineLevel="0" collapsed="false">
      <c r="A4559" s="1" t="n">
        <v>4555</v>
      </c>
      <c r="B4559" s="1" t="n">
        <v>62</v>
      </c>
      <c r="C4559" s="1" t="n">
        <v>0</v>
      </c>
      <c r="D4559" s="1" t="n">
        <v>0</v>
      </c>
      <c r="E4559" s="1" t="n">
        <v>1</v>
      </c>
      <c r="F4559" s="1" t="n">
        <v>4554</v>
      </c>
      <c r="H4559" s="1" t="s">
        <v>5092</v>
      </c>
      <c r="I4559" s="3" t="e">
        <f aca="false">-#NAME? #NAME?</f>
        <v>#VALUE!</v>
      </c>
      <c r="J4559" s="3" t="s">
        <v>194</v>
      </c>
      <c r="K4559" s="1" t="n">
        <v>10</v>
      </c>
      <c r="L4559" s="1" t="n">
        <v>0</v>
      </c>
      <c r="M4559" s="1" t="n">
        <v>45550</v>
      </c>
    </row>
    <row r="4560" customFormat="false" ht="14.9" hidden="false" customHeight="false" outlineLevel="0" collapsed="false">
      <c r="A4560" s="1" t="n">
        <v>4556</v>
      </c>
      <c r="B4560" s="1" t="n">
        <v>62</v>
      </c>
      <c r="C4560" s="1" t="n">
        <v>0</v>
      </c>
      <c r="D4560" s="1" t="n">
        <v>0</v>
      </c>
      <c r="E4560" s="1" t="n">
        <v>1</v>
      </c>
      <c r="F4560" s="1" t="n">
        <v>4554</v>
      </c>
      <c r="H4560" s="1" t="s">
        <v>5093</v>
      </c>
      <c r="I4560" s="3" t="e">
        <f aca="false">-#NAME? #NAME?-#NAME? #NAME?</f>
        <v>#VALUE!</v>
      </c>
      <c r="J4560" s="3" t="s">
        <v>194</v>
      </c>
      <c r="K4560" s="1" t="n">
        <v>10</v>
      </c>
      <c r="L4560" s="1" t="n">
        <v>0</v>
      </c>
      <c r="M4560" s="1" t="n">
        <v>45560</v>
      </c>
    </row>
    <row r="4561" customFormat="false" ht="14.9" hidden="false" customHeight="false" outlineLevel="0" collapsed="false">
      <c r="A4561" s="1" t="n">
        <v>4557</v>
      </c>
      <c r="B4561" s="1" t="n">
        <v>62</v>
      </c>
      <c r="C4561" s="1" t="n">
        <v>0</v>
      </c>
      <c r="D4561" s="1" t="n">
        <v>0</v>
      </c>
      <c r="E4561" s="1" t="n">
        <v>1</v>
      </c>
      <c r="F4561" s="1" t="n">
        <v>4554</v>
      </c>
      <c r="H4561" s="1" t="s">
        <v>5094</v>
      </c>
      <c r="I4561" s="3" t="e">
        <f aca="false">-#NAME? #NAME? #NAME? #NAME?</f>
        <v>#VALUE!</v>
      </c>
      <c r="J4561" s="3" t="s">
        <v>194</v>
      </c>
      <c r="K4561" s="1" t="n">
        <v>10</v>
      </c>
      <c r="L4561" s="1" t="n">
        <v>0</v>
      </c>
      <c r="M4561" s="1" t="n">
        <v>45570</v>
      </c>
    </row>
    <row r="4562" customFormat="false" ht="82.05" hidden="false" customHeight="false" outlineLevel="0" collapsed="false">
      <c r="A4562" s="1" t="n">
        <v>4558</v>
      </c>
      <c r="B4562" s="1" t="n">
        <v>62</v>
      </c>
      <c r="C4562" s="1" t="n">
        <v>0</v>
      </c>
      <c r="D4562" s="1" t="n">
        <v>1</v>
      </c>
      <c r="E4562" s="1" t="n">
        <v>0</v>
      </c>
      <c r="G4562" s="1" t="n">
        <v>62.06</v>
      </c>
      <c r="I4562" s="3" t="s">
        <v>5095</v>
      </c>
      <c r="L4562" s="1" t="n">
        <v>0</v>
      </c>
      <c r="M4562" s="1" t="n">
        <v>45580</v>
      </c>
    </row>
    <row r="4563" customFormat="false" ht="14.9" hidden="false" customHeight="false" outlineLevel="0" collapsed="false">
      <c r="A4563" s="1" t="n">
        <v>4559</v>
      </c>
      <c r="B4563" s="1" t="n">
        <v>62</v>
      </c>
      <c r="C4563" s="1" t="n">
        <v>0</v>
      </c>
      <c r="D4563" s="1" t="n">
        <v>0</v>
      </c>
      <c r="E4563" s="1" t="n">
        <v>1</v>
      </c>
      <c r="F4563" s="1" t="n">
        <v>4558</v>
      </c>
      <c r="H4563" s="1" t="s">
        <v>5096</v>
      </c>
      <c r="I4563" s="3" t="e">
        <f aca="false">-#NAME? #NAME? #NAME? #NAME? #NAME?</f>
        <v>#VALUE!</v>
      </c>
      <c r="J4563" s="3" t="s">
        <v>194</v>
      </c>
      <c r="K4563" s="1" t="n">
        <v>10</v>
      </c>
      <c r="L4563" s="1" t="n">
        <v>0</v>
      </c>
      <c r="M4563" s="1" t="n">
        <v>45590</v>
      </c>
    </row>
    <row r="4564" customFormat="false" ht="14.9" hidden="false" customHeight="false" outlineLevel="0" collapsed="false">
      <c r="A4564" s="1" t="n">
        <v>4560</v>
      </c>
      <c r="B4564" s="1" t="n">
        <v>62</v>
      </c>
      <c r="C4564" s="1" t="n">
        <v>0</v>
      </c>
      <c r="D4564" s="1" t="n">
        <v>0</v>
      </c>
      <c r="E4564" s="1" t="n">
        <v>1</v>
      </c>
      <c r="F4564" s="1" t="n">
        <v>4558</v>
      </c>
      <c r="H4564" s="1" t="s">
        <v>5097</v>
      </c>
      <c r="I4564" s="3" t="e">
        <f aca="false">-#NAME? #NAME? #NAME? #NAME? #NAME? #NAME?</f>
        <v>#VALUE!</v>
      </c>
      <c r="J4564" s="3" t="s">
        <v>194</v>
      </c>
      <c r="K4564" s="1" t="n">
        <v>10</v>
      </c>
      <c r="L4564" s="1" t="n">
        <v>0</v>
      </c>
      <c r="M4564" s="1" t="n">
        <v>45600</v>
      </c>
    </row>
    <row r="4565" customFormat="false" ht="14.9" hidden="false" customHeight="false" outlineLevel="0" collapsed="false">
      <c r="A4565" s="1" t="n">
        <v>4561</v>
      </c>
      <c r="B4565" s="1" t="n">
        <v>62</v>
      </c>
      <c r="C4565" s="1" t="n">
        <v>0</v>
      </c>
      <c r="D4565" s="1" t="n">
        <v>0</v>
      </c>
      <c r="E4565" s="1" t="n">
        <v>1</v>
      </c>
      <c r="F4565" s="1" t="n">
        <v>4558</v>
      </c>
      <c r="H4565" s="1" t="s">
        <v>5098</v>
      </c>
      <c r="I4565" s="3" t="e">
        <f aca="false">-#NAME? #NAME?</f>
        <v>#VALUE!</v>
      </c>
      <c r="J4565" s="3" t="s">
        <v>194</v>
      </c>
      <c r="K4565" s="1" t="n">
        <v>10</v>
      </c>
      <c r="L4565" s="1" t="n">
        <v>0</v>
      </c>
      <c r="M4565" s="1" t="n">
        <v>45610</v>
      </c>
    </row>
    <row r="4566" customFormat="false" ht="14.9" hidden="false" customHeight="false" outlineLevel="0" collapsed="false">
      <c r="A4566" s="1" t="n">
        <v>4562</v>
      </c>
      <c r="B4566" s="1" t="n">
        <v>62</v>
      </c>
      <c r="C4566" s="1" t="n">
        <v>0</v>
      </c>
      <c r="D4566" s="1" t="n">
        <v>0</v>
      </c>
      <c r="E4566" s="1" t="n">
        <v>1</v>
      </c>
      <c r="F4566" s="1" t="n">
        <v>4558</v>
      </c>
      <c r="H4566" s="1" t="s">
        <v>5099</v>
      </c>
      <c r="I4566" s="3" t="e">
        <f aca="false">-#NAME? #NAME?-#NAME? #NAME?</f>
        <v>#VALUE!</v>
      </c>
      <c r="J4566" s="3" t="s">
        <v>194</v>
      </c>
      <c r="K4566" s="1" t="n">
        <v>10</v>
      </c>
      <c r="L4566" s="1" t="n">
        <v>0</v>
      </c>
      <c r="M4566" s="1" t="n">
        <v>45620</v>
      </c>
    </row>
    <row r="4567" customFormat="false" ht="14.9" hidden="false" customHeight="false" outlineLevel="0" collapsed="false">
      <c r="A4567" s="1" t="n">
        <v>4563</v>
      </c>
      <c r="B4567" s="1" t="n">
        <v>62</v>
      </c>
      <c r="C4567" s="1" t="n">
        <v>0</v>
      </c>
      <c r="D4567" s="1" t="n">
        <v>0</v>
      </c>
      <c r="E4567" s="1" t="n">
        <v>1</v>
      </c>
      <c r="F4567" s="1" t="n">
        <v>4558</v>
      </c>
      <c r="H4567" s="1" t="s">
        <v>5100</v>
      </c>
      <c r="I4567" s="3" t="e">
        <f aca="false">-#NAME? #NAME? #NAME? #NAME?</f>
        <v>#VALUE!</v>
      </c>
      <c r="J4567" s="3" t="s">
        <v>194</v>
      </c>
      <c r="K4567" s="1" t="n">
        <v>10</v>
      </c>
      <c r="L4567" s="1" t="n">
        <v>0</v>
      </c>
      <c r="M4567" s="1" t="n">
        <v>45630</v>
      </c>
    </row>
    <row r="4568" customFormat="false" ht="216.4" hidden="false" customHeight="false" outlineLevel="0" collapsed="false">
      <c r="A4568" s="1" t="n">
        <v>4564</v>
      </c>
      <c r="B4568" s="1" t="n">
        <v>62</v>
      </c>
      <c r="C4568" s="1" t="n">
        <v>0</v>
      </c>
      <c r="D4568" s="1" t="n">
        <v>1</v>
      </c>
      <c r="E4568" s="1" t="n">
        <v>0</v>
      </c>
      <c r="G4568" s="1" t="n">
        <v>62.07</v>
      </c>
      <c r="I4568" s="3" t="s">
        <v>5101</v>
      </c>
      <c r="L4568" s="1" t="n">
        <v>0</v>
      </c>
      <c r="M4568" s="1" t="n">
        <v>45640</v>
      </c>
    </row>
    <row r="4569" customFormat="false" ht="55.2" hidden="false" customHeight="false" outlineLevel="0" collapsed="false">
      <c r="A4569" s="1" t="n">
        <v>4565</v>
      </c>
      <c r="B4569" s="1" t="n">
        <v>62</v>
      </c>
      <c r="C4569" s="1" t="n">
        <v>0</v>
      </c>
      <c r="D4569" s="1" t="n">
        <v>0</v>
      </c>
      <c r="E4569" s="1" t="n">
        <v>0</v>
      </c>
      <c r="F4569" s="1" t="n">
        <v>4564</v>
      </c>
      <c r="I4569" s="3" t="s">
        <v>4949</v>
      </c>
      <c r="L4569" s="1" t="n">
        <v>0</v>
      </c>
      <c r="M4569" s="1" t="n">
        <v>45650</v>
      </c>
    </row>
    <row r="4570" customFormat="false" ht="14.9" hidden="false" customHeight="false" outlineLevel="0" collapsed="false">
      <c r="A4570" s="1" t="n">
        <v>4566</v>
      </c>
      <c r="B4570" s="1" t="n">
        <v>62</v>
      </c>
      <c r="C4570" s="1" t="n">
        <v>0</v>
      </c>
      <c r="D4570" s="1" t="n">
        <v>0</v>
      </c>
      <c r="E4570" s="1" t="n">
        <v>1</v>
      </c>
      <c r="F4570" s="1" t="n">
        <v>4565</v>
      </c>
      <c r="H4570" s="1" t="s">
        <v>5102</v>
      </c>
      <c r="I4570" s="3" t="e">
        <f aca="false">--#NAME? #NAME?</f>
        <v>#VALUE!</v>
      </c>
      <c r="J4570" s="3" t="s">
        <v>194</v>
      </c>
      <c r="K4570" s="1" t="n">
        <v>10</v>
      </c>
      <c r="L4570" s="1" t="n">
        <v>0</v>
      </c>
      <c r="M4570" s="1" t="n">
        <v>45660</v>
      </c>
    </row>
    <row r="4571" customFormat="false" ht="14.9" hidden="false" customHeight="false" outlineLevel="0" collapsed="false">
      <c r="A4571" s="1" t="n">
        <v>4567</v>
      </c>
      <c r="B4571" s="1" t="n">
        <v>62</v>
      </c>
      <c r="C4571" s="1" t="n">
        <v>0</v>
      </c>
      <c r="D4571" s="1" t="n">
        <v>0</v>
      </c>
      <c r="E4571" s="1" t="n">
        <v>1</v>
      </c>
      <c r="F4571" s="1" t="n">
        <v>4565</v>
      </c>
      <c r="H4571" s="1" t="s">
        <v>5103</v>
      </c>
      <c r="I4571" s="3" t="e">
        <f aca="false">--#NAME? #NAME? #NAME? #NAME?</f>
        <v>#VALUE!</v>
      </c>
      <c r="J4571" s="3" t="s">
        <v>194</v>
      </c>
      <c r="K4571" s="1" t="n">
        <v>10</v>
      </c>
      <c r="L4571" s="1" t="n">
        <v>0</v>
      </c>
      <c r="M4571" s="1" t="n">
        <v>45670</v>
      </c>
    </row>
    <row r="4572" customFormat="false" ht="55.2" hidden="false" customHeight="false" outlineLevel="0" collapsed="false">
      <c r="A4572" s="1" t="n">
        <v>4568</v>
      </c>
      <c r="B4572" s="1" t="n">
        <v>62</v>
      </c>
      <c r="C4572" s="1" t="n">
        <v>0</v>
      </c>
      <c r="D4572" s="1" t="n">
        <v>0</v>
      </c>
      <c r="E4572" s="1" t="n">
        <v>0</v>
      </c>
      <c r="F4572" s="1" t="n">
        <v>4564</v>
      </c>
      <c r="I4572" s="3" t="s">
        <v>4953</v>
      </c>
      <c r="L4572" s="1" t="n">
        <v>0</v>
      </c>
      <c r="M4572" s="1" t="n">
        <v>45680</v>
      </c>
    </row>
    <row r="4573" customFormat="false" ht="14.9" hidden="false" customHeight="false" outlineLevel="0" collapsed="false">
      <c r="A4573" s="1" t="n">
        <v>4569</v>
      </c>
      <c r="B4573" s="1" t="n">
        <v>62</v>
      </c>
      <c r="C4573" s="1" t="n">
        <v>0</v>
      </c>
      <c r="D4573" s="1" t="n">
        <v>0</v>
      </c>
      <c r="E4573" s="1" t="n">
        <v>1</v>
      </c>
      <c r="F4573" s="1" t="n">
        <v>4568</v>
      </c>
      <c r="H4573" s="1" t="s">
        <v>5104</v>
      </c>
      <c r="I4573" s="3" t="e">
        <f aca="false">--#NAME? #NAME?</f>
        <v>#VALUE!</v>
      </c>
      <c r="J4573" s="3" t="s">
        <v>194</v>
      </c>
      <c r="K4573" s="1" t="n">
        <v>10</v>
      </c>
      <c r="L4573" s="1" t="n">
        <v>0</v>
      </c>
      <c r="M4573" s="1" t="n">
        <v>45690</v>
      </c>
    </row>
    <row r="4574" customFormat="false" ht="14.9" hidden="false" customHeight="false" outlineLevel="0" collapsed="false">
      <c r="A4574" s="1" t="n">
        <v>4570</v>
      </c>
      <c r="B4574" s="1" t="n">
        <v>62</v>
      </c>
      <c r="C4574" s="1" t="n">
        <v>0</v>
      </c>
      <c r="D4574" s="1" t="n">
        <v>0</v>
      </c>
      <c r="E4574" s="1" t="n">
        <v>1</v>
      </c>
      <c r="F4574" s="1" t="n">
        <v>4568</v>
      </c>
      <c r="H4574" s="1" t="s">
        <v>5105</v>
      </c>
      <c r="I4574" s="3" t="e">
        <f aca="false">--#NAME? #NAME?-#NAME? #NAME?</f>
        <v>#VALUE!</v>
      </c>
      <c r="J4574" s="3" t="s">
        <v>194</v>
      </c>
      <c r="K4574" s="1" t="n">
        <v>10</v>
      </c>
      <c r="L4574" s="1" t="n">
        <v>0</v>
      </c>
      <c r="M4574" s="1" t="n">
        <v>45700</v>
      </c>
    </row>
    <row r="4575" customFormat="false" ht="14.9" hidden="false" customHeight="false" outlineLevel="0" collapsed="false">
      <c r="A4575" s="1" t="n">
        <v>4571</v>
      </c>
      <c r="B4575" s="1" t="n">
        <v>62</v>
      </c>
      <c r="C4575" s="1" t="n">
        <v>0</v>
      </c>
      <c r="D4575" s="1" t="n">
        <v>0</v>
      </c>
      <c r="E4575" s="1" t="n">
        <v>1</v>
      </c>
      <c r="F4575" s="1" t="n">
        <v>4568</v>
      </c>
      <c r="H4575" s="1" t="s">
        <v>5106</v>
      </c>
      <c r="I4575" s="3" t="e">
        <f aca="false">--#NAME? #NAME? #NAME? #NAME?</f>
        <v>#VALUE!</v>
      </c>
      <c r="J4575" s="3" t="s">
        <v>194</v>
      </c>
      <c r="K4575" s="1" t="n">
        <v>10</v>
      </c>
      <c r="L4575" s="1" t="n">
        <v>0</v>
      </c>
      <c r="M4575" s="1" t="n">
        <v>45710</v>
      </c>
    </row>
    <row r="4576" customFormat="false" ht="14.9" hidden="false" customHeight="false" outlineLevel="0" collapsed="false">
      <c r="A4576" s="1" t="n">
        <v>4572</v>
      </c>
      <c r="B4576" s="1" t="n">
        <v>62</v>
      </c>
      <c r="C4576" s="1" t="n">
        <v>0</v>
      </c>
      <c r="D4576" s="1" t="n">
        <v>0</v>
      </c>
      <c r="E4576" s="1" t="n">
        <v>1</v>
      </c>
      <c r="F4576" s="1" t="n">
        <v>4564</v>
      </c>
      <c r="I4576" s="3" t="s">
        <v>199</v>
      </c>
      <c r="L4576" s="1" t="n">
        <v>0</v>
      </c>
      <c r="M4576" s="1" t="n">
        <v>45720</v>
      </c>
    </row>
    <row r="4577" customFormat="false" ht="14.9" hidden="false" customHeight="false" outlineLevel="0" collapsed="false">
      <c r="A4577" s="1" t="n">
        <v>4573</v>
      </c>
      <c r="B4577" s="1" t="n">
        <v>62</v>
      </c>
      <c r="C4577" s="1" t="n">
        <v>0</v>
      </c>
      <c r="D4577" s="1" t="n">
        <v>0</v>
      </c>
      <c r="E4577" s="1" t="n">
        <v>1</v>
      </c>
      <c r="F4577" s="1" t="n">
        <v>4572</v>
      </c>
      <c r="H4577" s="1" t="s">
        <v>5107</v>
      </c>
      <c r="I4577" s="3" t="e">
        <f aca="false">--#NAME? #NAME?</f>
        <v>#VALUE!</v>
      </c>
      <c r="J4577" s="3" t="s">
        <v>256</v>
      </c>
      <c r="K4577" s="1" t="n">
        <v>10</v>
      </c>
      <c r="L4577" s="1" t="n">
        <v>0</v>
      </c>
      <c r="M4577" s="1" t="n">
        <v>45730</v>
      </c>
    </row>
    <row r="4578" customFormat="false" ht="14.9" hidden="false" customHeight="false" outlineLevel="0" collapsed="false">
      <c r="A4578" s="1" t="n">
        <v>4574</v>
      </c>
      <c r="B4578" s="1" t="n">
        <v>62</v>
      </c>
      <c r="C4578" s="1" t="n">
        <v>0</v>
      </c>
      <c r="D4578" s="1" t="n">
        <v>0</v>
      </c>
      <c r="E4578" s="1" t="n">
        <v>1</v>
      </c>
      <c r="F4578" s="1" t="n">
        <v>4572</v>
      </c>
      <c r="H4578" s="1" t="s">
        <v>5108</v>
      </c>
      <c r="I4578" s="3" t="e">
        <f aca="false">--#NAME? #NAME? #NAME? #NAME?</f>
        <v>#VALUE!</v>
      </c>
      <c r="J4578" s="3" t="s">
        <v>256</v>
      </c>
      <c r="K4578" s="1" t="n">
        <v>10</v>
      </c>
      <c r="L4578" s="1" t="n">
        <v>0</v>
      </c>
      <c r="M4578" s="1" t="n">
        <v>45740</v>
      </c>
    </row>
    <row r="4579" customFormat="false" ht="270.1" hidden="false" customHeight="false" outlineLevel="0" collapsed="false">
      <c r="A4579" s="1" t="n">
        <v>4575</v>
      </c>
      <c r="B4579" s="1" t="n">
        <v>62</v>
      </c>
      <c r="C4579" s="1" t="n">
        <v>0</v>
      </c>
      <c r="D4579" s="1" t="n">
        <v>1</v>
      </c>
      <c r="E4579" s="1" t="n">
        <v>0</v>
      </c>
      <c r="G4579" s="1" t="n">
        <v>62.08</v>
      </c>
      <c r="I4579" s="3" t="s">
        <v>5109</v>
      </c>
      <c r="L4579" s="1" t="n">
        <v>0</v>
      </c>
      <c r="M4579" s="1" t="n">
        <v>45750</v>
      </c>
    </row>
    <row r="4580" customFormat="false" ht="14.9" hidden="false" customHeight="false" outlineLevel="0" collapsed="false">
      <c r="A4580" s="1" t="n">
        <v>4576</v>
      </c>
      <c r="B4580" s="1" t="n">
        <v>62</v>
      </c>
      <c r="C4580" s="1" t="n">
        <v>0</v>
      </c>
      <c r="D4580" s="1" t="n">
        <v>0</v>
      </c>
      <c r="E4580" s="1" t="n">
        <v>0</v>
      </c>
      <c r="F4580" s="1" t="n">
        <v>4575</v>
      </c>
      <c r="I4580" s="3" t="e">
        <f aca="false">-#NAME? #NAME? #NAME?</f>
        <v>#VALUE!</v>
      </c>
      <c r="L4580" s="1" t="n">
        <v>0</v>
      </c>
      <c r="M4580" s="1" t="n">
        <v>45760</v>
      </c>
    </row>
    <row r="4581" customFormat="false" ht="14.9" hidden="false" customHeight="false" outlineLevel="0" collapsed="false">
      <c r="A4581" s="1" t="n">
        <v>4577</v>
      </c>
      <c r="B4581" s="1" t="n">
        <v>62</v>
      </c>
      <c r="C4581" s="1" t="n">
        <v>0</v>
      </c>
      <c r="D4581" s="1" t="n">
        <v>0</v>
      </c>
      <c r="E4581" s="1" t="n">
        <v>1</v>
      </c>
      <c r="F4581" s="1" t="n">
        <v>4576</v>
      </c>
      <c r="H4581" s="1" t="s">
        <v>5110</v>
      </c>
      <c r="I4581" s="3" t="e">
        <f aca="false">--#NAME? #NAME?-#NAME? #NAME?</f>
        <v>#VALUE!</v>
      </c>
      <c r="J4581" s="3" t="s">
        <v>194</v>
      </c>
      <c r="K4581" s="1" t="n">
        <v>10</v>
      </c>
      <c r="L4581" s="1" t="n">
        <v>0</v>
      </c>
      <c r="M4581" s="1" t="n">
        <v>45770</v>
      </c>
    </row>
    <row r="4582" customFormat="false" ht="14.9" hidden="false" customHeight="false" outlineLevel="0" collapsed="false">
      <c r="A4582" s="1" t="n">
        <v>4578</v>
      </c>
      <c r="B4582" s="1" t="n">
        <v>62</v>
      </c>
      <c r="C4582" s="1" t="n">
        <v>0</v>
      </c>
      <c r="D4582" s="1" t="n">
        <v>0</v>
      </c>
      <c r="E4582" s="1" t="n">
        <v>1</v>
      </c>
      <c r="F4582" s="1" t="n">
        <v>4576</v>
      </c>
      <c r="H4582" s="1" t="s">
        <v>5111</v>
      </c>
      <c r="I4582" s="3" t="e">
        <f aca="false">--#NAME? #NAME? #NAME? #NAME?</f>
        <v>#VALUE!</v>
      </c>
      <c r="J4582" s="3" t="s">
        <v>194</v>
      </c>
      <c r="K4582" s="1" t="n">
        <v>10</v>
      </c>
      <c r="L4582" s="1" t="n">
        <v>0</v>
      </c>
      <c r="M4582" s="1" t="n">
        <v>45780</v>
      </c>
    </row>
    <row r="4583" customFormat="false" ht="55.2" hidden="false" customHeight="false" outlineLevel="0" collapsed="false">
      <c r="A4583" s="1" t="n">
        <v>4579</v>
      </c>
      <c r="B4583" s="1" t="n">
        <v>62</v>
      </c>
      <c r="C4583" s="1" t="n">
        <v>0</v>
      </c>
      <c r="D4583" s="1" t="n">
        <v>0</v>
      </c>
      <c r="E4583" s="1" t="n">
        <v>0</v>
      </c>
      <c r="F4583" s="1" t="n">
        <v>4575</v>
      </c>
      <c r="I4583" s="3" t="s">
        <v>4967</v>
      </c>
      <c r="L4583" s="1" t="n">
        <v>0</v>
      </c>
      <c r="M4583" s="1" t="n">
        <v>45790</v>
      </c>
    </row>
    <row r="4584" customFormat="false" ht="14.9" hidden="false" customHeight="false" outlineLevel="0" collapsed="false">
      <c r="A4584" s="1" t="n">
        <v>4580</v>
      </c>
      <c r="B4584" s="1" t="n">
        <v>62</v>
      </c>
      <c r="C4584" s="1" t="n">
        <v>0</v>
      </c>
      <c r="D4584" s="1" t="n">
        <v>0</v>
      </c>
      <c r="E4584" s="1" t="n">
        <v>1</v>
      </c>
      <c r="F4584" s="1" t="n">
        <v>4579</v>
      </c>
      <c r="H4584" s="1" t="s">
        <v>5112</v>
      </c>
      <c r="I4584" s="3" t="e">
        <f aca="false">--#NAME? #NAME?</f>
        <v>#VALUE!</v>
      </c>
      <c r="L4584" s="1" t="n">
        <v>0</v>
      </c>
      <c r="M4584" s="1" t="n">
        <v>45800</v>
      </c>
    </row>
    <row r="4585" customFormat="false" ht="14.9" hidden="false" customHeight="false" outlineLevel="0" collapsed="false">
      <c r="A4585" s="1" t="n">
        <v>4581</v>
      </c>
      <c r="B4585" s="1" t="n">
        <v>62</v>
      </c>
      <c r="C4585" s="1" t="n">
        <v>0</v>
      </c>
      <c r="D4585" s="1" t="n">
        <v>0</v>
      </c>
      <c r="E4585" s="1" t="n">
        <v>1</v>
      </c>
      <c r="F4585" s="1" t="n">
        <v>4579</v>
      </c>
      <c r="H4585" s="1" t="s">
        <v>5113</v>
      </c>
      <c r="I4585" s="3" t="e">
        <f aca="false">--#NAME? #NAME?-#NAME? #NAME?</f>
        <v>#VALUE!</v>
      </c>
      <c r="J4585" s="3" t="s">
        <v>194</v>
      </c>
      <c r="K4585" s="1" t="n">
        <v>10</v>
      </c>
      <c r="L4585" s="1" t="n">
        <v>0</v>
      </c>
      <c r="M4585" s="1" t="n">
        <v>45810</v>
      </c>
    </row>
    <row r="4586" customFormat="false" ht="14.9" hidden="false" customHeight="false" outlineLevel="0" collapsed="false">
      <c r="A4586" s="1" t="n">
        <v>4582</v>
      </c>
      <c r="B4586" s="1" t="n">
        <v>62</v>
      </c>
      <c r="C4586" s="1" t="n">
        <v>0</v>
      </c>
      <c r="D4586" s="1" t="n">
        <v>0</v>
      </c>
      <c r="E4586" s="1" t="n">
        <v>1</v>
      </c>
      <c r="F4586" s="1" t="n">
        <v>4579</v>
      </c>
      <c r="H4586" s="1" t="s">
        <v>5114</v>
      </c>
      <c r="I4586" s="3" t="e">
        <f aca="false">--#NAME? #NAME? #NAME? #NAME?</f>
        <v>#VALUE!</v>
      </c>
      <c r="J4586" s="3" t="s">
        <v>194</v>
      </c>
      <c r="K4586" s="1" t="n">
        <v>10</v>
      </c>
      <c r="L4586" s="1" t="n">
        <v>0</v>
      </c>
      <c r="M4586" s="1" t="n">
        <v>45820</v>
      </c>
    </row>
    <row r="4587" customFormat="false" ht="14.9" hidden="false" customHeight="false" outlineLevel="0" collapsed="false">
      <c r="A4587" s="1" t="n">
        <v>4583</v>
      </c>
      <c r="B4587" s="1" t="n">
        <v>62</v>
      </c>
      <c r="C4587" s="1" t="n">
        <v>0</v>
      </c>
      <c r="D4587" s="1" t="n">
        <v>0</v>
      </c>
      <c r="E4587" s="1" t="n">
        <v>0</v>
      </c>
      <c r="F4587" s="1" t="n">
        <v>4575</v>
      </c>
      <c r="I4587" s="3" t="s">
        <v>199</v>
      </c>
      <c r="L4587" s="1" t="n">
        <v>0</v>
      </c>
      <c r="M4587" s="1" t="n">
        <v>45830</v>
      </c>
    </row>
    <row r="4588" customFormat="false" ht="14.9" hidden="false" customHeight="false" outlineLevel="0" collapsed="false">
      <c r="A4588" s="1" t="n">
        <v>4584</v>
      </c>
      <c r="B4588" s="1" t="n">
        <v>62</v>
      </c>
      <c r="C4588" s="1" t="n">
        <v>0</v>
      </c>
      <c r="D4588" s="1" t="n">
        <v>0</v>
      </c>
      <c r="E4588" s="1" t="n">
        <v>1</v>
      </c>
      <c r="F4588" s="1" t="n">
        <v>4583</v>
      </c>
      <c r="H4588" s="1" t="s">
        <v>5115</v>
      </c>
      <c r="I4588" s="3" t="e">
        <f aca="false">--#NAME? #NAME?</f>
        <v>#VALUE!</v>
      </c>
      <c r="J4588" s="3" t="s">
        <v>256</v>
      </c>
      <c r="K4588" s="1" t="n">
        <v>10</v>
      </c>
      <c r="L4588" s="1" t="n">
        <v>0</v>
      </c>
      <c r="M4588" s="1" t="n">
        <v>45840</v>
      </c>
    </row>
    <row r="4589" customFormat="false" ht="14.9" hidden="false" customHeight="false" outlineLevel="0" collapsed="false">
      <c r="A4589" s="1" t="n">
        <v>4585</v>
      </c>
      <c r="B4589" s="1" t="n">
        <v>62</v>
      </c>
      <c r="C4589" s="1" t="n">
        <v>0</v>
      </c>
      <c r="D4589" s="1" t="n">
        <v>0</v>
      </c>
      <c r="E4589" s="1" t="n">
        <v>1</v>
      </c>
      <c r="F4589" s="1" t="n">
        <v>4583</v>
      </c>
      <c r="H4589" s="1" t="s">
        <v>5116</v>
      </c>
      <c r="I4589" s="3" t="e">
        <f aca="false">--#NAME? #NAME?-#NAME? #NAME?</f>
        <v>#VALUE!</v>
      </c>
      <c r="J4589" s="3" t="s">
        <v>256</v>
      </c>
      <c r="K4589" s="1" t="n">
        <v>10</v>
      </c>
      <c r="L4589" s="1" t="n">
        <v>0</v>
      </c>
      <c r="M4589" s="1" t="n">
        <v>45850</v>
      </c>
    </row>
    <row r="4590" customFormat="false" ht="14.9" hidden="false" customHeight="false" outlineLevel="0" collapsed="false">
      <c r="A4590" s="1" t="n">
        <v>4586</v>
      </c>
      <c r="B4590" s="1" t="n">
        <v>62</v>
      </c>
      <c r="C4590" s="1" t="n">
        <v>0</v>
      </c>
      <c r="D4590" s="1" t="n">
        <v>0</v>
      </c>
      <c r="E4590" s="1" t="n">
        <v>1</v>
      </c>
      <c r="F4590" s="1" t="n">
        <v>4583</v>
      </c>
      <c r="H4590" s="1" t="s">
        <v>5117</v>
      </c>
      <c r="I4590" s="3" t="e">
        <f aca="false">--#NAME? #NAME? #NAME? #NAME?</f>
        <v>#VALUE!</v>
      </c>
      <c r="J4590" s="3" t="s">
        <v>256</v>
      </c>
      <c r="K4590" s="1" t="n">
        <v>10</v>
      </c>
      <c r="L4590" s="1" t="n">
        <v>0</v>
      </c>
      <c r="M4590" s="1" t="n">
        <v>45860</v>
      </c>
    </row>
    <row r="4591" customFormat="false" ht="82.05" hidden="false" customHeight="false" outlineLevel="0" collapsed="false">
      <c r="A4591" s="1" t="n">
        <v>4587</v>
      </c>
      <c r="B4591" s="1" t="n">
        <v>62</v>
      </c>
      <c r="C4591" s="1" t="n">
        <v>0</v>
      </c>
      <c r="D4591" s="1" t="n">
        <v>1</v>
      </c>
      <c r="E4591" s="1" t="n">
        <v>0</v>
      </c>
      <c r="G4591" s="1" t="n">
        <v>62.09</v>
      </c>
      <c r="I4591" s="3" t="s">
        <v>5118</v>
      </c>
      <c r="L4591" s="1" t="n">
        <v>0</v>
      </c>
      <c r="M4591" s="1" t="n">
        <v>45870</v>
      </c>
    </row>
    <row r="4592" customFormat="false" ht="14.9" hidden="false" customHeight="false" outlineLevel="0" collapsed="false">
      <c r="A4592" s="1" t="n">
        <v>4588</v>
      </c>
      <c r="B4592" s="1" t="n">
        <v>62</v>
      </c>
      <c r="C4592" s="1" t="n">
        <v>0</v>
      </c>
      <c r="D4592" s="1" t="n">
        <v>0</v>
      </c>
      <c r="E4592" s="1" t="n">
        <v>1</v>
      </c>
      <c r="F4592" s="1" t="n">
        <v>4587</v>
      </c>
      <c r="H4592" s="1" t="s">
        <v>5119</v>
      </c>
      <c r="I4592" s="3" t="e">
        <f aca="false">-#NAME? #NAME?</f>
        <v>#VALUE!</v>
      </c>
      <c r="J4592" s="3" t="s">
        <v>256</v>
      </c>
      <c r="K4592" s="1" t="n">
        <v>10</v>
      </c>
      <c r="L4592" s="1" t="n">
        <v>0</v>
      </c>
      <c r="M4592" s="1" t="n">
        <v>45880</v>
      </c>
    </row>
    <row r="4593" customFormat="false" ht="14.9" hidden="false" customHeight="false" outlineLevel="0" collapsed="false">
      <c r="A4593" s="1" t="n">
        <v>4589</v>
      </c>
      <c r="B4593" s="1" t="n">
        <v>62</v>
      </c>
      <c r="C4593" s="1" t="n">
        <v>0</v>
      </c>
      <c r="D4593" s="1" t="n">
        <v>0</v>
      </c>
      <c r="E4593" s="1" t="n">
        <v>1</v>
      </c>
      <c r="F4593" s="1" t="n">
        <v>4587</v>
      </c>
      <c r="H4593" s="1" t="s">
        <v>5120</v>
      </c>
      <c r="I4593" s="3" t="e">
        <f aca="false">-#NAME? #NAME? #NAME?</f>
        <v>#VALUE!</v>
      </c>
      <c r="J4593" s="3" t="s">
        <v>256</v>
      </c>
      <c r="K4593" s="1" t="n">
        <v>10</v>
      </c>
      <c r="L4593" s="1" t="n">
        <v>0</v>
      </c>
      <c r="M4593" s="1" t="n">
        <v>45890</v>
      </c>
    </row>
    <row r="4594" customFormat="false" ht="14.9" hidden="false" customHeight="false" outlineLevel="0" collapsed="false">
      <c r="A4594" s="1" t="n">
        <v>4590</v>
      </c>
      <c r="B4594" s="1" t="n">
        <v>62</v>
      </c>
      <c r="C4594" s="1" t="n">
        <v>0</v>
      </c>
      <c r="D4594" s="1" t="n">
        <v>0</v>
      </c>
      <c r="E4594" s="1" t="n">
        <v>1</v>
      </c>
      <c r="F4594" s="1" t="n">
        <v>4587</v>
      </c>
      <c r="H4594" s="1" t="s">
        <v>5121</v>
      </c>
      <c r="I4594" s="3" t="e">
        <f aca="false">-#NAME? #NAME? #NAME? #NAME?</f>
        <v>#VALUE!</v>
      </c>
      <c r="J4594" s="3" t="s">
        <v>256</v>
      </c>
      <c r="K4594" s="1" t="n">
        <v>10</v>
      </c>
      <c r="L4594" s="1" t="n">
        <v>0</v>
      </c>
      <c r="M4594" s="1" t="n">
        <v>45900</v>
      </c>
    </row>
    <row r="4595" customFormat="false" ht="135.8" hidden="false" customHeight="false" outlineLevel="0" collapsed="false">
      <c r="A4595" s="1" t="n">
        <v>4591</v>
      </c>
      <c r="B4595" s="1" t="n">
        <v>62</v>
      </c>
      <c r="C4595" s="1" t="n">
        <v>0</v>
      </c>
      <c r="D4595" s="1" t="n">
        <v>1</v>
      </c>
      <c r="E4595" s="1" t="n">
        <v>0</v>
      </c>
      <c r="G4595" s="1" t="n">
        <v>62.1</v>
      </c>
      <c r="I4595" s="3" t="s">
        <v>5122</v>
      </c>
      <c r="L4595" s="1" t="n">
        <v>0</v>
      </c>
      <c r="M4595" s="1" t="n">
        <v>45910</v>
      </c>
    </row>
    <row r="4596" customFormat="false" ht="68.65" hidden="false" customHeight="false" outlineLevel="0" collapsed="false">
      <c r="A4596" s="1" t="n">
        <v>4592</v>
      </c>
      <c r="B4596" s="1" t="n">
        <v>62</v>
      </c>
      <c r="C4596" s="1" t="n">
        <v>0</v>
      </c>
      <c r="D4596" s="1" t="n">
        <v>0</v>
      </c>
      <c r="E4596" s="1" t="n">
        <v>1</v>
      </c>
      <c r="F4596" s="1" t="n">
        <v>4591</v>
      </c>
      <c r="H4596" s="1" t="s">
        <v>5123</v>
      </c>
      <c r="I4596" s="3" t="s">
        <v>5124</v>
      </c>
      <c r="J4596" s="3" t="s">
        <v>256</v>
      </c>
      <c r="K4596" s="1" t="n">
        <v>10</v>
      </c>
      <c r="L4596" s="1" t="n">
        <v>0</v>
      </c>
      <c r="M4596" s="1" t="n">
        <v>45920</v>
      </c>
    </row>
    <row r="4597" customFormat="false" ht="149.25" hidden="false" customHeight="false" outlineLevel="0" collapsed="false">
      <c r="A4597" s="1" t="n">
        <v>4593</v>
      </c>
      <c r="B4597" s="1" t="n">
        <v>62</v>
      </c>
      <c r="C4597" s="1" t="n">
        <v>0</v>
      </c>
      <c r="D4597" s="1" t="n">
        <v>0</v>
      </c>
      <c r="E4597" s="1" t="n">
        <v>1</v>
      </c>
      <c r="F4597" s="1" t="n">
        <v>4591</v>
      </c>
      <c r="H4597" s="1" t="s">
        <v>5125</v>
      </c>
      <c r="I4597" s="3" t="s">
        <v>5126</v>
      </c>
      <c r="J4597" s="3" t="s">
        <v>256</v>
      </c>
      <c r="K4597" s="1" t="n">
        <v>10</v>
      </c>
      <c r="L4597" s="1" t="n">
        <v>0</v>
      </c>
      <c r="M4597" s="1" t="n">
        <v>45930</v>
      </c>
    </row>
    <row r="4598" customFormat="false" ht="149.25" hidden="false" customHeight="false" outlineLevel="0" collapsed="false">
      <c r="A4598" s="1" t="n">
        <v>4594</v>
      </c>
      <c r="B4598" s="1" t="n">
        <v>62</v>
      </c>
      <c r="C4598" s="1" t="n">
        <v>0</v>
      </c>
      <c r="D4598" s="1" t="n">
        <v>0</v>
      </c>
      <c r="E4598" s="1" t="n">
        <v>1</v>
      </c>
      <c r="F4598" s="1" t="n">
        <v>4591</v>
      </c>
      <c r="H4598" s="1" t="s">
        <v>5127</v>
      </c>
      <c r="I4598" s="3" t="s">
        <v>5128</v>
      </c>
      <c r="J4598" s="3" t="s">
        <v>256</v>
      </c>
      <c r="K4598" s="1" t="n">
        <v>10</v>
      </c>
      <c r="L4598" s="1" t="n">
        <v>0</v>
      </c>
      <c r="M4598" s="1" t="n">
        <v>45940</v>
      </c>
    </row>
    <row r="4599" customFormat="false" ht="55.2" hidden="false" customHeight="false" outlineLevel="0" collapsed="false">
      <c r="A4599" s="1" t="n">
        <v>4595</v>
      </c>
      <c r="B4599" s="1" t="n">
        <v>62</v>
      </c>
      <c r="C4599" s="1" t="n">
        <v>0</v>
      </c>
      <c r="D4599" s="1" t="n">
        <v>0</v>
      </c>
      <c r="E4599" s="1" t="n">
        <v>1</v>
      </c>
      <c r="F4599" s="1" t="n">
        <v>4591</v>
      </c>
      <c r="H4599" s="1" t="s">
        <v>5129</v>
      </c>
      <c r="I4599" s="3" t="s">
        <v>5130</v>
      </c>
      <c r="J4599" s="3" t="s">
        <v>256</v>
      </c>
      <c r="K4599" s="1" t="n">
        <v>10</v>
      </c>
      <c r="L4599" s="1" t="n">
        <v>0</v>
      </c>
      <c r="M4599" s="1" t="n">
        <v>45950</v>
      </c>
    </row>
    <row r="4600" customFormat="false" ht="55.2" hidden="false" customHeight="false" outlineLevel="0" collapsed="false">
      <c r="A4600" s="1" t="n">
        <v>4596</v>
      </c>
      <c r="B4600" s="1" t="n">
        <v>62</v>
      </c>
      <c r="C4600" s="1" t="n">
        <v>0</v>
      </c>
      <c r="D4600" s="1" t="n">
        <v>0</v>
      </c>
      <c r="E4600" s="1" t="n">
        <v>1</v>
      </c>
      <c r="F4600" s="1" t="n">
        <v>4591</v>
      </c>
      <c r="H4600" s="1" t="s">
        <v>5131</v>
      </c>
      <c r="I4600" s="3" t="s">
        <v>5132</v>
      </c>
      <c r="J4600" s="3" t="s">
        <v>256</v>
      </c>
      <c r="K4600" s="1" t="n">
        <v>10</v>
      </c>
      <c r="L4600" s="1" t="n">
        <v>0</v>
      </c>
      <c r="M4600" s="1" t="n">
        <v>45960</v>
      </c>
    </row>
    <row r="4601" customFormat="false" ht="95.5" hidden="false" customHeight="false" outlineLevel="0" collapsed="false">
      <c r="A4601" s="1" t="n">
        <v>4597</v>
      </c>
      <c r="B4601" s="1" t="n">
        <v>62</v>
      </c>
      <c r="C4601" s="1" t="n">
        <v>0</v>
      </c>
      <c r="D4601" s="1" t="n">
        <v>1</v>
      </c>
      <c r="E4601" s="1" t="n">
        <v>0</v>
      </c>
      <c r="G4601" s="1" t="n">
        <v>62.11</v>
      </c>
      <c r="I4601" s="3" t="s">
        <v>5133</v>
      </c>
      <c r="L4601" s="1" t="n">
        <v>0</v>
      </c>
      <c r="M4601" s="1" t="n">
        <v>45970</v>
      </c>
    </row>
    <row r="4602" customFormat="false" ht="41.75" hidden="false" customHeight="false" outlineLevel="0" collapsed="false">
      <c r="A4602" s="1" t="n">
        <v>4598</v>
      </c>
      <c r="B4602" s="1" t="n">
        <v>62</v>
      </c>
      <c r="C4602" s="1" t="n">
        <v>0</v>
      </c>
      <c r="D4602" s="1" t="n">
        <v>0</v>
      </c>
      <c r="E4602" s="1" t="n">
        <v>0</v>
      </c>
      <c r="F4602" s="1" t="n">
        <v>4597</v>
      </c>
      <c r="I4602" s="3" t="s">
        <v>5134</v>
      </c>
      <c r="L4602" s="1" t="n">
        <v>0</v>
      </c>
      <c r="M4602" s="1" t="n">
        <v>45980</v>
      </c>
    </row>
    <row r="4603" customFormat="false" ht="28.35" hidden="false" customHeight="false" outlineLevel="0" collapsed="false">
      <c r="A4603" s="1" t="n">
        <v>4599</v>
      </c>
      <c r="B4603" s="1" t="n">
        <v>62</v>
      </c>
      <c r="C4603" s="1" t="n">
        <v>0</v>
      </c>
      <c r="D4603" s="1" t="n">
        <v>0</v>
      </c>
      <c r="E4603" s="1" t="n">
        <v>1</v>
      </c>
      <c r="F4603" s="1" t="n">
        <v>4598</v>
      </c>
      <c r="H4603" s="1" t="s">
        <v>5135</v>
      </c>
      <c r="I4603" s="3" t="s">
        <v>5136</v>
      </c>
      <c r="J4603" s="3" t="s">
        <v>194</v>
      </c>
      <c r="K4603" s="1" t="n">
        <v>10</v>
      </c>
      <c r="L4603" s="1" t="n">
        <v>0</v>
      </c>
      <c r="M4603" s="1" t="n">
        <v>45990</v>
      </c>
    </row>
    <row r="4604" customFormat="false" ht="41.75" hidden="false" customHeight="false" outlineLevel="0" collapsed="false">
      <c r="A4604" s="1" t="n">
        <v>4600</v>
      </c>
      <c r="B4604" s="1" t="n">
        <v>62</v>
      </c>
      <c r="C4604" s="1" t="n">
        <v>0</v>
      </c>
      <c r="D4604" s="1" t="n">
        <v>0</v>
      </c>
      <c r="E4604" s="1" t="n">
        <v>1</v>
      </c>
      <c r="F4604" s="1" t="n">
        <v>4598</v>
      </c>
      <c r="H4604" s="1" t="s">
        <v>5137</v>
      </c>
      <c r="I4604" s="3" t="s">
        <v>5138</v>
      </c>
      <c r="J4604" s="3" t="s">
        <v>194</v>
      </c>
      <c r="K4604" s="1" t="n">
        <v>10</v>
      </c>
      <c r="L4604" s="1" t="n">
        <v>0</v>
      </c>
      <c r="M4604" s="1" t="n">
        <v>46000</v>
      </c>
    </row>
    <row r="4605" customFormat="false" ht="14.9" hidden="false" customHeight="false" outlineLevel="0" collapsed="false">
      <c r="A4605" s="1" t="n">
        <v>4601</v>
      </c>
      <c r="B4605" s="1" t="n">
        <v>62</v>
      </c>
      <c r="C4605" s="1" t="n">
        <v>0</v>
      </c>
      <c r="D4605" s="1" t="n">
        <v>0</v>
      </c>
      <c r="E4605" s="1" t="n">
        <v>1</v>
      </c>
      <c r="F4605" s="1" t="n">
        <v>4598</v>
      </c>
      <c r="H4605" s="1" t="s">
        <v>5139</v>
      </c>
      <c r="I4605" s="3" t="e">
        <f aca="false">-#NAME? #NAME?</f>
        <v>#VALUE!</v>
      </c>
      <c r="J4605" s="3" t="s">
        <v>194</v>
      </c>
      <c r="K4605" s="1" t="n">
        <v>10</v>
      </c>
      <c r="L4605" s="1" t="n">
        <v>0</v>
      </c>
      <c r="M4605" s="1" t="n">
        <v>46010</v>
      </c>
    </row>
    <row r="4606" customFormat="false" ht="55.2" hidden="false" customHeight="false" outlineLevel="0" collapsed="false">
      <c r="A4606" s="1" t="n">
        <v>4602</v>
      </c>
      <c r="B4606" s="1" t="n">
        <v>62</v>
      </c>
      <c r="C4606" s="1" t="n">
        <v>0</v>
      </c>
      <c r="D4606" s="1" t="n">
        <v>0</v>
      </c>
      <c r="E4606" s="1" t="n">
        <v>0</v>
      </c>
      <c r="F4606" s="1" t="n">
        <v>4597</v>
      </c>
      <c r="I4606" s="3" t="s">
        <v>5140</v>
      </c>
      <c r="L4606" s="1" t="n">
        <v>0</v>
      </c>
      <c r="M4606" s="1" t="n">
        <v>46020</v>
      </c>
    </row>
    <row r="4607" customFormat="false" ht="14.9" hidden="false" customHeight="false" outlineLevel="0" collapsed="false">
      <c r="A4607" s="1" t="n">
        <v>4603</v>
      </c>
      <c r="B4607" s="1" t="n">
        <v>62</v>
      </c>
      <c r="C4607" s="1" t="n">
        <v>0</v>
      </c>
      <c r="D4607" s="1" t="n">
        <v>0</v>
      </c>
      <c r="E4607" s="1" t="n">
        <v>1</v>
      </c>
      <c r="F4607" s="1" t="n">
        <v>4602</v>
      </c>
      <c r="H4607" s="1" t="s">
        <v>5141</v>
      </c>
      <c r="I4607" s="3" t="e">
        <f aca="false">--#NAME? #NAME?</f>
        <v>#VALUE!</v>
      </c>
      <c r="J4607" s="3" t="s">
        <v>256</v>
      </c>
      <c r="K4607" s="1" t="n">
        <v>10</v>
      </c>
      <c r="L4607" s="1" t="n">
        <v>0</v>
      </c>
      <c r="M4607" s="1" t="n">
        <v>46030</v>
      </c>
    </row>
    <row r="4608" customFormat="false" ht="14.9" hidden="false" customHeight="false" outlineLevel="0" collapsed="false">
      <c r="A4608" s="1" t="n">
        <v>4604</v>
      </c>
      <c r="B4608" s="1" t="n">
        <v>62</v>
      </c>
      <c r="C4608" s="1" t="n">
        <v>0</v>
      </c>
      <c r="D4608" s="1" t="n">
        <v>0</v>
      </c>
      <c r="E4608" s="1" t="n">
        <v>1</v>
      </c>
      <c r="F4608" s="1" t="n">
        <v>4602</v>
      </c>
      <c r="H4608" s="1" t="s">
        <v>5142</v>
      </c>
      <c r="I4608" s="3" t="e">
        <f aca="false">--#NAME? #NAME?-#NAME? #NAME?</f>
        <v>#VALUE!</v>
      </c>
      <c r="J4608" s="3" t="s">
        <v>256</v>
      </c>
      <c r="K4608" s="1" t="n">
        <v>10</v>
      </c>
      <c r="L4608" s="1" t="n">
        <v>0</v>
      </c>
      <c r="M4608" s="1" t="n">
        <v>46040</v>
      </c>
    </row>
    <row r="4609" customFormat="false" ht="14.9" hidden="false" customHeight="false" outlineLevel="0" collapsed="false">
      <c r="A4609" s="1" t="n">
        <v>4605</v>
      </c>
      <c r="B4609" s="1" t="n">
        <v>62</v>
      </c>
      <c r="C4609" s="1" t="n">
        <v>0</v>
      </c>
      <c r="D4609" s="1" t="n">
        <v>0</v>
      </c>
      <c r="E4609" s="1" t="n">
        <v>1</v>
      </c>
      <c r="F4609" s="1" t="n">
        <v>4602</v>
      </c>
      <c r="H4609" s="1" t="s">
        <v>5143</v>
      </c>
      <c r="I4609" s="3" t="e">
        <f aca="false">--#NAME? #NAME? #NAME? #NAME?</f>
        <v>#VALUE!</v>
      </c>
      <c r="J4609" s="3" t="s">
        <v>256</v>
      </c>
      <c r="K4609" s="1" t="n">
        <v>10</v>
      </c>
      <c r="L4609" s="1" t="n">
        <v>0</v>
      </c>
      <c r="M4609" s="1" t="n">
        <v>46050</v>
      </c>
    </row>
    <row r="4610" customFormat="false" ht="55.2" hidden="false" customHeight="false" outlineLevel="0" collapsed="false">
      <c r="A4610" s="1" t="n">
        <v>4606</v>
      </c>
      <c r="B4610" s="1" t="n">
        <v>62</v>
      </c>
      <c r="C4610" s="1" t="n">
        <v>0</v>
      </c>
      <c r="D4610" s="1" t="n">
        <v>0</v>
      </c>
      <c r="E4610" s="1" t="n">
        <v>0</v>
      </c>
      <c r="F4610" s="1" t="n">
        <v>4597</v>
      </c>
      <c r="I4610" s="3" t="s">
        <v>5144</v>
      </c>
      <c r="L4610" s="1" t="n">
        <v>0</v>
      </c>
      <c r="M4610" s="1" t="n">
        <v>46060</v>
      </c>
    </row>
    <row r="4611" customFormat="false" ht="28.35" hidden="false" customHeight="false" outlineLevel="0" collapsed="false">
      <c r="A4611" s="1" t="n">
        <v>4607</v>
      </c>
      <c r="B4611" s="1" t="n">
        <v>62</v>
      </c>
      <c r="C4611" s="1" t="n">
        <v>0</v>
      </c>
      <c r="D4611" s="1" t="n">
        <v>0</v>
      </c>
      <c r="E4611" s="1" t="n">
        <v>0</v>
      </c>
      <c r="F4611" s="1" t="n">
        <v>4606</v>
      </c>
      <c r="I4611" s="3" t="s">
        <v>5145</v>
      </c>
      <c r="L4611" s="1" t="n">
        <v>0</v>
      </c>
      <c r="M4611" s="1" t="n">
        <v>46070</v>
      </c>
    </row>
    <row r="4612" customFormat="false" ht="14.9" hidden="false" customHeight="false" outlineLevel="0" collapsed="false">
      <c r="A4612" s="1" t="n">
        <v>4608</v>
      </c>
      <c r="B4612" s="1" t="n">
        <v>62</v>
      </c>
      <c r="C4612" s="1" t="n">
        <v>0</v>
      </c>
      <c r="D4612" s="1" t="n">
        <v>0</v>
      </c>
      <c r="E4612" s="1" t="n">
        <v>1</v>
      </c>
      <c r="F4612" s="1" t="n">
        <v>4607</v>
      </c>
      <c r="H4612" s="1" t="s">
        <v>5146</v>
      </c>
      <c r="I4612" s="3" t="e">
        <f aca="false">---#NAME?,#NAME? #NAME? #NAME?</f>
        <v>#VALUE!</v>
      </c>
      <c r="J4612" s="3" t="s">
        <v>256</v>
      </c>
      <c r="K4612" s="1" t="n">
        <v>10</v>
      </c>
      <c r="L4612" s="1" t="n">
        <v>0</v>
      </c>
      <c r="M4612" s="1" t="n">
        <v>46080</v>
      </c>
    </row>
    <row r="4613" customFormat="false" ht="14.9" hidden="false" customHeight="false" outlineLevel="0" collapsed="false">
      <c r="A4613" s="1" t="n">
        <v>4609</v>
      </c>
      <c r="B4613" s="1" t="n">
        <v>62</v>
      </c>
      <c r="C4613" s="1" t="n">
        <v>0</v>
      </c>
      <c r="D4613" s="1" t="n">
        <v>0</v>
      </c>
      <c r="E4613" s="1" t="n">
        <v>1</v>
      </c>
      <c r="F4613" s="1" t="n">
        <v>4607</v>
      </c>
      <c r="H4613" s="1" t="s">
        <v>5147</v>
      </c>
      <c r="I4613" s="3" t="e">
        <f aca="false">---#NAME?</f>
        <v>#NAME?</v>
      </c>
      <c r="J4613" s="3" t="s">
        <v>256</v>
      </c>
      <c r="K4613" s="1" t="n">
        <v>10</v>
      </c>
      <c r="L4613" s="1" t="n">
        <v>0</v>
      </c>
      <c r="M4613" s="1" t="n">
        <v>46090</v>
      </c>
    </row>
    <row r="4614" customFormat="false" ht="41.75" hidden="false" customHeight="false" outlineLevel="0" collapsed="false">
      <c r="A4614" s="1" t="n">
        <v>4610</v>
      </c>
      <c r="B4614" s="1" t="n">
        <v>62</v>
      </c>
      <c r="C4614" s="1" t="n">
        <v>0</v>
      </c>
      <c r="D4614" s="1" t="n">
        <v>0</v>
      </c>
      <c r="E4614" s="1" t="n">
        <v>0</v>
      </c>
      <c r="F4614" s="1" t="n">
        <v>4606</v>
      </c>
      <c r="I4614" s="3" t="s">
        <v>5148</v>
      </c>
      <c r="L4614" s="1" t="n">
        <v>0</v>
      </c>
      <c r="M4614" s="1" t="n">
        <v>46100</v>
      </c>
    </row>
    <row r="4615" customFormat="false" ht="14.9" hidden="false" customHeight="false" outlineLevel="0" collapsed="false">
      <c r="A4615" s="1" t="n">
        <v>4611</v>
      </c>
      <c r="B4615" s="1" t="n">
        <v>62</v>
      </c>
      <c r="C4615" s="1" t="n">
        <v>0</v>
      </c>
      <c r="D4615" s="1" t="n">
        <v>0</v>
      </c>
      <c r="E4615" s="1" t="n">
        <v>1</v>
      </c>
      <c r="F4615" s="1" t="n">
        <v>4610</v>
      </c>
      <c r="H4615" s="1" t="s">
        <v>5149</v>
      </c>
      <c r="I4615" s="3" t="e">
        <f aca="false">---#NAME?,#NAME? #NAME? #NAME?</f>
        <v>#VALUE!</v>
      </c>
      <c r="J4615" s="3" t="s">
        <v>256</v>
      </c>
      <c r="K4615" s="1" t="n">
        <v>10</v>
      </c>
      <c r="L4615" s="1" t="n">
        <v>0</v>
      </c>
      <c r="M4615" s="1" t="n">
        <v>46110</v>
      </c>
    </row>
    <row r="4616" customFormat="false" ht="14.9" hidden="false" customHeight="false" outlineLevel="0" collapsed="false">
      <c r="A4616" s="1" t="n">
        <v>4612</v>
      </c>
      <c r="B4616" s="1" t="n">
        <v>62</v>
      </c>
      <c r="C4616" s="1" t="n">
        <v>0</v>
      </c>
      <c r="D4616" s="1" t="n">
        <v>0</v>
      </c>
      <c r="E4616" s="1" t="n">
        <v>1</v>
      </c>
      <c r="F4616" s="1" t="n">
        <v>4610</v>
      </c>
      <c r="H4616" s="1" t="s">
        <v>5150</v>
      </c>
      <c r="I4616" s="3" t="e">
        <f aca="false">---#NAME?</f>
        <v>#NAME?</v>
      </c>
      <c r="J4616" s="3" t="s">
        <v>256</v>
      </c>
      <c r="K4616" s="1" t="n">
        <v>10</v>
      </c>
      <c r="L4616" s="1" t="n">
        <v>0</v>
      </c>
      <c r="M4616" s="1" t="n">
        <v>46120</v>
      </c>
    </row>
    <row r="4617" customFormat="false" ht="41.75" hidden="false" customHeight="false" outlineLevel="0" collapsed="false">
      <c r="A4617" s="1" t="n">
        <v>4613</v>
      </c>
      <c r="B4617" s="1" t="n">
        <v>62</v>
      </c>
      <c r="C4617" s="1" t="n">
        <v>0</v>
      </c>
      <c r="D4617" s="1" t="n">
        <v>0</v>
      </c>
      <c r="E4617" s="1" t="n">
        <v>0</v>
      </c>
      <c r="F4617" s="1" t="n">
        <v>4606</v>
      </c>
      <c r="I4617" s="3" t="s">
        <v>5151</v>
      </c>
      <c r="L4617" s="1" t="n">
        <v>0</v>
      </c>
      <c r="M4617" s="1" t="n">
        <v>46130</v>
      </c>
    </row>
    <row r="4618" customFormat="false" ht="14.9" hidden="false" customHeight="false" outlineLevel="0" collapsed="false">
      <c r="A4618" s="1" t="n">
        <v>4614</v>
      </c>
      <c r="B4618" s="1" t="n">
        <v>62</v>
      </c>
      <c r="C4618" s="1" t="n">
        <v>0</v>
      </c>
      <c r="D4618" s="1" t="n">
        <v>0</v>
      </c>
      <c r="E4618" s="1" t="n">
        <v>1</v>
      </c>
      <c r="F4618" s="1" t="n">
        <v>4613</v>
      </c>
      <c r="H4618" s="1" t="s">
        <v>5152</v>
      </c>
      <c r="I4618" s="3" t="e">
        <f aca="false">---#NAME?,#NAME? #NAME? #NAME?</f>
        <v>#VALUE!</v>
      </c>
      <c r="J4618" s="3" t="s">
        <v>256</v>
      </c>
      <c r="K4618" s="1" t="n">
        <v>10</v>
      </c>
      <c r="L4618" s="1" t="n">
        <v>0</v>
      </c>
      <c r="M4618" s="1" t="n">
        <v>46140</v>
      </c>
    </row>
    <row r="4619" customFormat="false" ht="14.9" hidden="false" customHeight="false" outlineLevel="0" collapsed="false">
      <c r="A4619" s="1" t="n">
        <v>4615</v>
      </c>
      <c r="B4619" s="1" t="n">
        <v>62</v>
      </c>
      <c r="C4619" s="1" t="n">
        <v>0</v>
      </c>
      <c r="D4619" s="1" t="n">
        <v>0</v>
      </c>
      <c r="E4619" s="1" t="n">
        <v>1</v>
      </c>
      <c r="F4619" s="1" t="n">
        <v>4613</v>
      </c>
      <c r="H4619" s="1" t="s">
        <v>5153</v>
      </c>
      <c r="I4619" s="3" t="e">
        <f aca="false">---#NAME?</f>
        <v>#NAME?</v>
      </c>
      <c r="J4619" s="3" t="s">
        <v>256</v>
      </c>
      <c r="K4619" s="1" t="n">
        <v>10</v>
      </c>
      <c r="L4619" s="1" t="n">
        <v>0</v>
      </c>
      <c r="M4619" s="1" t="n">
        <v>46150</v>
      </c>
    </row>
    <row r="4620" customFormat="false" ht="243.25" hidden="false" customHeight="false" outlineLevel="0" collapsed="false">
      <c r="A4620" s="1" t="n">
        <v>4616</v>
      </c>
      <c r="B4620" s="1" t="n">
        <v>62</v>
      </c>
      <c r="C4620" s="1" t="n">
        <v>0</v>
      </c>
      <c r="D4620" s="1" t="n">
        <v>1</v>
      </c>
      <c r="E4620" s="1" t="n">
        <v>0</v>
      </c>
      <c r="G4620" s="1" t="n">
        <v>62.12</v>
      </c>
      <c r="I4620" s="3" t="s">
        <v>5154</v>
      </c>
      <c r="L4620" s="1" t="n">
        <v>0</v>
      </c>
      <c r="M4620" s="1" t="n">
        <v>46160</v>
      </c>
    </row>
    <row r="4621" customFormat="false" ht="14.9" hidden="false" customHeight="false" outlineLevel="0" collapsed="false">
      <c r="A4621" s="1" t="n">
        <v>4617</v>
      </c>
      <c r="B4621" s="1" t="n">
        <v>62</v>
      </c>
      <c r="C4621" s="1" t="n">
        <v>0</v>
      </c>
      <c r="D4621" s="1" t="n">
        <v>0</v>
      </c>
      <c r="E4621" s="1" t="n">
        <v>1</v>
      </c>
      <c r="F4621" s="1" t="n">
        <v>4616</v>
      </c>
      <c r="H4621" s="1" t="s">
        <v>5155</v>
      </c>
      <c r="I4621" s="3" t="e">
        <f aca="false">-#NAME?</f>
        <v>#NAME?</v>
      </c>
      <c r="J4621" s="3" t="s">
        <v>256</v>
      </c>
      <c r="K4621" s="1" t="n">
        <v>10</v>
      </c>
      <c r="L4621" s="1" t="n">
        <v>0</v>
      </c>
      <c r="M4621" s="1" t="n">
        <v>46170</v>
      </c>
    </row>
    <row r="4622" customFormat="false" ht="14.9" hidden="false" customHeight="false" outlineLevel="0" collapsed="false">
      <c r="A4622" s="1" t="n">
        <v>4618</v>
      </c>
      <c r="B4622" s="1" t="n">
        <v>62</v>
      </c>
      <c r="C4622" s="1" t="n">
        <v>0</v>
      </c>
      <c r="D4622" s="1" t="n">
        <v>0</v>
      </c>
      <c r="E4622" s="1" t="n">
        <v>1</v>
      </c>
      <c r="F4622" s="1" t="n">
        <v>4616</v>
      </c>
      <c r="H4622" s="1" t="s">
        <v>5156</v>
      </c>
      <c r="I4622" s="3" t="e">
        <f aca="false">-#NAME? #NAME? #NAME?-#NAME?</f>
        <v>#VALUE!</v>
      </c>
      <c r="J4622" s="3" t="s">
        <v>256</v>
      </c>
      <c r="K4622" s="1" t="n">
        <v>10</v>
      </c>
      <c r="L4622" s="1" t="n">
        <v>0</v>
      </c>
      <c r="M4622" s="1" t="n">
        <v>46180</v>
      </c>
    </row>
    <row r="4623" customFormat="false" ht="14.9" hidden="false" customHeight="false" outlineLevel="0" collapsed="false">
      <c r="A4623" s="1" t="n">
        <v>4619</v>
      </c>
      <c r="B4623" s="1" t="n">
        <v>62</v>
      </c>
      <c r="C4623" s="1" t="n">
        <v>0</v>
      </c>
      <c r="D4623" s="1" t="n">
        <v>0</v>
      </c>
      <c r="E4623" s="1" t="n">
        <v>1</v>
      </c>
      <c r="F4623" s="1" t="n">
        <v>4616</v>
      </c>
      <c r="H4623" s="1" t="s">
        <v>5157</v>
      </c>
      <c r="I4623" s="3" t="e">
        <f aca="false">-#NAME?</f>
        <v>#NAME?</v>
      </c>
      <c r="J4623" s="3" t="s">
        <v>256</v>
      </c>
      <c r="K4623" s="1" t="n">
        <v>10</v>
      </c>
      <c r="L4623" s="1" t="n">
        <v>0</v>
      </c>
      <c r="M4623" s="1" t="n">
        <v>46190</v>
      </c>
    </row>
    <row r="4624" customFormat="false" ht="14.9" hidden="false" customHeight="false" outlineLevel="0" collapsed="false">
      <c r="A4624" s="1" t="n">
        <v>4620</v>
      </c>
      <c r="B4624" s="1" t="n">
        <v>62</v>
      </c>
      <c r="C4624" s="1" t="n">
        <v>0</v>
      </c>
      <c r="D4624" s="1" t="n">
        <v>0</v>
      </c>
      <c r="E4624" s="1" t="n">
        <v>1</v>
      </c>
      <c r="F4624" s="1" t="n">
        <v>4616</v>
      </c>
      <c r="H4624" s="1" t="s">
        <v>5158</v>
      </c>
      <c r="I4624" s="3" t="e">
        <f aca="false">-#NAME?</f>
        <v>#NAME?</v>
      </c>
      <c r="J4624" s="3" t="s">
        <v>256</v>
      </c>
      <c r="K4624" s="1" t="n">
        <v>10</v>
      </c>
      <c r="L4624" s="1" t="n">
        <v>0</v>
      </c>
      <c r="M4624" s="1" t="n">
        <v>46200</v>
      </c>
    </row>
    <row r="4625" customFormat="false" ht="28.35" hidden="false" customHeight="false" outlineLevel="0" collapsed="false">
      <c r="A4625" s="1" t="n">
        <v>4621</v>
      </c>
      <c r="B4625" s="1" t="n">
        <v>62</v>
      </c>
      <c r="C4625" s="1" t="n">
        <v>0</v>
      </c>
      <c r="D4625" s="1" t="n">
        <v>1</v>
      </c>
      <c r="E4625" s="1" t="n">
        <v>0</v>
      </c>
      <c r="G4625" s="1" t="n">
        <v>62.13</v>
      </c>
      <c r="I4625" s="3" t="s">
        <v>5159</v>
      </c>
      <c r="L4625" s="1" t="n">
        <v>0</v>
      </c>
      <c r="M4625" s="1" t="n">
        <v>46210</v>
      </c>
    </row>
    <row r="4626" customFormat="false" ht="14.9" hidden="false" customHeight="false" outlineLevel="0" collapsed="false">
      <c r="A4626" s="1" t="n">
        <v>4622</v>
      </c>
      <c r="B4626" s="1" t="n">
        <v>62</v>
      </c>
      <c r="C4626" s="1" t="n">
        <v>0</v>
      </c>
      <c r="D4626" s="1" t="n">
        <v>0</v>
      </c>
      <c r="E4626" s="1" t="n">
        <v>1</v>
      </c>
      <c r="F4626" s="1" t="n">
        <v>4621</v>
      </c>
      <c r="H4626" s="1" t="s">
        <v>5160</v>
      </c>
      <c r="I4626" s="3" t="e">
        <f aca="false">-#NAME? #NAME?</f>
        <v>#VALUE!</v>
      </c>
      <c r="J4626" s="3" t="s">
        <v>256</v>
      </c>
      <c r="K4626" s="1" t="n">
        <v>10</v>
      </c>
      <c r="L4626" s="1" t="n">
        <v>0</v>
      </c>
      <c r="M4626" s="1" t="n">
        <v>46220</v>
      </c>
    </row>
    <row r="4627" customFormat="false" ht="14.9" hidden="false" customHeight="false" outlineLevel="0" collapsed="false">
      <c r="A4627" s="1" t="n">
        <v>4623</v>
      </c>
      <c r="B4627" s="1" t="n">
        <v>62</v>
      </c>
      <c r="C4627" s="1" t="n">
        <v>0</v>
      </c>
      <c r="D4627" s="1" t="n">
        <v>0</v>
      </c>
      <c r="E4627" s="1" t="n">
        <v>1</v>
      </c>
      <c r="F4627" s="1" t="n">
        <v>4621</v>
      </c>
      <c r="H4627" s="1" t="s">
        <v>5161</v>
      </c>
      <c r="I4627" s="3" t="e">
        <f aca="false">-#NAME? #NAME? #NAME? #NAME?</f>
        <v>#VALUE!</v>
      </c>
      <c r="J4627" s="3" t="s">
        <v>256</v>
      </c>
      <c r="K4627" s="1" t="n">
        <v>10</v>
      </c>
      <c r="L4627" s="1" t="n">
        <v>0</v>
      </c>
      <c r="M4627" s="1" t="n">
        <v>46230</v>
      </c>
    </row>
    <row r="4628" customFormat="false" ht="82.05" hidden="false" customHeight="false" outlineLevel="0" collapsed="false">
      <c r="A4628" s="1" t="n">
        <v>4624</v>
      </c>
      <c r="B4628" s="1" t="n">
        <v>62</v>
      </c>
      <c r="C4628" s="1" t="n">
        <v>0</v>
      </c>
      <c r="D4628" s="1" t="n">
        <v>1</v>
      </c>
      <c r="E4628" s="1" t="n">
        <v>0</v>
      </c>
      <c r="G4628" s="1" t="n">
        <v>62.14</v>
      </c>
      <c r="I4628" s="3" t="s">
        <v>5162</v>
      </c>
      <c r="L4628" s="1" t="n">
        <v>0</v>
      </c>
      <c r="M4628" s="1" t="n">
        <v>46240</v>
      </c>
    </row>
    <row r="4629" customFormat="false" ht="14.9" hidden="false" customHeight="false" outlineLevel="0" collapsed="false">
      <c r="A4629" s="1" t="n">
        <v>4625</v>
      </c>
      <c r="B4629" s="1" t="n">
        <v>62</v>
      </c>
      <c r="C4629" s="1" t="n">
        <v>0</v>
      </c>
      <c r="D4629" s="1" t="n">
        <v>0</v>
      </c>
      <c r="E4629" s="1" t="n">
        <v>1</v>
      </c>
      <c r="F4629" s="1" t="n">
        <v>4624</v>
      </c>
      <c r="H4629" s="1" t="s">
        <v>5163</v>
      </c>
      <c r="I4629" s="3" t="e">
        <f aca="false">-#NAME? #NAME? #NAME? #NAME? #NAME?</f>
        <v>#VALUE!</v>
      </c>
      <c r="J4629" s="3" t="s">
        <v>194</v>
      </c>
      <c r="K4629" s="1" t="n">
        <v>10</v>
      </c>
      <c r="L4629" s="1" t="n">
        <v>0</v>
      </c>
      <c r="M4629" s="1" t="n">
        <v>46250</v>
      </c>
    </row>
    <row r="4630" customFormat="false" ht="14.9" hidden="false" customHeight="false" outlineLevel="0" collapsed="false">
      <c r="A4630" s="1" t="n">
        <v>4626</v>
      </c>
      <c r="B4630" s="1" t="n">
        <v>62</v>
      </c>
      <c r="C4630" s="1" t="n">
        <v>0</v>
      </c>
      <c r="D4630" s="1" t="n">
        <v>0</v>
      </c>
      <c r="E4630" s="1" t="n">
        <v>1</v>
      </c>
      <c r="F4630" s="1" t="n">
        <v>4624</v>
      </c>
      <c r="H4630" s="1" t="s">
        <v>5164</v>
      </c>
      <c r="I4630" s="3" t="e">
        <f aca="false">-#NAME? #NAME? #NAME? #NAME? #NAME? #NAME?</f>
        <v>#VALUE!</v>
      </c>
      <c r="J4630" s="3" t="s">
        <v>194</v>
      </c>
      <c r="K4630" s="1" t="n">
        <v>10</v>
      </c>
      <c r="L4630" s="1" t="n">
        <v>0</v>
      </c>
      <c r="M4630" s="1" t="n">
        <v>46260</v>
      </c>
    </row>
    <row r="4631" customFormat="false" ht="14.9" hidden="false" customHeight="false" outlineLevel="0" collapsed="false">
      <c r="A4631" s="1" t="n">
        <v>4627</v>
      </c>
      <c r="B4631" s="1" t="n">
        <v>62</v>
      </c>
      <c r="C4631" s="1" t="n">
        <v>0</v>
      </c>
      <c r="D4631" s="1" t="n">
        <v>0</v>
      </c>
      <c r="E4631" s="1" t="n">
        <v>1</v>
      </c>
      <c r="F4631" s="1" t="n">
        <v>4624</v>
      </c>
      <c r="H4631" s="1" t="s">
        <v>5165</v>
      </c>
      <c r="I4631" s="3" t="e">
        <f aca="false">-#NAME? #NAME? #NAME?</f>
        <v>#VALUE!</v>
      </c>
      <c r="J4631" s="3" t="s">
        <v>194</v>
      </c>
      <c r="K4631" s="1" t="n">
        <v>10</v>
      </c>
      <c r="L4631" s="1" t="n">
        <v>0</v>
      </c>
      <c r="M4631" s="1" t="n">
        <v>46270</v>
      </c>
    </row>
    <row r="4632" customFormat="false" ht="14.9" hidden="false" customHeight="false" outlineLevel="0" collapsed="false">
      <c r="A4632" s="1" t="n">
        <v>4628</v>
      </c>
      <c r="B4632" s="1" t="n">
        <v>62</v>
      </c>
      <c r="C4632" s="1" t="n">
        <v>0</v>
      </c>
      <c r="D4632" s="1" t="n">
        <v>0</v>
      </c>
      <c r="E4632" s="1" t="n">
        <v>1</v>
      </c>
      <c r="F4632" s="1" t="n">
        <v>4624</v>
      </c>
      <c r="H4632" s="1" t="s">
        <v>5166</v>
      </c>
      <c r="I4632" s="3" t="e">
        <f aca="false">-#NAME? #NAME? #NAME?</f>
        <v>#VALUE!</v>
      </c>
      <c r="J4632" s="3" t="s">
        <v>194</v>
      </c>
      <c r="K4632" s="1" t="n">
        <v>10</v>
      </c>
      <c r="L4632" s="1" t="n">
        <v>0</v>
      </c>
      <c r="M4632" s="1" t="n">
        <v>46280</v>
      </c>
    </row>
    <row r="4633" customFormat="false" ht="14.9" hidden="false" customHeight="false" outlineLevel="0" collapsed="false">
      <c r="A4633" s="1" t="n">
        <v>4629</v>
      </c>
      <c r="B4633" s="1" t="n">
        <v>62</v>
      </c>
      <c r="C4633" s="1" t="n">
        <v>0</v>
      </c>
      <c r="D4633" s="1" t="n">
        <v>0</v>
      </c>
      <c r="E4633" s="1" t="n">
        <v>1</v>
      </c>
      <c r="F4633" s="1" t="n">
        <v>4624</v>
      </c>
      <c r="H4633" s="1" t="s">
        <v>5167</v>
      </c>
      <c r="I4633" s="3" t="e">
        <f aca="false">-#NAME? #NAME? #NAME? #NAME?</f>
        <v>#VALUE!</v>
      </c>
      <c r="J4633" s="3" t="s">
        <v>194</v>
      </c>
      <c r="K4633" s="1" t="n">
        <v>10</v>
      </c>
      <c r="L4633" s="1" t="n">
        <v>0</v>
      </c>
      <c r="M4633" s="1" t="n">
        <v>46290</v>
      </c>
    </row>
    <row r="4634" customFormat="false" ht="41.75" hidden="false" customHeight="false" outlineLevel="0" collapsed="false">
      <c r="A4634" s="1" t="n">
        <v>4630</v>
      </c>
      <c r="B4634" s="1" t="n">
        <v>62</v>
      </c>
      <c r="C4634" s="1" t="n">
        <v>0</v>
      </c>
      <c r="D4634" s="1" t="n">
        <v>1</v>
      </c>
      <c r="E4634" s="1" t="n">
        <v>0</v>
      </c>
      <c r="G4634" s="1" t="n">
        <v>62.15</v>
      </c>
      <c r="I4634" s="3" t="s">
        <v>5168</v>
      </c>
      <c r="L4634" s="1" t="n">
        <v>0</v>
      </c>
      <c r="M4634" s="1" t="n">
        <v>46300</v>
      </c>
    </row>
    <row r="4635" customFormat="false" ht="14.9" hidden="false" customHeight="false" outlineLevel="0" collapsed="false">
      <c r="A4635" s="1" t="n">
        <v>4631</v>
      </c>
      <c r="B4635" s="1" t="n">
        <v>62</v>
      </c>
      <c r="C4635" s="1" t="n">
        <v>0</v>
      </c>
      <c r="D4635" s="1" t="n">
        <v>0</v>
      </c>
      <c r="E4635" s="1" t="n">
        <v>1</v>
      </c>
      <c r="F4635" s="1" t="n">
        <v>4630</v>
      </c>
      <c r="H4635" s="1" t="s">
        <v>5169</v>
      </c>
      <c r="I4635" s="3" t="e">
        <f aca="false">-#NAME? #NAME? #NAME? #NAME? #NAME?</f>
        <v>#VALUE!</v>
      </c>
      <c r="J4635" s="3" t="s">
        <v>256</v>
      </c>
      <c r="K4635" s="1" t="n">
        <v>10</v>
      </c>
      <c r="L4635" s="1" t="n">
        <v>0</v>
      </c>
      <c r="M4635" s="1" t="n">
        <v>46310</v>
      </c>
    </row>
    <row r="4636" customFormat="false" ht="14.9" hidden="false" customHeight="false" outlineLevel="0" collapsed="false">
      <c r="A4636" s="1" t="n">
        <v>4632</v>
      </c>
      <c r="B4636" s="1" t="n">
        <v>62</v>
      </c>
      <c r="C4636" s="1" t="n">
        <v>0</v>
      </c>
      <c r="D4636" s="1" t="n">
        <v>0</v>
      </c>
      <c r="E4636" s="1" t="n">
        <v>1</v>
      </c>
      <c r="F4636" s="1" t="n">
        <v>4630</v>
      </c>
      <c r="H4636" s="1" t="s">
        <v>5170</v>
      </c>
      <c r="I4636" s="3" t="e">
        <f aca="false">-#NAME? #NAME?-#NAME? #NAME?</f>
        <v>#VALUE!</v>
      </c>
      <c r="J4636" s="3" t="s">
        <v>256</v>
      </c>
      <c r="K4636" s="1" t="n">
        <v>10</v>
      </c>
      <c r="L4636" s="1" t="n">
        <v>0</v>
      </c>
      <c r="M4636" s="1" t="n">
        <v>46320</v>
      </c>
    </row>
    <row r="4637" customFormat="false" ht="14.9" hidden="false" customHeight="false" outlineLevel="0" collapsed="false">
      <c r="A4637" s="1" t="n">
        <v>4633</v>
      </c>
      <c r="B4637" s="1" t="n">
        <v>62</v>
      </c>
      <c r="C4637" s="1" t="n">
        <v>0</v>
      </c>
      <c r="D4637" s="1" t="n">
        <v>0</v>
      </c>
      <c r="E4637" s="1" t="n">
        <v>1</v>
      </c>
      <c r="F4637" s="1" t="n">
        <v>4630</v>
      </c>
      <c r="H4637" s="1" t="s">
        <v>5171</v>
      </c>
      <c r="I4637" s="3" t="e">
        <f aca="false">-#NAME? #NAME? #NAME? #NAME?</f>
        <v>#VALUE!</v>
      </c>
      <c r="J4637" s="3" t="s">
        <v>256</v>
      </c>
      <c r="K4637" s="1" t="n">
        <v>10</v>
      </c>
      <c r="L4637" s="1" t="n">
        <v>0</v>
      </c>
      <c r="M4637" s="1" t="n">
        <v>46330</v>
      </c>
    </row>
    <row r="4638" customFormat="false" ht="55.2" hidden="false" customHeight="false" outlineLevel="0" collapsed="false">
      <c r="A4638" s="1" t="n">
        <v>4634</v>
      </c>
      <c r="B4638" s="1" t="n">
        <v>62</v>
      </c>
      <c r="C4638" s="1" t="n">
        <v>0</v>
      </c>
      <c r="D4638" s="1" t="n">
        <v>1</v>
      </c>
      <c r="E4638" s="1" t="n">
        <v>1</v>
      </c>
      <c r="G4638" s="1" t="n">
        <v>62.16</v>
      </c>
      <c r="H4638" s="1" t="s">
        <v>5172</v>
      </c>
      <c r="I4638" s="3" t="s">
        <v>5173</v>
      </c>
      <c r="J4638" s="3" t="s">
        <v>256</v>
      </c>
      <c r="K4638" s="1" t="n">
        <v>10</v>
      </c>
      <c r="L4638" s="1" t="n">
        <v>0</v>
      </c>
      <c r="M4638" s="1" t="n">
        <v>46340</v>
      </c>
    </row>
    <row r="4639" customFormat="false" ht="202.95" hidden="false" customHeight="false" outlineLevel="0" collapsed="false">
      <c r="A4639" s="1" t="n">
        <v>4635</v>
      </c>
      <c r="B4639" s="1" t="n">
        <v>62</v>
      </c>
      <c r="C4639" s="1" t="n">
        <v>0</v>
      </c>
      <c r="D4639" s="1" t="n">
        <v>1</v>
      </c>
      <c r="E4639" s="1" t="n">
        <v>0</v>
      </c>
      <c r="G4639" s="1" t="n">
        <v>62.17</v>
      </c>
      <c r="I4639" s="3" t="s">
        <v>5174</v>
      </c>
      <c r="L4639" s="1" t="n">
        <v>0</v>
      </c>
      <c r="M4639" s="1" t="n">
        <v>46350</v>
      </c>
    </row>
    <row r="4640" customFormat="false" ht="14.9" hidden="false" customHeight="false" outlineLevel="0" collapsed="false">
      <c r="A4640" s="1" t="n">
        <v>4636</v>
      </c>
      <c r="B4640" s="1" t="n">
        <v>62</v>
      </c>
      <c r="C4640" s="1" t="n">
        <v>0</v>
      </c>
      <c r="D4640" s="1" t="n">
        <v>0</v>
      </c>
      <c r="E4640" s="1" t="n">
        <v>1</v>
      </c>
      <c r="F4640" s="1" t="n">
        <v>4635</v>
      </c>
      <c r="H4640" s="1" t="s">
        <v>5175</v>
      </c>
      <c r="I4640" s="3" t="e">
        <f aca="false">-#NAME?</f>
        <v>#NAME?</v>
      </c>
      <c r="J4640" s="3" t="s">
        <v>256</v>
      </c>
      <c r="K4640" s="1" t="n">
        <v>10</v>
      </c>
      <c r="L4640" s="1" t="n">
        <v>0</v>
      </c>
      <c r="M4640" s="1" t="n">
        <v>46360</v>
      </c>
    </row>
    <row r="4641" customFormat="false" ht="14.9" hidden="false" customHeight="false" outlineLevel="0" collapsed="false">
      <c r="A4641" s="1" t="n">
        <v>4637</v>
      </c>
      <c r="B4641" s="1" t="n">
        <v>62</v>
      </c>
      <c r="C4641" s="1" t="n">
        <v>0</v>
      </c>
      <c r="D4641" s="1" t="n">
        <v>0</v>
      </c>
      <c r="E4641" s="1" t="n">
        <v>1</v>
      </c>
      <c r="F4641" s="1" t="n">
        <v>4635</v>
      </c>
      <c r="H4641" s="1" t="s">
        <v>5176</v>
      </c>
      <c r="I4641" s="3" t="e">
        <f aca="false">-#NAME?</f>
        <v>#NAME?</v>
      </c>
      <c r="J4641" s="3" t="s">
        <v>256</v>
      </c>
      <c r="K4641" s="1" t="n">
        <v>10</v>
      </c>
      <c r="L4641" s="1" t="n">
        <v>0</v>
      </c>
      <c r="M4641" s="1" t="n">
        <v>46370</v>
      </c>
    </row>
    <row r="4642" customFormat="false" ht="55.2" hidden="false" customHeight="false" outlineLevel="0" collapsed="false">
      <c r="A4642" s="1" t="n">
        <v>4638</v>
      </c>
      <c r="B4642" s="1" t="n">
        <v>63</v>
      </c>
      <c r="C4642" s="1" t="n">
        <v>1</v>
      </c>
      <c r="D4642" s="1" t="n">
        <v>0</v>
      </c>
      <c r="E4642" s="1" t="n">
        <v>0</v>
      </c>
      <c r="I4642" s="3" t="s">
        <v>5177</v>
      </c>
      <c r="L4642" s="1" t="n">
        <v>0</v>
      </c>
      <c r="M4642" s="1" t="n">
        <v>46380</v>
      </c>
    </row>
    <row r="4643" customFormat="false" ht="55.2" hidden="false" customHeight="false" outlineLevel="0" collapsed="false">
      <c r="A4643" s="1" t="n">
        <v>4639</v>
      </c>
      <c r="B4643" s="1" t="n">
        <v>63</v>
      </c>
      <c r="C4643" s="1" t="n">
        <v>0</v>
      </c>
      <c r="D4643" s="1" t="n">
        <v>1</v>
      </c>
      <c r="E4643" s="1" t="n">
        <v>0</v>
      </c>
      <c r="G4643" s="1" t="n">
        <v>63.01</v>
      </c>
      <c r="I4643" s="3" t="s">
        <v>5178</v>
      </c>
      <c r="L4643" s="1" t="n">
        <v>0</v>
      </c>
      <c r="M4643" s="1" t="n">
        <v>46390</v>
      </c>
    </row>
    <row r="4644" customFormat="false" ht="14.9" hidden="false" customHeight="false" outlineLevel="0" collapsed="false">
      <c r="A4644" s="1" t="n">
        <v>4640</v>
      </c>
      <c r="B4644" s="1" t="n">
        <v>63</v>
      </c>
      <c r="C4644" s="1" t="n">
        <v>0</v>
      </c>
      <c r="D4644" s="1" t="n">
        <v>0</v>
      </c>
      <c r="E4644" s="1" t="n">
        <v>1</v>
      </c>
      <c r="F4644" s="1" t="n">
        <v>4639</v>
      </c>
      <c r="H4644" s="1" t="s">
        <v>5179</v>
      </c>
      <c r="I4644" s="3" t="e">
        <f aca="false">-#NAME? #NAME?</f>
        <v>#VALUE!</v>
      </c>
      <c r="J4644" s="3" t="s">
        <v>194</v>
      </c>
      <c r="K4644" s="1" t="n">
        <v>10</v>
      </c>
      <c r="L4644" s="1" t="n">
        <v>0</v>
      </c>
      <c r="M4644" s="1" t="n">
        <v>46400</v>
      </c>
    </row>
    <row r="4645" customFormat="false" ht="14.9" hidden="false" customHeight="false" outlineLevel="0" collapsed="false">
      <c r="A4645" s="1" t="n">
        <v>4641</v>
      </c>
      <c r="B4645" s="1" t="n">
        <v>63</v>
      </c>
      <c r="C4645" s="1" t="n">
        <v>0</v>
      </c>
      <c r="D4645" s="1" t="n">
        <v>0</v>
      </c>
      <c r="E4645" s="1" t="n">
        <v>1</v>
      </c>
      <c r="F4645" s="1" t="n">
        <v>4639</v>
      </c>
      <c r="H4645" s="1" t="s">
        <v>5180</v>
      </c>
      <c r="I4645" s="3" t="e">
        <f aca="false">-#NAME? (#NAME? #NAME? #NAME? #NAME?) #NAME? #NAME? #NAME?,#NAME? #NAME? #NAME? #NAME? #NAME? #NAME? #NAME?</f>
        <v>#VALUE!</v>
      </c>
      <c r="J4645" s="3" t="s">
        <v>256</v>
      </c>
      <c r="K4645" s="1" t="n">
        <v>10</v>
      </c>
      <c r="L4645" s="1" t="n">
        <v>0</v>
      </c>
      <c r="M4645" s="1" t="n">
        <v>46410</v>
      </c>
    </row>
    <row r="4646" customFormat="false" ht="14.9" hidden="false" customHeight="false" outlineLevel="0" collapsed="false">
      <c r="A4646" s="1" t="n">
        <v>4642</v>
      </c>
      <c r="B4646" s="1" t="n">
        <v>63</v>
      </c>
      <c r="C4646" s="1" t="n">
        <v>0</v>
      </c>
      <c r="D4646" s="1" t="n">
        <v>0</v>
      </c>
      <c r="E4646" s="1" t="n">
        <v>1</v>
      </c>
      <c r="F4646" s="1" t="n">
        <v>4639</v>
      </c>
      <c r="H4646" s="1" t="s">
        <v>5181</v>
      </c>
      <c r="I4646" s="3" t="e">
        <f aca="false">-#NAME? (#NAME? #NAME? #NAME? #NAME?) #NAME? #NAME? #NAME?,#NAME?</f>
        <v>#VALUE!</v>
      </c>
      <c r="J4646" s="3" t="s">
        <v>256</v>
      </c>
      <c r="K4646" s="1" t="n">
        <v>10</v>
      </c>
      <c r="L4646" s="1" t="n">
        <v>0</v>
      </c>
      <c r="M4646" s="1" t="n">
        <v>46420</v>
      </c>
    </row>
    <row r="4647" customFormat="false" ht="14.9" hidden="false" customHeight="false" outlineLevel="0" collapsed="false">
      <c r="A4647" s="1" t="n">
        <v>4643</v>
      </c>
      <c r="B4647" s="1" t="n">
        <v>63</v>
      </c>
      <c r="C4647" s="1" t="n">
        <v>0</v>
      </c>
      <c r="D4647" s="1" t="n">
        <v>0</v>
      </c>
      <c r="E4647" s="1" t="n">
        <v>1</v>
      </c>
      <c r="F4647" s="1" t="n">
        <v>4639</v>
      </c>
      <c r="H4647" s="1" t="s">
        <v>5182</v>
      </c>
      <c r="I4647" s="3" t="e">
        <f aca="false">-#NAME? (#NAME? #NAME? #NAME? #NAME?) #NAME? #NAME? #NAME?,#NAME? #NAME? #NAME?</f>
        <v>#VALUE!</v>
      </c>
      <c r="J4647" s="3" t="s">
        <v>256</v>
      </c>
      <c r="K4647" s="1" t="n">
        <v>10</v>
      </c>
      <c r="L4647" s="1" t="n">
        <v>0</v>
      </c>
      <c r="M4647" s="1" t="n">
        <v>46430</v>
      </c>
    </row>
    <row r="4648" customFormat="false" ht="95.5" hidden="false" customHeight="false" outlineLevel="0" collapsed="false">
      <c r="A4648" s="1" t="n">
        <v>4644</v>
      </c>
      <c r="B4648" s="1" t="n">
        <v>63</v>
      </c>
      <c r="C4648" s="1" t="n">
        <v>0</v>
      </c>
      <c r="D4648" s="1" t="n">
        <v>1</v>
      </c>
      <c r="E4648" s="1" t="n">
        <v>0</v>
      </c>
      <c r="G4648" s="1" t="n">
        <v>63.02</v>
      </c>
      <c r="I4648" s="3" t="s">
        <v>5183</v>
      </c>
      <c r="L4648" s="1" t="n">
        <v>0</v>
      </c>
      <c r="M4648" s="1" t="n">
        <v>46440</v>
      </c>
    </row>
    <row r="4649" customFormat="false" ht="14.9" hidden="false" customHeight="false" outlineLevel="0" collapsed="false">
      <c r="A4649" s="1" t="n">
        <v>4645</v>
      </c>
      <c r="B4649" s="1" t="n">
        <v>63</v>
      </c>
      <c r="C4649" s="1" t="n">
        <v>0</v>
      </c>
      <c r="D4649" s="1" t="n">
        <v>0</v>
      </c>
      <c r="E4649" s="1" t="n">
        <v>1</v>
      </c>
      <c r="F4649" s="1" t="n">
        <v>4644</v>
      </c>
      <c r="H4649" s="1" t="s">
        <v>5184</v>
      </c>
      <c r="I4649" s="3" t="e">
        <f aca="false">-#NAME? #NAME?,#NAME? #NAME? #NAME?</f>
        <v>#VALUE!</v>
      </c>
      <c r="J4649" s="3" t="s">
        <v>256</v>
      </c>
      <c r="K4649" s="1" t="n">
        <v>10</v>
      </c>
      <c r="L4649" s="1" t="n">
        <v>0</v>
      </c>
      <c r="M4649" s="1" t="n">
        <v>46450</v>
      </c>
    </row>
    <row r="4650" customFormat="false" ht="41.75" hidden="false" customHeight="false" outlineLevel="0" collapsed="false">
      <c r="A4650" s="1" t="n">
        <v>4646</v>
      </c>
      <c r="B4650" s="1" t="n">
        <v>63</v>
      </c>
      <c r="C4650" s="1" t="n">
        <v>0</v>
      </c>
      <c r="D4650" s="1" t="n">
        <v>0</v>
      </c>
      <c r="E4650" s="1" t="n">
        <v>0</v>
      </c>
      <c r="F4650" s="1" t="n">
        <v>4644</v>
      </c>
      <c r="I4650" s="3" t="s">
        <v>5185</v>
      </c>
      <c r="L4650" s="1" t="n">
        <v>0</v>
      </c>
      <c r="M4650" s="1" t="n">
        <v>46460</v>
      </c>
    </row>
    <row r="4651" customFormat="false" ht="14.9" hidden="false" customHeight="false" outlineLevel="0" collapsed="false">
      <c r="A4651" s="1" t="n">
        <v>4647</v>
      </c>
      <c r="B4651" s="1" t="n">
        <v>63</v>
      </c>
      <c r="C4651" s="1" t="n">
        <v>0</v>
      </c>
      <c r="D4651" s="1" t="n">
        <v>0</v>
      </c>
      <c r="E4651" s="1" t="n">
        <v>1</v>
      </c>
      <c r="F4651" s="1" t="n">
        <v>4646</v>
      </c>
      <c r="H4651" s="1" t="s">
        <v>5186</v>
      </c>
      <c r="I4651" s="3" t="e">
        <f aca="false">--#NAME? #NAME?</f>
        <v>#VALUE!</v>
      </c>
      <c r="J4651" s="3" t="s">
        <v>256</v>
      </c>
      <c r="K4651" s="1" t="n">
        <v>10</v>
      </c>
      <c r="L4651" s="1" t="n">
        <v>0</v>
      </c>
      <c r="M4651" s="1" t="n">
        <v>46470</v>
      </c>
    </row>
    <row r="4652" customFormat="false" ht="14.9" hidden="false" customHeight="false" outlineLevel="0" collapsed="false">
      <c r="A4652" s="1" t="n">
        <v>4648</v>
      </c>
      <c r="B4652" s="1" t="n">
        <v>63</v>
      </c>
      <c r="C4652" s="1" t="n">
        <v>0</v>
      </c>
      <c r="D4652" s="1" t="n">
        <v>0</v>
      </c>
      <c r="E4652" s="1" t="n">
        <v>1</v>
      </c>
      <c r="F4652" s="1" t="n">
        <v>4646</v>
      </c>
      <c r="H4652" s="1" t="s">
        <v>5187</v>
      </c>
      <c r="I4652" s="3" t="e">
        <f aca="false">--#NAME? #NAME?-#NAME? #NAME?</f>
        <v>#VALUE!</v>
      </c>
      <c r="J4652" s="3" t="s">
        <v>256</v>
      </c>
      <c r="K4652" s="1" t="n">
        <v>10</v>
      </c>
      <c r="L4652" s="1" t="n">
        <v>0</v>
      </c>
      <c r="M4652" s="1" t="n">
        <v>46480</v>
      </c>
    </row>
    <row r="4653" customFormat="false" ht="14.9" hidden="false" customHeight="false" outlineLevel="0" collapsed="false">
      <c r="A4653" s="1" t="n">
        <v>4649</v>
      </c>
      <c r="B4653" s="1" t="n">
        <v>63</v>
      </c>
      <c r="C4653" s="1" t="n">
        <v>0</v>
      </c>
      <c r="D4653" s="1" t="n">
        <v>0</v>
      </c>
      <c r="E4653" s="1" t="n">
        <v>1</v>
      </c>
      <c r="F4653" s="1" t="n">
        <v>4646</v>
      </c>
      <c r="H4653" s="1" t="s">
        <v>5188</v>
      </c>
      <c r="I4653" s="3" t="e">
        <f aca="false">--#NAME? #NAME? #NAME? #NAME?</f>
        <v>#VALUE!</v>
      </c>
      <c r="J4653" s="3" t="s">
        <v>256</v>
      </c>
      <c r="K4653" s="1" t="n">
        <v>10</v>
      </c>
      <c r="L4653" s="1" t="n">
        <v>0</v>
      </c>
      <c r="M4653" s="1" t="n">
        <v>46490</v>
      </c>
    </row>
    <row r="4654" customFormat="false" ht="28.35" hidden="false" customHeight="false" outlineLevel="0" collapsed="false">
      <c r="A4654" s="1" t="n">
        <v>4650</v>
      </c>
      <c r="B4654" s="1" t="n">
        <v>63</v>
      </c>
      <c r="C4654" s="1" t="n">
        <v>0</v>
      </c>
      <c r="D4654" s="1" t="n">
        <v>0</v>
      </c>
      <c r="E4654" s="1" t="n">
        <v>0</v>
      </c>
      <c r="F4654" s="1" t="n">
        <v>4644</v>
      </c>
      <c r="I4654" s="3" t="s">
        <v>5189</v>
      </c>
      <c r="L4654" s="1" t="n">
        <v>0</v>
      </c>
      <c r="M4654" s="1" t="n">
        <v>46500</v>
      </c>
    </row>
    <row r="4655" customFormat="false" ht="14.9" hidden="false" customHeight="false" outlineLevel="0" collapsed="false">
      <c r="A4655" s="1" t="n">
        <v>4651</v>
      </c>
      <c r="B4655" s="1" t="n">
        <v>63</v>
      </c>
      <c r="C4655" s="1" t="n">
        <v>0</v>
      </c>
      <c r="D4655" s="1" t="n">
        <v>0</v>
      </c>
      <c r="E4655" s="1" t="n">
        <v>1</v>
      </c>
      <c r="F4655" s="1" t="n">
        <v>4650</v>
      </c>
      <c r="H4655" s="1" t="s">
        <v>5190</v>
      </c>
      <c r="I4655" s="3" t="e">
        <f aca="false">--#NAME? #NAME?</f>
        <v>#VALUE!</v>
      </c>
      <c r="J4655" s="3" t="s">
        <v>256</v>
      </c>
      <c r="K4655" s="1" t="n">
        <v>10</v>
      </c>
      <c r="L4655" s="1" t="n">
        <v>0</v>
      </c>
      <c r="M4655" s="1" t="n">
        <v>46510</v>
      </c>
    </row>
    <row r="4656" customFormat="false" ht="14.9" hidden="false" customHeight="false" outlineLevel="0" collapsed="false">
      <c r="A4656" s="1" t="n">
        <v>4652</v>
      </c>
      <c r="B4656" s="1" t="n">
        <v>63</v>
      </c>
      <c r="C4656" s="1" t="n">
        <v>0</v>
      </c>
      <c r="D4656" s="1" t="n">
        <v>0</v>
      </c>
      <c r="E4656" s="1" t="n">
        <v>1</v>
      </c>
      <c r="F4656" s="1" t="n">
        <v>4650</v>
      </c>
      <c r="H4656" s="1" t="s">
        <v>5191</v>
      </c>
      <c r="I4656" s="3" t="e">
        <f aca="false">--#NAME? #NAME?-#NAME? #NAME?</f>
        <v>#VALUE!</v>
      </c>
      <c r="J4656" s="3" t="s">
        <v>256</v>
      </c>
      <c r="K4656" s="1" t="n">
        <v>10</v>
      </c>
      <c r="L4656" s="1" t="n">
        <v>0</v>
      </c>
      <c r="M4656" s="1" t="n">
        <v>46520</v>
      </c>
    </row>
    <row r="4657" customFormat="false" ht="14.9" hidden="false" customHeight="false" outlineLevel="0" collapsed="false">
      <c r="A4657" s="1" t="n">
        <v>4653</v>
      </c>
      <c r="B4657" s="1" t="n">
        <v>63</v>
      </c>
      <c r="C4657" s="1" t="n">
        <v>0</v>
      </c>
      <c r="D4657" s="1" t="n">
        <v>0</v>
      </c>
      <c r="E4657" s="1" t="n">
        <v>1</v>
      </c>
      <c r="F4657" s="1" t="n">
        <v>4650</v>
      </c>
      <c r="H4657" s="1" t="s">
        <v>5192</v>
      </c>
      <c r="I4657" s="3" t="e">
        <f aca="false">--#NAME? #NAME? #NAME? #NAME?</f>
        <v>#VALUE!</v>
      </c>
      <c r="J4657" s="3" t="s">
        <v>256</v>
      </c>
      <c r="K4657" s="1" t="n">
        <v>10</v>
      </c>
      <c r="L4657" s="1" t="n">
        <v>0</v>
      </c>
      <c r="M4657" s="1" t="n">
        <v>46530</v>
      </c>
    </row>
    <row r="4658" customFormat="false" ht="14.9" hidden="false" customHeight="false" outlineLevel="0" collapsed="false">
      <c r="A4658" s="1" t="n">
        <v>4654</v>
      </c>
      <c r="B4658" s="1" t="n">
        <v>63</v>
      </c>
      <c r="C4658" s="1" t="n">
        <v>0</v>
      </c>
      <c r="D4658" s="1" t="n">
        <v>0</v>
      </c>
      <c r="E4658" s="1" t="n">
        <v>1</v>
      </c>
      <c r="F4658" s="1" t="n">
        <v>4644</v>
      </c>
      <c r="H4658" s="1" t="s">
        <v>5193</v>
      </c>
      <c r="I4658" s="3" t="e">
        <f aca="false">-#NAME? #NAME?,#NAME? #NAME? #NAME?</f>
        <v>#VALUE!</v>
      </c>
      <c r="J4658" s="3" t="s">
        <v>256</v>
      </c>
      <c r="K4658" s="1" t="n">
        <v>10</v>
      </c>
      <c r="L4658" s="1" t="n">
        <v>0</v>
      </c>
      <c r="M4658" s="1" t="n">
        <v>46540</v>
      </c>
    </row>
    <row r="4659" customFormat="false" ht="41.75" hidden="false" customHeight="false" outlineLevel="0" collapsed="false">
      <c r="A4659" s="1" t="n">
        <v>4655</v>
      </c>
      <c r="B4659" s="1" t="n">
        <v>63</v>
      </c>
      <c r="C4659" s="1" t="n">
        <v>0</v>
      </c>
      <c r="D4659" s="1" t="n">
        <v>0</v>
      </c>
      <c r="E4659" s="1" t="n">
        <v>0</v>
      </c>
      <c r="F4659" s="1" t="n">
        <v>4644</v>
      </c>
      <c r="I4659" s="3" t="s">
        <v>5194</v>
      </c>
      <c r="L4659" s="1" t="n">
        <v>0</v>
      </c>
      <c r="M4659" s="1" t="n">
        <v>46550</v>
      </c>
    </row>
    <row r="4660" customFormat="false" ht="14.9" hidden="false" customHeight="false" outlineLevel="0" collapsed="false">
      <c r="A4660" s="1" t="n">
        <v>4656</v>
      </c>
      <c r="B4660" s="1" t="n">
        <v>63</v>
      </c>
      <c r="C4660" s="1" t="n">
        <v>0</v>
      </c>
      <c r="D4660" s="1" t="n">
        <v>0</v>
      </c>
      <c r="E4660" s="1" t="n">
        <v>1</v>
      </c>
      <c r="F4660" s="1" t="n">
        <v>4655</v>
      </c>
      <c r="H4660" s="1" t="s">
        <v>5195</v>
      </c>
      <c r="I4660" s="3" t="e">
        <f aca="false">--#NAME? #NAME?</f>
        <v>#VALUE!</v>
      </c>
      <c r="J4660" s="3" t="s">
        <v>256</v>
      </c>
      <c r="K4660" s="1" t="n">
        <v>10</v>
      </c>
      <c r="L4660" s="1" t="n">
        <v>0</v>
      </c>
      <c r="M4660" s="1" t="n">
        <v>46560</v>
      </c>
    </row>
    <row r="4661" customFormat="false" ht="14.9" hidden="false" customHeight="false" outlineLevel="0" collapsed="false">
      <c r="A4661" s="1" t="n">
        <v>4657</v>
      </c>
      <c r="B4661" s="1" t="n">
        <v>63</v>
      </c>
      <c r="C4661" s="1" t="n">
        <v>0</v>
      </c>
      <c r="D4661" s="1" t="n">
        <v>0</v>
      </c>
      <c r="E4661" s="1" t="n">
        <v>1</v>
      </c>
      <c r="F4661" s="1" t="n">
        <v>4655</v>
      </c>
      <c r="H4661" s="1" t="s">
        <v>5196</v>
      </c>
      <c r="I4661" s="3" t="e">
        <f aca="false">--#NAME? #NAME?-#NAME? #NAME?</f>
        <v>#VALUE!</v>
      </c>
      <c r="J4661" s="3" t="s">
        <v>256</v>
      </c>
      <c r="K4661" s="1" t="n">
        <v>10</v>
      </c>
      <c r="L4661" s="1" t="n">
        <v>0</v>
      </c>
      <c r="M4661" s="1" t="n">
        <v>46570</v>
      </c>
    </row>
    <row r="4662" customFormat="false" ht="14.9" hidden="false" customHeight="false" outlineLevel="0" collapsed="false">
      <c r="A4662" s="1" t="n">
        <v>4658</v>
      </c>
      <c r="B4662" s="1" t="n">
        <v>63</v>
      </c>
      <c r="C4662" s="1" t="n">
        <v>0</v>
      </c>
      <c r="D4662" s="1" t="n">
        <v>0</v>
      </c>
      <c r="E4662" s="1" t="n">
        <v>1</v>
      </c>
      <c r="F4662" s="1" t="n">
        <v>4655</v>
      </c>
      <c r="H4662" s="1" t="s">
        <v>5197</v>
      </c>
      <c r="I4662" s="3" t="e">
        <f aca="false">--#NAME? #NAME? #NAME? #NAME?</f>
        <v>#VALUE!</v>
      </c>
      <c r="J4662" s="3" t="s">
        <v>256</v>
      </c>
      <c r="K4662" s="1" t="n">
        <v>10</v>
      </c>
      <c r="L4662" s="1" t="n">
        <v>0</v>
      </c>
      <c r="M4662" s="1" t="n">
        <v>46580</v>
      </c>
    </row>
    <row r="4663" customFormat="false" ht="14.9" hidden="false" customHeight="false" outlineLevel="0" collapsed="false">
      <c r="A4663" s="1" t="n">
        <v>4659</v>
      </c>
      <c r="B4663" s="1" t="n">
        <v>63</v>
      </c>
      <c r="C4663" s="1" t="n">
        <v>0</v>
      </c>
      <c r="D4663" s="1" t="n">
        <v>0</v>
      </c>
      <c r="E4663" s="1" t="n">
        <v>1</v>
      </c>
      <c r="F4663" s="1" t="n">
        <v>4644</v>
      </c>
      <c r="H4663" s="1" t="s">
        <v>5198</v>
      </c>
      <c r="I4663" s="3" t="e">
        <f aca="false">-#NAME? #NAME? #NAME? #NAME? #NAME?,#NAME? #NAME? #NAME? #NAME? #NAME? #NAME? #NAME?,#NAME? #NAME?</f>
        <v>#VALUE!</v>
      </c>
      <c r="J4663" s="3" t="s">
        <v>256</v>
      </c>
      <c r="K4663" s="1" t="n">
        <v>10</v>
      </c>
      <c r="L4663" s="1" t="n">
        <v>0</v>
      </c>
      <c r="M4663" s="1" t="n">
        <v>46590</v>
      </c>
    </row>
    <row r="4664" customFormat="false" ht="14.9" hidden="false" customHeight="false" outlineLevel="0" collapsed="false">
      <c r="A4664" s="1" t="n">
        <v>4660</v>
      </c>
      <c r="B4664" s="1" t="n">
        <v>63</v>
      </c>
      <c r="C4664" s="1" t="n">
        <v>0</v>
      </c>
      <c r="D4664" s="1" t="n">
        <v>0</v>
      </c>
      <c r="E4664" s="1" t="n">
        <v>0</v>
      </c>
      <c r="F4664" s="1" t="n">
        <v>4644</v>
      </c>
      <c r="I4664" s="3" t="s">
        <v>199</v>
      </c>
      <c r="L4664" s="1" t="n">
        <v>0</v>
      </c>
      <c r="M4664" s="1" t="n">
        <v>46600</v>
      </c>
    </row>
    <row r="4665" customFormat="false" ht="14.9" hidden="false" customHeight="false" outlineLevel="0" collapsed="false">
      <c r="A4665" s="1" t="n">
        <v>4661</v>
      </c>
      <c r="B4665" s="1" t="n">
        <v>63</v>
      </c>
      <c r="C4665" s="1" t="n">
        <v>0</v>
      </c>
      <c r="D4665" s="1" t="n">
        <v>0</v>
      </c>
      <c r="E4665" s="1" t="n">
        <v>1</v>
      </c>
      <c r="F4665" s="1" t="n">
        <v>4660</v>
      </c>
      <c r="H4665" s="1" t="s">
        <v>5199</v>
      </c>
      <c r="I4665" s="3" t="e">
        <f aca="false">--#NAME? #NAME?</f>
        <v>#VALUE!</v>
      </c>
      <c r="J4665" s="3" t="s">
        <v>256</v>
      </c>
      <c r="K4665" s="1" t="n">
        <v>10</v>
      </c>
      <c r="L4665" s="1" t="n">
        <v>0</v>
      </c>
      <c r="M4665" s="1" t="n">
        <v>46610</v>
      </c>
    </row>
    <row r="4666" customFormat="false" ht="14.9" hidden="false" customHeight="false" outlineLevel="0" collapsed="false">
      <c r="A4666" s="1" t="n">
        <v>4662</v>
      </c>
      <c r="B4666" s="1" t="n">
        <v>63</v>
      </c>
      <c r="C4666" s="1" t="n">
        <v>0</v>
      </c>
      <c r="D4666" s="1" t="n">
        <v>0</v>
      </c>
      <c r="E4666" s="1" t="n">
        <v>1</v>
      </c>
      <c r="F4666" s="1" t="n">
        <v>4660</v>
      </c>
      <c r="H4666" s="1" t="s">
        <v>5200</v>
      </c>
      <c r="I4666" s="3" t="e">
        <f aca="false">--#NAME? #NAME?-#NAME? #NAME?</f>
        <v>#VALUE!</v>
      </c>
      <c r="J4666" s="3" t="s">
        <v>256</v>
      </c>
      <c r="K4666" s="1" t="n">
        <v>10</v>
      </c>
      <c r="L4666" s="1" t="n">
        <v>0</v>
      </c>
      <c r="M4666" s="1" t="n">
        <v>46620</v>
      </c>
    </row>
    <row r="4667" customFormat="false" ht="14.9" hidden="false" customHeight="false" outlineLevel="0" collapsed="false">
      <c r="A4667" s="1" t="n">
        <v>4663</v>
      </c>
      <c r="B4667" s="1" t="n">
        <v>63</v>
      </c>
      <c r="C4667" s="1" t="n">
        <v>0</v>
      </c>
      <c r="D4667" s="1" t="n">
        <v>0</v>
      </c>
      <c r="E4667" s="1" t="n">
        <v>1</v>
      </c>
      <c r="F4667" s="1" t="n">
        <v>4660</v>
      </c>
      <c r="H4667" s="1" t="s">
        <v>5201</v>
      </c>
      <c r="I4667" s="3" t="e">
        <f aca="false">--#NAME? #NAME? #NAME? #NAME?</f>
        <v>#VALUE!</v>
      </c>
      <c r="J4667" s="3" t="s">
        <v>256</v>
      </c>
      <c r="K4667" s="1" t="n">
        <v>10</v>
      </c>
      <c r="L4667" s="1" t="n">
        <v>0</v>
      </c>
      <c r="M4667" s="1" t="n">
        <v>46630</v>
      </c>
    </row>
    <row r="4668" customFormat="false" ht="82.05" hidden="false" customHeight="false" outlineLevel="0" collapsed="false">
      <c r="A4668" s="1" t="n">
        <v>4664</v>
      </c>
      <c r="B4668" s="1" t="n">
        <v>63</v>
      </c>
      <c r="C4668" s="1" t="n">
        <v>0</v>
      </c>
      <c r="D4668" s="1" t="n">
        <v>1</v>
      </c>
      <c r="E4668" s="1" t="n">
        <v>0</v>
      </c>
      <c r="G4668" s="1" t="n">
        <v>63.03</v>
      </c>
      <c r="I4668" s="3" t="s">
        <v>5202</v>
      </c>
      <c r="J4668" s="3" t="s">
        <v>5203</v>
      </c>
      <c r="L4668" s="0" t="s">
        <v>644</v>
      </c>
      <c r="M4668" s="1" t="n">
        <v>0</v>
      </c>
      <c r="N4668" s="1" t="n">
        <v>46640</v>
      </c>
    </row>
    <row r="4669" customFormat="false" ht="55.2" hidden="false" customHeight="false" outlineLevel="0" collapsed="false">
      <c r="A4669" s="1" t="n">
        <v>4665</v>
      </c>
      <c r="B4669" s="1" t="n">
        <v>63</v>
      </c>
      <c r="C4669" s="1" t="n">
        <v>0</v>
      </c>
      <c r="D4669" s="1" t="n">
        <v>0</v>
      </c>
      <c r="E4669" s="1" t="n">
        <v>0</v>
      </c>
      <c r="F4669" s="1" t="n">
        <v>4664</v>
      </c>
      <c r="I4669" s="3" t="s">
        <v>5204</v>
      </c>
      <c r="L4669" s="1" t="n">
        <v>0</v>
      </c>
      <c r="M4669" s="1" t="n">
        <v>46650</v>
      </c>
    </row>
    <row r="4670" customFormat="false" ht="14.9" hidden="false" customHeight="false" outlineLevel="0" collapsed="false">
      <c r="A4670" s="1" t="n">
        <v>4666</v>
      </c>
      <c r="B4670" s="1" t="n">
        <v>63</v>
      </c>
      <c r="C4670" s="1" t="n">
        <v>0</v>
      </c>
      <c r="D4670" s="1" t="n">
        <v>0</v>
      </c>
      <c r="E4670" s="1" t="n">
        <v>1</v>
      </c>
      <c r="F4670" s="1" t="n">
        <v>4665</v>
      </c>
      <c r="H4670" s="1" t="s">
        <v>5205</v>
      </c>
      <c r="I4670" s="3" t="e">
        <f aca="false">--#NAME? #NAME? #NAME?</f>
        <v>#VALUE!</v>
      </c>
      <c r="J4670" s="3" t="s">
        <v>256</v>
      </c>
      <c r="K4670" s="1" t="n">
        <v>10</v>
      </c>
      <c r="L4670" s="1" t="n">
        <v>0</v>
      </c>
      <c r="M4670" s="1" t="n">
        <v>46660</v>
      </c>
    </row>
    <row r="4671" customFormat="false" ht="14.9" hidden="false" customHeight="false" outlineLevel="0" collapsed="false">
      <c r="A4671" s="1" t="n">
        <v>4667</v>
      </c>
      <c r="B4671" s="1" t="n">
        <v>63</v>
      </c>
      <c r="C4671" s="1" t="n">
        <v>0</v>
      </c>
      <c r="D4671" s="1" t="n">
        <v>0</v>
      </c>
      <c r="E4671" s="1" t="n">
        <v>1</v>
      </c>
      <c r="F4671" s="1" t="n">
        <v>4665</v>
      </c>
      <c r="H4671" s="1" t="s">
        <v>5206</v>
      </c>
      <c r="I4671" s="3" t="e">
        <f aca="false">--#NAME? #NAME? #NAME? #NAME?</f>
        <v>#VALUE!</v>
      </c>
      <c r="J4671" s="3" t="s">
        <v>256</v>
      </c>
      <c r="K4671" s="1" t="n">
        <v>10</v>
      </c>
      <c r="L4671" s="1" t="n">
        <v>0</v>
      </c>
      <c r="M4671" s="1" t="n">
        <v>46670</v>
      </c>
    </row>
    <row r="4672" customFormat="false" ht="14.9" hidden="false" customHeight="false" outlineLevel="0" collapsed="false">
      <c r="A4672" s="1" t="n">
        <v>4668</v>
      </c>
      <c r="B4672" s="1" t="n">
        <v>63</v>
      </c>
      <c r="C4672" s="1" t="n">
        <v>0</v>
      </c>
      <c r="D4672" s="1" t="n">
        <v>0</v>
      </c>
      <c r="E4672" s="1" t="n">
        <v>0</v>
      </c>
      <c r="F4672" s="1" t="n">
        <v>4664</v>
      </c>
      <c r="I4672" s="3" t="s">
        <v>199</v>
      </c>
      <c r="L4672" s="1" t="n">
        <v>0</v>
      </c>
      <c r="M4672" s="1" t="n">
        <v>46680</v>
      </c>
    </row>
    <row r="4673" customFormat="false" ht="14.9" hidden="false" customHeight="false" outlineLevel="0" collapsed="false">
      <c r="A4673" s="1" t="n">
        <v>4669</v>
      </c>
      <c r="B4673" s="1" t="n">
        <v>63</v>
      </c>
      <c r="C4673" s="1" t="n">
        <v>0</v>
      </c>
      <c r="D4673" s="1" t="n">
        <v>0</v>
      </c>
      <c r="E4673" s="1" t="n">
        <v>1</v>
      </c>
      <c r="F4673" s="1" t="n">
        <v>4668</v>
      </c>
      <c r="H4673" s="1" t="s">
        <v>5207</v>
      </c>
      <c r="I4673" s="3" t="e">
        <f aca="false">--#NAME? #NAME?</f>
        <v>#VALUE!</v>
      </c>
      <c r="J4673" s="3" t="s">
        <v>256</v>
      </c>
      <c r="K4673" s="1" t="n">
        <v>10</v>
      </c>
      <c r="L4673" s="1" t="n">
        <v>0</v>
      </c>
      <c r="M4673" s="1" t="n">
        <v>46690</v>
      </c>
    </row>
    <row r="4674" customFormat="false" ht="14.9" hidden="false" customHeight="false" outlineLevel="0" collapsed="false">
      <c r="A4674" s="1" t="n">
        <v>4670</v>
      </c>
      <c r="B4674" s="1" t="n">
        <v>63</v>
      </c>
      <c r="C4674" s="1" t="n">
        <v>0</v>
      </c>
      <c r="D4674" s="1" t="n">
        <v>0</v>
      </c>
      <c r="E4674" s="1" t="n">
        <v>1</v>
      </c>
      <c r="F4674" s="1" t="n">
        <v>4668</v>
      </c>
      <c r="H4674" s="1" t="s">
        <v>5208</v>
      </c>
      <c r="I4674" s="3" t="e">
        <f aca="false">--#NAME? #NAME? #NAME?</f>
        <v>#VALUE!</v>
      </c>
      <c r="J4674" s="3" t="s">
        <v>256</v>
      </c>
      <c r="K4674" s="1" t="n">
        <v>10</v>
      </c>
      <c r="L4674" s="1" t="n">
        <v>0</v>
      </c>
      <c r="M4674" s="1" t="n">
        <v>46700</v>
      </c>
    </row>
    <row r="4675" customFormat="false" ht="14.9" hidden="false" customHeight="false" outlineLevel="0" collapsed="false">
      <c r="A4675" s="1" t="n">
        <v>4671</v>
      </c>
      <c r="B4675" s="1" t="n">
        <v>63</v>
      </c>
      <c r="C4675" s="1" t="n">
        <v>0</v>
      </c>
      <c r="D4675" s="1" t="n">
        <v>0</v>
      </c>
      <c r="E4675" s="1" t="n">
        <v>1</v>
      </c>
      <c r="F4675" s="1" t="n">
        <v>4668</v>
      </c>
      <c r="H4675" s="1" t="s">
        <v>5209</v>
      </c>
      <c r="I4675" s="3" t="e">
        <f aca="false">--#NAME? #NAME? #NAME? #NAME?</f>
        <v>#VALUE!</v>
      </c>
      <c r="J4675" s="3" t="s">
        <v>256</v>
      </c>
      <c r="K4675" s="1" t="n">
        <v>10</v>
      </c>
      <c r="L4675" s="1" t="n">
        <v>0</v>
      </c>
      <c r="M4675" s="1" t="n">
        <v>46710</v>
      </c>
    </row>
    <row r="4676" customFormat="false" ht="95.5" hidden="false" customHeight="false" outlineLevel="0" collapsed="false">
      <c r="A4676" s="1" t="n">
        <v>4672</v>
      </c>
      <c r="B4676" s="1" t="n">
        <v>63</v>
      </c>
      <c r="C4676" s="1" t="n">
        <v>0</v>
      </c>
      <c r="D4676" s="1" t="n">
        <v>1</v>
      </c>
      <c r="E4676" s="1" t="n">
        <v>0</v>
      </c>
      <c r="G4676" s="1" t="n">
        <v>63.04</v>
      </c>
      <c r="I4676" s="3" t="s">
        <v>5210</v>
      </c>
      <c r="L4676" s="1" t="n">
        <v>0</v>
      </c>
      <c r="M4676" s="1" t="n">
        <v>46720</v>
      </c>
    </row>
    <row r="4677" customFormat="false" ht="41.75" hidden="false" customHeight="false" outlineLevel="0" collapsed="false">
      <c r="A4677" s="1" t="n">
        <v>4673</v>
      </c>
      <c r="B4677" s="1" t="n">
        <v>63</v>
      </c>
      <c r="C4677" s="1" t="n">
        <v>0</v>
      </c>
      <c r="D4677" s="1" t="n">
        <v>0</v>
      </c>
      <c r="E4677" s="1" t="n">
        <v>0</v>
      </c>
      <c r="F4677" s="1" t="n">
        <v>4672</v>
      </c>
      <c r="I4677" s="3" t="s">
        <v>5211</v>
      </c>
      <c r="L4677" s="1" t="n">
        <v>0</v>
      </c>
      <c r="M4677" s="1" t="n">
        <v>46730</v>
      </c>
    </row>
    <row r="4678" customFormat="false" ht="14.9" hidden="false" customHeight="false" outlineLevel="0" collapsed="false">
      <c r="A4678" s="1" t="n">
        <v>4674</v>
      </c>
      <c r="B4678" s="1" t="n">
        <v>63</v>
      </c>
      <c r="C4678" s="1" t="n">
        <v>0</v>
      </c>
      <c r="D4678" s="1" t="n">
        <v>0</v>
      </c>
      <c r="E4678" s="1" t="n">
        <v>1</v>
      </c>
      <c r="F4678" s="1" t="n">
        <v>4673</v>
      </c>
      <c r="H4678" s="1" t="s">
        <v>5212</v>
      </c>
      <c r="I4678" s="3" t="e">
        <f aca="false">--#NAME? #NAME? #NAME?</f>
        <v>#VALUE!</v>
      </c>
      <c r="J4678" s="3" t="s">
        <v>256</v>
      </c>
      <c r="K4678" s="1" t="n">
        <v>10</v>
      </c>
      <c r="L4678" s="1" t="n">
        <v>0</v>
      </c>
      <c r="M4678" s="1" t="n">
        <v>46740</v>
      </c>
    </row>
    <row r="4679" customFormat="false" ht="14.9" hidden="false" customHeight="false" outlineLevel="0" collapsed="false">
      <c r="A4679" s="1" t="n">
        <v>4675</v>
      </c>
      <c r="B4679" s="1" t="n">
        <v>63</v>
      </c>
      <c r="C4679" s="1" t="n">
        <v>0</v>
      </c>
      <c r="D4679" s="1" t="n">
        <v>0</v>
      </c>
      <c r="E4679" s="1" t="n">
        <v>1</v>
      </c>
      <c r="F4679" s="1" t="n">
        <v>4673</v>
      </c>
      <c r="H4679" s="1" t="s">
        <v>5213</v>
      </c>
      <c r="I4679" s="3" t="e">
        <f aca="false">--#NAME?</f>
        <v>#NAME?</v>
      </c>
      <c r="J4679" s="3" t="s">
        <v>256</v>
      </c>
      <c r="K4679" s="1" t="n">
        <v>10</v>
      </c>
      <c r="L4679" s="1" t="n">
        <v>0</v>
      </c>
      <c r="M4679" s="1" t="n">
        <v>46750</v>
      </c>
    </row>
    <row r="4680" customFormat="false" ht="95.5" hidden="false" customHeight="false" outlineLevel="0" collapsed="false">
      <c r="A4680" s="1" t="n">
        <v>4676</v>
      </c>
      <c r="B4680" s="1" t="n">
        <v>63</v>
      </c>
      <c r="C4680" s="1" t="n">
        <v>0</v>
      </c>
      <c r="D4680" s="1" t="n">
        <v>0</v>
      </c>
      <c r="E4680" s="1" t="n">
        <v>1</v>
      </c>
      <c r="F4680" s="1" t="n">
        <v>4672</v>
      </c>
      <c r="H4680" s="1" t="s">
        <v>5214</v>
      </c>
      <c r="I4680" s="3" t="s">
        <v>5215</v>
      </c>
      <c r="J4680" s="3" t="s">
        <v>256</v>
      </c>
      <c r="K4680" s="1" t="n">
        <v>10</v>
      </c>
      <c r="L4680" s="1" t="n">
        <v>0</v>
      </c>
      <c r="M4680" s="1" t="n">
        <v>46760</v>
      </c>
    </row>
    <row r="4681" customFormat="false" ht="14.9" hidden="false" customHeight="false" outlineLevel="0" collapsed="false">
      <c r="A4681" s="1" t="n">
        <v>4677</v>
      </c>
      <c r="B4681" s="1" t="n">
        <v>63</v>
      </c>
      <c r="C4681" s="1" t="n">
        <v>0</v>
      </c>
      <c r="D4681" s="1" t="n">
        <v>0</v>
      </c>
      <c r="E4681" s="1" t="n">
        <v>0</v>
      </c>
      <c r="F4681" s="1" t="n">
        <v>4672</v>
      </c>
      <c r="I4681" s="3" t="s">
        <v>199</v>
      </c>
      <c r="L4681" s="1" t="n">
        <v>0</v>
      </c>
      <c r="M4681" s="1" t="n">
        <v>46770</v>
      </c>
    </row>
    <row r="4682" customFormat="false" ht="55.2" hidden="false" customHeight="false" outlineLevel="0" collapsed="false">
      <c r="A4682" s="1" t="n">
        <v>4678</v>
      </c>
      <c r="B4682" s="1" t="n">
        <v>63</v>
      </c>
      <c r="C4682" s="1" t="n">
        <v>0</v>
      </c>
      <c r="D4682" s="1" t="n">
        <v>0</v>
      </c>
      <c r="E4682" s="1" t="n">
        <v>0</v>
      </c>
      <c r="F4682" s="1" t="n">
        <v>4677</v>
      </c>
      <c r="I4682" s="3" t="s">
        <v>5216</v>
      </c>
      <c r="L4682" s="1" t="n">
        <v>0</v>
      </c>
      <c r="M4682" s="1" t="n">
        <v>46780</v>
      </c>
    </row>
    <row r="4683" customFormat="false" ht="14.9" hidden="false" customHeight="false" outlineLevel="0" collapsed="false">
      <c r="A4683" s="1" t="n">
        <v>4679</v>
      </c>
      <c r="B4683" s="1" t="n">
        <v>63</v>
      </c>
      <c r="C4683" s="1" t="n">
        <v>0</v>
      </c>
      <c r="D4683" s="1" t="n">
        <v>0</v>
      </c>
      <c r="E4683" s="1" t="n">
        <v>1</v>
      </c>
      <c r="F4683" s="1" t="n">
        <v>4678</v>
      </c>
      <c r="H4683" s="1" t="s">
        <v>5217</v>
      </c>
      <c r="I4683" s="3" t="e">
        <f aca="false">---#NAME? #NAME?</f>
        <v>#VALUE!</v>
      </c>
      <c r="J4683" s="3" t="s">
        <v>256</v>
      </c>
      <c r="K4683" s="1" t="n">
        <v>10</v>
      </c>
      <c r="L4683" s="1" t="n">
        <v>0</v>
      </c>
      <c r="M4683" s="1" t="n">
        <v>46790</v>
      </c>
    </row>
    <row r="4684" customFormat="false" ht="14.9" hidden="false" customHeight="false" outlineLevel="0" collapsed="false">
      <c r="A4684" s="1" t="n">
        <v>4680</v>
      </c>
      <c r="B4684" s="1" t="n">
        <v>63</v>
      </c>
      <c r="C4684" s="1" t="n">
        <v>0</v>
      </c>
      <c r="D4684" s="1" t="n">
        <v>0</v>
      </c>
      <c r="E4684" s="1" t="n">
        <v>1</v>
      </c>
      <c r="F4684" s="1" t="n">
        <v>4678</v>
      </c>
      <c r="H4684" s="1" t="s">
        <v>5218</v>
      </c>
      <c r="I4684" s="3" t="e">
        <f aca="false">---#NAME?</f>
        <v>#NAME?</v>
      </c>
      <c r="J4684" s="3" t="s">
        <v>256</v>
      </c>
      <c r="K4684" s="1" t="n">
        <v>10</v>
      </c>
      <c r="L4684" s="1" t="n">
        <v>0</v>
      </c>
      <c r="M4684" s="1" t="n">
        <v>46800</v>
      </c>
    </row>
    <row r="4685" customFormat="false" ht="14.9" hidden="false" customHeight="false" outlineLevel="0" collapsed="false">
      <c r="A4685" s="1" t="n">
        <v>4681</v>
      </c>
      <c r="B4685" s="1" t="n">
        <v>63</v>
      </c>
      <c r="C4685" s="1" t="n">
        <v>0</v>
      </c>
      <c r="D4685" s="1" t="n">
        <v>0</v>
      </c>
      <c r="E4685" s="1" t="n">
        <v>1</v>
      </c>
      <c r="F4685" s="1" t="n">
        <v>4677</v>
      </c>
      <c r="H4685" s="1" t="s">
        <v>5219</v>
      </c>
      <c r="I4685" s="3" t="e">
        <f aca="false">--#NAME? #NAME? #NAME? #NAME?,#NAME? #NAME?</f>
        <v>#VALUE!</v>
      </c>
      <c r="J4685" s="3" t="s">
        <v>256</v>
      </c>
      <c r="K4685" s="1" t="n">
        <v>10</v>
      </c>
      <c r="L4685" s="1" t="n">
        <v>0</v>
      </c>
      <c r="M4685" s="1" t="n">
        <v>46810</v>
      </c>
    </row>
    <row r="4686" customFormat="false" ht="14.9" hidden="false" customHeight="false" outlineLevel="0" collapsed="false">
      <c r="A4686" s="1" t="n">
        <v>4682</v>
      </c>
      <c r="B4686" s="1" t="n">
        <v>63</v>
      </c>
      <c r="C4686" s="1" t="n">
        <v>0</v>
      </c>
      <c r="D4686" s="1" t="n">
        <v>0</v>
      </c>
      <c r="E4686" s="1" t="n">
        <v>1</v>
      </c>
      <c r="F4686" s="1" t="n">
        <v>4677</v>
      </c>
      <c r="H4686" s="1" t="s">
        <v>5220</v>
      </c>
      <c r="I4686" s="3" t="e">
        <f aca="false">--#NAME? #NAME? #NAME? #NAME?,#NAME? #NAME? #NAME?</f>
        <v>#VALUE!</v>
      </c>
      <c r="J4686" s="3" t="s">
        <v>256</v>
      </c>
      <c r="K4686" s="1" t="n">
        <v>10</v>
      </c>
      <c r="L4686" s="1" t="n">
        <v>0</v>
      </c>
      <c r="M4686" s="1" t="n">
        <v>46820</v>
      </c>
    </row>
    <row r="4687" customFormat="false" ht="14.9" hidden="false" customHeight="false" outlineLevel="0" collapsed="false">
      <c r="A4687" s="1" t="n">
        <v>4683</v>
      </c>
      <c r="B4687" s="1" t="n">
        <v>63</v>
      </c>
      <c r="C4687" s="1" t="n">
        <v>0</v>
      </c>
      <c r="D4687" s="1" t="n">
        <v>0</v>
      </c>
      <c r="E4687" s="1" t="n">
        <v>1</v>
      </c>
      <c r="F4687" s="1" t="n">
        <v>4677</v>
      </c>
      <c r="H4687" s="1" t="s">
        <v>5221</v>
      </c>
      <c r="I4687" s="3" t="e">
        <f aca="false">--#NAME? #NAME? #NAME? #NAME?,#NAME? #NAME? #NAME? #NAME?</f>
        <v>#VALUE!</v>
      </c>
      <c r="J4687" s="3" t="s">
        <v>256</v>
      </c>
      <c r="K4687" s="1" t="n">
        <v>10</v>
      </c>
      <c r="L4687" s="1" t="n">
        <v>0</v>
      </c>
      <c r="M4687" s="1" t="n">
        <v>46830</v>
      </c>
    </row>
    <row r="4688" customFormat="false" ht="95.5" hidden="false" customHeight="false" outlineLevel="0" collapsed="false">
      <c r="A4688" s="1" t="n">
        <v>4684</v>
      </c>
      <c r="B4688" s="1" t="n">
        <v>63</v>
      </c>
      <c r="C4688" s="1" t="n">
        <v>0</v>
      </c>
      <c r="D4688" s="1" t="n">
        <v>1</v>
      </c>
      <c r="E4688" s="1" t="n">
        <v>0</v>
      </c>
      <c r="G4688" s="1" t="n">
        <v>63.05</v>
      </c>
      <c r="I4688" s="3" t="s">
        <v>5222</v>
      </c>
      <c r="J4688" s="3" t="s">
        <v>256</v>
      </c>
      <c r="K4688" s="1" t="n">
        <v>10</v>
      </c>
      <c r="L4688" s="1" t="n">
        <v>0</v>
      </c>
      <c r="M4688" s="1" t="n">
        <v>46840</v>
      </c>
    </row>
    <row r="4689" customFormat="false" ht="108.95" hidden="false" customHeight="false" outlineLevel="0" collapsed="false">
      <c r="A4689" s="1" t="n">
        <v>4685</v>
      </c>
      <c r="B4689" s="1" t="n">
        <v>63</v>
      </c>
      <c r="C4689" s="1" t="n">
        <v>0</v>
      </c>
      <c r="D4689" s="1" t="n">
        <v>0</v>
      </c>
      <c r="E4689" s="1" t="n">
        <v>1</v>
      </c>
      <c r="F4689" s="1" t="n">
        <v>4684</v>
      </c>
      <c r="H4689" s="1" t="s">
        <v>5223</v>
      </c>
      <c r="I4689" s="3" t="s">
        <v>5224</v>
      </c>
      <c r="J4689" s="3" t="s">
        <v>256</v>
      </c>
      <c r="K4689" s="1" t="n">
        <v>10</v>
      </c>
      <c r="L4689" s="1" t="n">
        <v>0</v>
      </c>
      <c r="M4689" s="1" t="n">
        <v>46850</v>
      </c>
    </row>
    <row r="4690" customFormat="false" ht="14.9" hidden="false" customHeight="false" outlineLevel="0" collapsed="false">
      <c r="A4690" s="1" t="n">
        <v>4686</v>
      </c>
      <c r="B4690" s="1" t="n">
        <v>63</v>
      </c>
      <c r="C4690" s="1" t="n">
        <v>0</v>
      </c>
      <c r="D4690" s="1" t="n">
        <v>0</v>
      </c>
      <c r="E4690" s="1" t="n">
        <v>1</v>
      </c>
      <c r="F4690" s="1" t="n">
        <v>4684</v>
      </c>
      <c r="H4690" s="1" t="s">
        <v>5225</v>
      </c>
      <c r="I4690" s="3" t="e">
        <f aca="false">-#NAME? #NAME?</f>
        <v>#VALUE!</v>
      </c>
      <c r="J4690" s="3" t="s">
        <v>256</v>
      </c>
      <c r="K4690" s="1" t="n">
        <v>10</v>
      </c>
      <c r="L4690" s="1" t="n">
        <v>0</v>
      </c>
      <c r="M4690" s="1" t="n">
        <v>46860</v>
      </c>
    </row>
    <row r="4691" customFormat="false" ht="55.2" hidden="false" customHeight="false" outlineLevel="0" collapsed="false">
      <c r="A4691" s="1" t="n">
        <v>4687</v>
      </c>
      <c r="B4691" s="1" t="n">
        <v>63</v>
      </c>
      <c r="C4691" s="1" t="n">
        <v>0</v>
      </c>
      <c r="D4691" s="1" t="n">
        <v>0</v>
      </c>
      <c r="E4691" s="1" t="n">
        <v>0</v>
      </c>
      <c r="F4691" s="1" t="n">
        <v>4684</v>
      </c>
      <c r="I4691" s="3" t="s">
        <v>4703</v>
      </c>
      <c r="L4691" s="1" t="n">
        <v>0</v>
      </c>
      <c r="M4691" s="1" t="n">
        <v>46870</v>
      </c>
    </row>
    <row r="4692" customFormat="false" ht="14.9" hidden="false" customHeight="false" outlineLevel="0" collapsed="false">
      <c r="A4692" s="1" t="n">
        <v>4688</v>
      </c>
      <c r="B4692" s="1" t="n">
        <v>63</v>
      </c>
      <c r="C4692" s="1" t="n">
        <v>0</v>
      </c>
      <c r="D4692" s="1" t="n">
        <v>0</v>
      </c>
      <c r="E4692" s="1" t="n">
        <v>1</v>
      </c>
      <c r="F4692" s="1" t="n">
        <v>4687</v>
      </c>
      <c r="H4692" s="1" t="s">
        <v>5226</v>
      </c>
      <c r="I4692" s="3" t="e">
        <f aca="false">--#NAME? #NAME? #NAME? #NAME?</f>
        <v>#VALUE!</v>
      </c>
      <c r="J4692" s="3" t="s">
        <v>256</v>
      </c>
      <c r="K4692" s="1" t="n">
        <v>10</v>
      </c>
      <c r="L4692" s="1" t="n">
        <v>0</v>
      </c>
      <c r="M4692" s="1" t="n">
        <v>46880</v>
      </c>
    </row>
    <row r="4693" customFormat="false" ht="14.9" hidden="false" customHeight="false" outlineLevel="0" collapsed="false">
      <c r="A4693" s="1" t="n">
        <v>4689</v>
      </c>
      <c r="B4693" s="1" t="n">
        <v>63</v>
      </c>
      <c r="C4693" s="1" t="n">
        <v>0</v>
      </c>
      <c r="D4693" s="1" t="n">
        <v>0</v>
      </c>
      <c r="E4693" s="1" t="n">
        <v>1</v>
      </c>
      <c r="F4693" s="1" t="n">
        <v>4687</v>
      </c>
      <c r="H4693" s="1" t="s">
        <v>5227</v>
      </c>
      <c r="I4693" s="3" t="e">
        <f aca="false">--#NAME?,#NAME? #NAME? #NAME? #NAME? #NAME? #NAME? #NAME? #NAME?</f>
        <v>#VALUE!</v>
      </c>
      <c r="J4693" s="3" t="s">
        <v>256</v>
      </c>
      <c r="K4693" s="1" t="n">
        <v>10</v>
      </c>
      <c r="L4693" s="1" t="n">
        <v>0</v>
      </c>
      <c r="M4693" s="1" t="n">
        <v>46890</v>
      </c>
    </row>
    <row r="4694" customFormat="false" ht="14.9" hidden="false" customHeight="false" outlineLevel="0" collapsed="false">
      <c r="A4694" s="1" t="n">
        <v>4690</v>
      </c>
      <c r="B4694" s="1" t="n">
        <v>63</v>
      </c>
      <c r="C4694" s="1" t="n">
        <v>0</v>
      </c>
      <c r="D4694" s="1" t="n">
        <v>0</v>
      </c>
      <c r="E4694" s="1" t="n">
        <v>1</v>
      </c>
      <c r="F4694" s="1" t="n">
        <v>4687</v>
      </c>
      <c r="H4694" s="1" t="s">
        <v>5228</v>
      </c>
      <c r="I4694" s="3" t="e">
        <f aca="false">--#NAME?</f>
        <v>#NAME?</v>
      </c>
      <c r="J4694" s="3" t="s">
        <v>256</v>
      </c>
      <c r="K4694" s="1" t="n">
        <v>10</v>
      </c>
      <c r="L4694" s="1" t="n">
        <v>0</v>
      </c>
      <c r="M4694" s="1" t="n">
        <v>46900</v>
      </c>
    </row>
    <row r="4695" customFormat="false" ht="14.9" hidden="false" customHeight="false" outlineLevel="0" collapsed="false">
      <c r="A4695" s="1" t="n">
        <v>4691</v>
      </c>
      <c r="B4695" s="1" t="n">
        <v>63</v>
      </c>
      <c r="C4695" s="1" t="n">
        <v>0</v>
      </c>
      <c r="D4695" s="1" t="n">
        <v>0</v>
      </c>
      <c r="E4695" s="1" t="n">
        <v>1</v>
      </c>
      <c r="F4695" s="1" t="n">
        <v>4684</v>
      </c>
      <c r="H4695" s="1" t="s">
        <v>5229</v>
      </c>
      <c r="I4695" s="3" t="e">
        <f aca="false">-#NAME? #NAME? #NAME? #NAME?</f>
        <v>#VALUE!</v>
      </c>
      <c r="J4695" s="3" t="s">
        <v>256</v>
      </c>
      <c r="K4695" s="1" t="n">
        <v>10</v>
      </c>
      <c r="L4695" s="1" t="n">
        <v>0</v>
      </c>
      <c r="M4695" s="1" t="n">
        <v>46910</v>
      </c>
    </row>
    <row r="4696" customFormat="false" ht="176.1" hidden="false" customHeight="false" outlineLevel="0" collapsed="false">
      <c r="A4696" s="1" t="n">
        <v>4692</v>
      </c>
      <c r="B4696" s="1" t="n">
        <v>63</v>
      </c>
      <c r="C4696" s="1" t="n">
        <v>0</v>
      </c>
      <c r="D4696" s="1" t="n">
        <v>1</v>
      </c>
      <c r="E4696" s="1" t="n">
        <v>0</v>
      </c>
      <c r="G4696" s="1" t="n">
        <v>63.06</v>
      </c>
      <c r="I4696" s="3" t="s">
        <v>5230</v>
      </c>
      <c r="L4696" s="1" t="n">
        <v>0</v>
      </c>
      <c r="M4696" s="1" t="n">
        <v>46920</v>
      </c>
    </row>
    <row r="4697" customFormat="false" ht="95.5" hidden="false" customHeight="false" outlineLevel="0" collapsed="false">
      <c r="A4697" s="1" t="n">
        <v>4693</v>
      </c>
      <c r="B4697" s="1" t="n">
        <v>63</v>
      </c>
      <c r="C4697" s="1" t="n">
        <v>0</v>
      </c>
      <c r="D4697" s="1" t="n">
        <v>0</v>
      </c>
      <c r="E4697" s="1" t="n">
        <v>0</v>
      </c>
      <c r="F4697" s="1" t="n">
        <v>4692</v>
      </c>
      <c r="I4697" s="3" t="s">
        <v>5231</v>
      </c>
      <c r="L4697" s="1" t="n">
        <v>0</v>
      </c>
      <c r="M4697" s="1" t="n">
        <v>46930</v>
      </c>
    </row>
    <row r="4698" customFormat="false" ht="14.9" hidden="false" customHeight="false" outlineLevel="0" collapsed="false">
      <c r="A4698" s="1" t="n">
        <v>4694</v>
      </c>
      <c r="B4698" s="1" t="n">
        <v>63</v>
      </c>
      <c r="C4698" s="1" t="n">
        <v>0</v>
      </c>
      <c r="D4698" s="1" t="n">
        <v>0</v>
      </c>
      <c r="E4698" s="1" t="n">
        <v>1</v>
      </c>
      <c r="F4698" s="1" t="n">
        <v>4693</v>
      </c>
      <c r="H4698" s="1" t="s">
        <v>5232</v>
      </c>
      <c r="I4698" s="3" t="e">
        <f aca="false">--#NAME? #NAME? #NAME?</f>
        <v>#VALUE!</v>
      </c>
      <c r="J4698" s="3" t="s">
        <v>256</v>
      </c>
      <c r="K4698" s="1" t="n">
        <v>10</v>
      </c>
      <c r="L4698" s="1" t="n">
        <v>0</v>
      </c>
      <c r="M4698" s="1" t="n">
        <v>46940</v>
      </c>
    </row>
    <row r="4699" customFormat="false" ht="14.9" hidden="false" customHeight="false" outlineLevel="0" collapsed="false">
      <c r="A4699" s="1" t="n">
        <v>4695</v>
      </c>
      <c r="B4699" s="1" t="n">
        <v>63</v>
      </c>
      <c r="C4699" s="1" t="n">
        <v>0</v>
      </c>
      <c r="D4699" s="1" t="n">
        <v>0</v>
      </c>
      <c r="E4699" s="1" t="n">
        <v>1</v>
      </c>
      <c r="F4699" s="1" t="n">
        <v>4693</v>
      </c>
      <c r="H4699" s="1" t="s">
        <v>5233</v>
      </c>
      <c r="I4699" s="3" t="e">
        <f aca="false">--#NAME? #NAME? #NAME? #NAME?</f>
        <v>#VALUE!</v>
      </c>
      <c r="J4699" s="3" t="s">
        <v>256</v>
      </c>
      <c r="K4699" s="1" t="n">
        <v>10</v>
      </c>
      <c r="L4699" s="1" t="n">
        <v>0</v>
      </c>
      <c r="M4699" s="1" t="n">
        <v>46950</v>
      </c>
    </row>
    <row r="4700" customFormat="false" ht="14.9" hidden="false" customHeight="false" outlineLevel="0" collapsed="false">
      <c r="A4700" s="1" t="n">
        <v>4696</v>
      </c>
      <c r="B4700" s="1" t="n">
        <v>63</v>
      </c>
      <c r="C4700" s="1" t="n">
        <v>0</v>
      </c>
      <c r="D4700" s="1" t="n">
        <v>0</v>
      </c>
      <c r="E4700" s="1" t="n">
        <v>0</v>
      </c>
      <c r="F4700" s="1" t="n">
        <v>4692</v>
      </c>
      <c r="I4700" s="3" t="s">
        <v>5234</v>
      </c>
      <c r="L4700" s="1" t="n">
        <v>0</v>
      </c>
      <c r="M4700" s="1" t="n">
        <v>46960</v>
      </c>
    </row>
    <row r="4701" customFormat="false" ht="14.9" hidden="false" customHeight="false" outlineLevel="0" collapsed="false">
      <c r="A4701" s="1" t="n">
        <v>4697</v>
      </c>
      <c r="B4701" s="1" t="n">
        <v>63</v>
      </c>
      <c r="C4701" s="1" t="n">
        <v>0</v>
      </c>
      <c r="D4701" s="1" t="n">
        <v>0</v>
      </c>
      <c r="E4701" s="1" t="n">
        <v>1</v>
      </c>
      <c r="F4701" s="1" t="n">
        <v>4696</v>
      </c>
      <c r="H4701" s="1" t="s">
        <v>5235</v>
      </c>
      <c r="I4701" s="3" t="e">
        <f aca="false">--#NAME? #NAME? #NAME?</f>
        <v>#VALUE!</v>
      </c>
      <c r="J4701" s="3" t="s">
        <v>256</v>
      </c>
      <c r="K4701" s="1" t="n">
        <v>10</v>
      </c>
      <c r="L4701" s="1" t="n">
        <v>0</v>
      </c>
      <c r="M4701" s="1" t="n">
        <v>46970</v>
      </c>
    </row>
    <row r="4702" customFormat="false" ht="14.9" hidden="false" customHeight="false" outlineLevel="0" collapsed="false">
      <c r="A4702" s="1" t="n">
        <v>4698</v>
      </c>
      <c r="B4702" s="1" t="n">
        <v>63</v>
      </c>
      <c r="C4702" s="1" t="n">
        <v>0</v>
      </c>
      <c r="D4702" s="1" t="n">
        <v>0</v>
      </c>
      <c r="E4702" s="1" t="n">
        <v>1</v>
      </c>
      <c r="F4702" s="1" t="n">
        <v>4696</v>
      </c>
      <c r="H4702" s="1" t="s">
        <v>5236</v>
      </c>
      <c r="I4702" s="3" t="e">
        <f aca="false">--#NAME? #NAME? #NAME? #NAME?</f>
        <v>#VALUE!</v>
      </c>
      <c r="J4702" s="3" t="s">
        <v>256</v>
      </c>
      <c r="K4702" s="1" t="n">
        <v>10</v>
      </c>
      <c r="L4702" s="1" t="n">
        <v>0</v>
      </c>
      <c r="M4702" s="1" t="n">
        <v>46980</v>
      </c>
    </row>
    <row r="4703" customFormat="false" ht="14.9" hidden="false" customHeight="false" outlineLevel="0" collapsed="false">
      <c r="A4703" s="1" t="n">
        <v>4699</v>
      </c>
      <c r="B4703" s="1" t="n">
        <v>63</v>
      </c>
      <c r="C4703" s="1" t="n">
        <v>0</v>
      </c>
      <c r="D4703" s="1" t="n">
        <v>0</v>
      </c>
      <c r="E4703" s="1" t="n">
        <v>1</v>
      </c>
      <c r="F4703" s="1" t="n">
        <v>4692</v>
      </c>
      <c r="H4703" s="1" t="s">
        <v>5237</v>
      </c>
      <c r="I4703" s="3" t="e">
        <f aca="false">-#NAME?</f>
        <v>#NAME?</v>
      </c>
      <c r="J4703" s="3" t="s">
        <v>256</v>
      </c>
      <c r="K4703" s="1" t="n">
        <v>10</v>
      </c>
      <c r="L4703" s="1" t="n">
        <v>0</v>
      </c>
      <c r="M4703" s="1" t="n">
        <v>46990</v>
      </c>
    </row>
    <row r="4704" customFormat="false" ht="14.9" hidden="false" customHeight="false" outlineLevel="0" collapsed="false">
      <c r="A4704" s="1" t="n">
        <v>4700</v>
      </c>
      <c r="B4704" s="1" t="n">
        <v>63</v>
      </c>
      <c r="C4704" s="1" t="n">
        <v>0</v>
      </c>
      <c r="D4704" s="1" t="n">
        <v>0</v>
      </c>
      <c r="E4704" s="1" t="n">
        <v>1</v>
      </c>
      <c r="F4704" s="1" t="n">
        <v>4692</v>
      </c>
      <c r="H4704" s="1" t="s">
        <v>5238</v>
      </c>
      <c r="I4704" s="3" t="e">
        <f aca="false">-#NAME? #NAME?</f>
        <v>#VALUE!</v>
      </c>
      <c r="J4704" s="3" t="s">
        <v>256</v>
      </c>
      <c r="K4704" s="1" t="n">
        <v>10</v>
      </c>
      <c r="L4704" s="1" t="n">
        <v>0</v>
      </c>
      <c r="M4704" s="1" t="n">
        <v>47000</v>
      </c>
    </row>
    <row r="4705" customFormat="false" ht="14.9" hidden="false" customHeight="false" outlineLevel="0" collapsed="false">
      <c r="A4705" s="1" t="n">
        <v>4701</v>
      </c>
      <c r="B4705" s="1" t="n">
        <v>63</v>
      </c>
      <c r="C4705" s="1" t="n">
        <v>0</v>
      </c>
      <c r="D4705" s="1" t="n">
        <v>0</v>
      </c>
      <c r="E4705" s="1" t="n">
        <v>1</v>
      </c>
      <c r="F4705" s="1" t="n">
        <v>4692</v>
      </c>
      <c r="H4705" s="1" t="s">
        <v>5239</v>
      </c>
      <c r="I4705" s="3" t="e">
        <f aca="false">-#NAME?</f>
        <v>#NAME?</v>
      </c>
      <c r="J4705" s="3" t="s">
        <v>256</v>
      </c>
      <c r="K4705" s="1" t="n">
        <v>10</v>
      </c>
      <c r="L4705" s="1" t="n">
        <v>0</v>
      </c>
      <c r="M4705" s="1" t="n">
        <v>47010</v>
      </c>
    </row>
    <row r="4706" customFormat="false" ht="82.05" hidden="false" customHeight="false" outlineLevel="0" collapsed="false">
      <c r="A4706" s="1" t="n">
        <v>4702</v>
      </c>
      <c r="B4706" s="1" t="n">
        <v>63</v>
      </c>
      <c r="C4706" s="1" t="n">
        <v>0</v>
      </c>
      <c r="D4706" s="1" t="n">
        <v>1</v>
      </c>
      <c r="E4706" s="1" t="n">
        <v>0</v>
      </c>
      <c r="G4706" s="1" t="n">
        <v>63.07</v>
      </c>
      <c r="I4706" s="3" t="s">
        <v>5240</v>
      </c>
      <c r="L4706" s="1" t="n">
        <v>0</v>
      </c>
      <c r="M4706" s="1" t="n">
        <v>47020</v>
      </c>
    </row>
    <row r="4707" customFormat="false" ht="14.9" hidden="false" customHeight="false" outlineLevel="0" collapsed="false">
      <c r="A4707" s="1" t="n">
        <v>4703</v>
      </c>
      <c r="B4707" s="1" t="n">
        <v>63</v>
      </c>
      <c r="C4707" s="1" t="n">
        <v>0</v>
      </c>
      <c r="D4707" s="1" t="n">
        <v>0</v>
      </c>
      <c r="E4707" s="1" t="n">
        <v>1</v>
      </c>
      <c r="F4707" s="1" t="n">
        <v>4702</v>
      </c>
      <c r="H4707" s="1" t="s">
        <v>5241</v>
      </c>
      <c r="I4707" s="3" t="e">
        <f aca="false">-#NAME?-#NAME?,#NAME?-#NAME?,#NAME? #NAME? #NAME? #NAME? #NAME?</f>
        <v>#VALUE!</v>
      </c>
      <c r="L4707" s="1" t="n">
        <v>0</v>
      </c>
      <c r="M4707" s="1" t="n">
        <v>47030</v>
      </c>
    </row>
    <row r="4708" customFormat="false" ht="14.9" hidden="false" customHeight="false" outlineLevel="0" collapsed="false">
      <c r="A4708" s="1" t="n">
        <v>4704</v>
      </c>
      <c r="B4708" s="1" t="n">
        <v>63</v>
      </c>
      <c r="C4708" s="1" t="n">
        <v>0</v>
      </c>
      <c r="D4708" s="1" t="n">
        <v>0</v>
      </c>
      <c r="E4708" s="1" t="n">
        <v>1</v>
      </c>
      <c r="F4708" s="1" t="n">
        <v>4702</v>
      </c>
      <c r="H4708" s="1" t="s">
        <v>5242</v>
      </c>
      <c r="I4708" s="3" t="e">
        <f aca="false">-#NAME?-#NAME? #NAME? #NAME?-#NAME?</f>
        <v>#VALUE!</v>
      </c>
      <c r="J4708" s="3" t="s">
        <v>256</v>
      </c>
      <c r="K4708" s="1" t="n">
        <v>10</v>
      </c>
      <c r="L4708" s="1" t="n">
        <v>0</v>
      </c>
      <c r="M4708" s="1" t="n">
        <v>47040</v>
      </c>
    </row>
    <row r="4709" customFormat="false" ht="14.9" hidden="false" customHeight="false" outlineLevel="0" collapsed="false">
      <c r="A4709" s="1" t="n">
        <v>4705</v>
      </c>
      <c r="B4709" s="1" t="n">
        <v>63</v>
      </c>
      <c r="C4709" s="1" t="n">
        <v>0</v>
      </c>
      <c r="D4709" s="1" t="n">
        <v>0</v>
      </c>
      <c r="E4709" s="1" t="n">
        <v>1</v>
      </c>
      <c r="F4709" s="1" t="n">
        <v>4702</v>
      </c>
      <c r="H4709" s="1" t="s">
        <v>5243</v>
      </c>
      <c r="I4709" s="3" t="e">
        <f aca="false">-#NAME?-#NAME? #NAME? #NAME?-#NAME?</f>
        <v>#VALUE!</v>
      </c>
      <c r="J4709" s="3" t="s">
        <v>256</v>
      </c>
      <c r="K4709" s="1" t="n">
        <v>10</v>
      </c>
      <c r="L4709" s="1" t="n">
        <v>0</v>
      </c>
      <c r="M4709" s="1" t="n">
        <v>47050</v>
      </c>
    </row>
    <row r="4710" customFormat="false" ht="14.9" hidden="false" customHeight="false" outlineLevel="0" collapsed="false">
      <c r="A4710" s="1" t="n">
        <v>4706</v>
      </c>
      <c r="B4710" s="1" t="n">
        <v>63</v>
      </c>
      <c r="C4710" s="1" t="n">
        <v>1</v>
      </c>
      <c r="D4710" s="1" t="n">
        <v>0</v>
      </c>
      <c r="E4710" s="1" t="n">
        <v>0</v>
      </c>
      <c r="I4710" s="3" t="s">
        <v>5244</v>
      </c>
      <c r="L4710" s="1" t="n">
        <v>0</v>
      </c>
      <c r="M4710" s="1" t="n">
        <v>47060</v>
      </c>
    </row>
    <row r="4711" customFormat="false" ht="364.15" hidden="false" customHeight="false" outlineLevel="0" collapsed="false">
      <c r="A4711" s="1" t="n">
        <v>4707</v>
      </c>
      <c r="B4711" s="1" t="n">
        <v>63</v>
      </c>
      <c r="C4711" s="1" t="n">
        <v>0</v>
      </c>
      <c r="D4711" s="1" t="n">
        <v>1</v>
      </c>
      <c r="E4711" s="1" t="n">
        <v>1</v>
      </c>
      <c r="G4711" s="1" t="n">
        <v>63.08</v>
      </c>
      <c r="H4711" s="1" t="s">
        <v>5245</v>
      </c>
      <c r="I4711" s="3" t="s">
        <v>5246</v>
      </c>
      <c r="J4711" s="3" t="s">
        <v>256</v>
      </c>
      <c r="K4711" s="1" t="n">
        <v>10</v>
      </c>
      <c r="L4711" s="1" t="n">
        <v>0</v>
      </c>
      <c r="M4711" s="1" t="n">
        <v>47070</v>
      </c>
    </row>
    <row r="4712" customFormat="false" ht="82.05" hidden="false" customHeight="false" outlineLevel="0" collapsed="false">
      <c r="A4712" s="1" t="n">
        <v>4708</v>
      </c>
      <c r="B4712" s="1" t="n">
        <v>63</v>
      </c>
      <c r="C4712" s="1" t="n">
        <v>1</v>
      </c>
      <c r="D4712" s="1" t="n">
        <v>0</v>
      </c>
      <c r="E4712" s="1" t="n">
        <v>0</v>
      </c>
      <c r="I4712" s="3" t="s">
        <v>5247</v>
      </c>
      <c r="J4712" s="3" t="s">
        <v>5248</v>
      </c>
      <c r="L4712" s="0" t="s">
        <v>644</v>
      </c>
      <c r="M4712" s="1" t="n">
        <v>0</v>
      </c>
      <c r="N4712" s="1" t="n">
        <v>47080</v>
      </c>
    </row>
    <row r="4713" customFormat="false" ht="68.65" hidden="false" customHeight="false" outlineLevel="0" collapsed="false">
      <c r="A4713" s="1" t="n">
        <v>4709</v>
      </c>
      <c r="B4713" s="1" t="n">
        <v>63</v>
      </c>
      <c r="C4713" s="1" t="n">
        <v>0</v>
      </c>
      <c r="D4713" s="1" t="n">
        <v>1</v>
      </c>
      <c r="E4713" s="1" t="n">
        <v>0</v>
      </c>
      <c r="G4713" s="1" t="n">
        <v>63.09</v>
      </c>
      <c r="I4713" s="3" t="s">
        <v>5249</v>
      </c>
      <c r="L4713" s="0" t="s">
        <v>644</v>
      </c>
      <c r="M4713" s="1" t="n">
        <v>47090</v>
      </c>
    </row>
    <row r="4714" customFormat="false" ht="14.9" hidden="false" customHeight="false" outlineLevel="0" collapsed="false">
      <c r="A4714" s="1" t="n">
        <v>4710</v>
      </c>
      <c r="B4714" s="1" t="n">
        <v>63</v>
      </c>
      <c r="C4714" s="1" t="n">
        <v>0</v>
      </c>
      <c r="D4714" s="1" t="n">
        <v>1</v>
      </c>
      <c r="E4714" s="1" t="n">
        <v>1</v>
      </c>
      <c r="F4714" s="1" t="n">
        <v>4709</v>
      </c>
      <c r="H4714" s="1" t="s">
        <v>5250</v>
      </c>
      <c r="I4714" s="3" t="e">
        <f aca="false">---#NAME? #NAME? #NAME? #NAME?</f>
        <v>#VALUE!</v>
      </c>
      <c r="J4714" s="3" t="s">
        <v>256</v>
      </c>
      <c r="K4714" s="1" t="n">
        <v>10</v>
      </c>
      <c r="L4714" s="1" t="n">
        <v>0</v>
      </c>
      <c r="M4714" s="1" t="n">
        <v>47100</v>
      </c>
    </row>
    <row r="4715" customFormat="false" ht="14.9" hidden="false" customHeight="false" outlineLevel="0" collapsed="false">
      <c r="A4715" s="1" t="n">
        <v>4711</v>
      </c>
      <c r="B4715" s="1" t="n">
        <v>63</v>
      </c>
      <c r="C4715" s="1" t="n">
        <v>0</v>
      </c>
      <c r="D4715" s="1" t="n">
        <v>0</v>
      </c>
      <c r="E4715" s="1" t="n">
        <v>1</v>
      </c>
      <c r="F4715" s="1" t="n">
        <v>4709</v>
      </c>
      <c r="H4715" s="1" t="s">
        <v>5251</v>
      </c>
      <c r="I4715" s="3" t="e">
        <f aca="false">---#NAME? #NAME? #NAME? #NAME?</f>
        <v>#VALUE!</v>
      </c>
      <c r="J4715" s="3" t="s">
        <v>256</v>
      </c>
      <c r="K4715" s="1" t="n">
        <v>10</v>
      </c>
      <c r="L4715" s="1" t="n">
        <v>0</v>
      </c>
      <c r="M4715" s="1" t="n">
        <v>47110</v>
      </c>
    </row>
    <row r="4716" customFormat="false" ht="14.9" hidden="false" customHeight="false" outlineLevel="0" collapsed="false">
      <c r="A4716" s="1" t="n">
        <v>4712</v>
      </c>
      <c r="B4716" s="1" t="n">
        <v>63</v>
      </c>
      <c r="C4716" s="1" t="n">
        <v>0</v>
      </c>
      <c r="D4716" s="1" t="n">
        <v>0</v>
      </c>
      <c r="E4716" s="1" t="n">
        <v>1</v>
      </c>
      <c r="F4716" s="1" t="n">
        <v>4709</v>
      </c>
      <c r="H4716" s="1" t="s">
        <v>5252</v>
      </c>
      <c r="I4716" s="3" t="e">
        <f aca="false">---#NAME? #NAME? #NAME?</f>
        <v>#VALUE!</v>
      </c>
      <c r="L4716" s="1" t="n">
        <v>0</v>
      </c>
      <c r="M4716" s="1" t="n">
        <v>47120</v>
      </c>
    </row>
    <row r="4717" customFormat="false" ht="216.4" hidden="false" customHeight="false" outlineLevel="0" collapsed="false">
      <c r="A4717" s="1" t="n">
        <v>4713</v>
      </c>
      <c r="B4717" s="1" t="n">
        <v>63</v>
      </c>
      <c r="C4717" s="1" t="n">
        <v>0</v>
      </c>
      <c r="D4717" s="1" t="n">
        <v>1</v>
      </c>
      <c r="E4717" s="1" t="n">
        <v>0</v>
      </c>
      <c r="G4717" s="1" t="n">
        <v>63.1</v>
      </c>
      <c r="I4717" s="3" t="s">
        <v>5253</v>
      </c>
      <c r="L4717" s="1" t="n">
        <v>0</v>
      </c>
      <c r="M4717" s="1" t="n">
        <v>47130</v>
      </c>
    </row>
    <row r="4718" customFormat="false" ht="14.9" hidden="false" customHeight="false" outlineLevel="0" collapsed="false">
      <c r="A4718" s="1" t="n">
        <v>4714</v>
      </c>
      <c r="B4718" s="1" t="n">
        <v>63</v>
      </c>
      <c r="C4718" s="1" t="n">
        <v>0</v>
      </c>
      <c r="D4718" s="1" t="n">
        <v>0</v>
      </c>
      <c r="E4718" s="1" t="n">
        <v>1</v>
      </c>
      <c r="F4718" s="1" t="n">
        <v>4713</v>
      </c>
      <c r="H4718" s="1" t="s">
        <v>5254</v>
      </c>
      <c r="I4718" s="3" t="e">
        <f aca="false">-#NAME?</f>
        <v>#NAME?</v>
      </c>
      <c r="J4718" s="3" t="s">
        <v>256</v>
      </c>
      <c r="K4718" s="1" t="n">
        <v>10</v>
      </c>
      <c r="L4718" s="1" t="n">
        <v>0</v>
      </c>
      <c r="M4718" s="1" t="n">
        <v>47140</v>
      </c>
    </row>
    <row r="4719" customFormat="false" ht="14.9" hidden="false" customHeight="false" outlineLevel="0" collapsed="false">
      <c r="A4719" s="1" t="n">
        <v>4715</v>
      </c>
      <c r="B4719" s="1" t="n">
        <v>63</v>
      </c>
      <c r="C4719" s="1" t="n">
        <v>0</v>
      </c>
      <c r="D4719" s="1" t="n">
        <v>0</v>
      </c>
      <c r="E4719" s="1" t="n">
        <v>1</v>
      </c>
      <c r="F4719" s="1" t="n">
        <v>4713</v>
      </c>
      <c r="H4719" s="1" t="s">
        <v>5255</v>
      </c>
      <c r="I4719" s="3" t="e">
        <f aca="false">-#NAME?</f>
        <v>#NAME?</v>
      </c>
      <c r="J4719" s="3" t="s">
        <v>256</v>
      </c>
      <c r="K4719" s="1" t="n">
        <v>10</v>
      </c>
      <c r="L4719" s="1" t="n">
        <v>0</v>
      </c>
      <c r="M4719" s="1" t="n">
        <v>47150</v>
      </c>
    </row>
    <row r="4720" customFormat="false" ht="350.7" hidden="false" customHeight="false" outlineLevel="0" collapsed="false">
      <c r="A4720" s="1" t="n">
        <v>4716</v>
      </c>
      <c r="B4720" s="1" t="n">
        <v>64</v>
      </c>
      <c r="C4720" s="1" t="n">
        <v>0</v>
      </c>
      <c r="D4720" s="1" t="n">
        <v>1</v>
      </c>
      <c r="E4720" s="1" t="n">
        <v>0</v>
      </c>
      <c r="G4720" s="1" t="n">
        <v>64.01</v>
      </c>
      <c r="I4720" s="3" t="s">
        <v>5256</v>
      </c>
      <c r="L4720" s="1" t="n">
        <v>0</v>
      </c>
      <c r="M4720" s="1" t="n">
        <v>47160</v>
      </c>
    </row>
    <row r="4721" customFormat="false" ht="14.9" hidden="false" customHeight="false" outlineLevel="0" collapsed="false">
      <c r="A4721" s="1" t="n">
        <v>4717</v>
      </c>
      <c r="B4721" s="1" t="n">
        <v>64</v>
      </c>
      <c r="C4721" s="1" t="n">
        <v>0</v>
      </c>
      <c r="D4721" s="1" t="n">
        <v>0</v>
      </c>
      <c r="E4721" s="1" t="n">
        <v>1</v>
      </c>
      <c r="F4721" s="1" t="n">
        <v>4716</v>
      </c>
      <c r="H4721" s="1" t="s">
        <v>5257</v>
      </c>
      <c r="I4721" s="3" t="e">
        <f aca="false">-#NAME? #NAME? #NAME? #NAME? #NAME? #NAME?</f>
        <v>#VALUE!</v>
      </c>
      <c r="J4721" s="3" t="s">
        <v>5258</v>
      </c>
      <c r="K4721" s="1" t="n">
        <v>10</v>
      </c>
      <c r="L4721" s="1" t="n">
        <v>0</v>
      </c>
      <c r="M4721" s="1" t="n">
        <v>47170</v>
      </c>
    </row>
    <row r="4722" customFormat="false" ht="28.35" hidden="false" customHeight="false" outlineLevel="0" collapsed="false">
      <c r="A4722" s="1" t="n">
        <v>4718</v>
      </c>
      <c r="B4722" s="1" t="n">
        <v>64</v>
      </c>
      <c r="C4722" s="1" t="n">
        <v>0</v>
      </c>
      <c r="D4722" s="1" t="n">
        <v>0</v>
      </c>
      <c r="E4722" s="1" t="n">
        <v>0</v>
      </c>
      <c r="F4722" s="1" t="n">
        <v>4716</v>
      </c>
      <c r="I4722" s="3" t="s">
        <v>5259</v>
      </c>
      <c r="L4722" s="1" t="n">
        <v>0</v>
      </c>
      <c r="M4722" s="1" t="n">
        <v>47180</v>
      </c>
    </row>
    <row r="4723" customFormat="false" ht="14.9" hidden="false" customHeight="false" outlineLevel="0" collapsed="false">
      <c r="A4723" s="1" t="n">
        <v>4719</v>
      </c>
      <c r="B4723" s="1" t="n">
        <v>64</v>
      </c>
      <c r="C4723" s="1" t="n">
        <v>0</v>
      </c>
      <c r="D4723" s="1" t="n">
        <v>0</v>
      </c>
      <c r="E4723" s="1" t="n">
        <v>1</v>
      </c>
      <c r="F4723" s="1" t="n">
        <v>4718</v>
      </c>
      <c r="H4723" s="1" t="s">
        <v>5260</v>
      </c>
      <c r="I4723" s="3" t="e">
        <f aca="false">--#NAME? #NAME? #NAME? #NAME? #NAME? #NAME? #NAME? #NAME?</f>
        <v>#VALUE!</v>
      </c>
      <c r="J4723" s="3" t="s">
        <v>5258</v>
      </c>
      <c r="K4723" s="1" t="n">
        <v>10</v>
      </c>
      <c r="L4723" s="1" t="n">
        <v>0</v>
      </c>
      <c r="M4723" s="1" t="n">
        <v>47190</v>
      </c>
    </row>
    <row r="4724" customFormat="false" ht="14.9" hidden="false" customHeight="false" outlineLevel="0" collapsed="false">
      <c r="A4724" s="1" t="n">
        <v>4720</v>
      </c>
      <c r="B4724" s="1" t="n">
        <v>64</v>
      </c>
      <c r="C4724" s="1" t="n">
        <v>0</v>
      </c>
      <c r="D4724" s="1" t="n">
        <v>0</v>
      </c>
      <c r="E4724" s="1" t="n">
        <v>1</v>
      </c>
      <c r="F4724" s="1" t="n">
        <v>4718</v>
      </c>
      <c r="H4724" s="1" t="s">
        <v>5261</v>
      </c>
      <c r="I4724" s="3" t="e">
        <f aca="false">--#NAME?</f>
        <v>#NAME?</v>
      </c>
      <c r="J4724" s="3" t="s">
        <v>5258</v>
      </c>
      <c r="K4724" s="1" t="n">
        <v>10</v>
      </c>
      <c r="L4724" s="1" t="n">
        <v>0</v>
      </c>
      <c r="M4724" s="1" t="n">
        <v>47200</v>
      </c>
    </row>
    <row r="4725" customFormat="false" ht="95.5" hidden="false" customHeight="false" outlineLevel="0" collapsed="false">
      <c r="A4725" s="1" t="n">
        <v>4721</v>
      </c>
      <c r="B4725" s="1" t="n">
        <v>64</v>
      </c>
      <c r="C4725" s="1" t="n">
        <v>0</v>
      </c>
      <c r="D4725" s="1" t="n">
        <v>1</v>
      </c>
      <c r="E4725" s="1" t="n">
        <v>0</v>
      </c>
      <c r="G4725" s="1" t="n">
        <v>64.02</v>
      </c>
      <c r="I4725" s="3" t="s">
        <v>5262</v>
      </c>
      <c r="L4725" s="1" t="n">
        <v>0</v>
      </c>
      <c r="M4725" s="1" t="n">
        <v>47210</v>
      </c>
    </row>
    <row r="4726" customFormat="false" ht="28.35" hidden="false" customHeight="false" outlineLevel="0" collapsed="false">
      <c r="A4726" s="1" t="n">
        <v>4722</v>
      </c>
      <c r="B4726" s="1" t="n">
        <v>64</v>
      </c>
      <c r="C4726" s="1" t="n">
        <v>0</v>
      </c>
      <c r="D4726" s="1" t="n">
        <v>0</v>
      </c>
      <c r="E4726" s="1" t="n">
        <v>0</v>
      </c>
      <c r="F4726" s="1" t="n">
        <v>4721</v>
      </c>
      <c r="I4726" s="3" t="s">
        <v>5263</v>
      </c>
      <c r="L4726" s="1" t="n">
        <v>0</v>
      </c>
      <c r="M4726" s="1" t="n">
        <v>47220</v>
      </c>
    </row>
    <row r="4727" customFormat="false" ht="14.9" hidden="false" customHeight="false" outlineLevel="0" collapsed="false">
      <c r="A4727" s="1" t="n">
        <v>4723</v>
      </c>
      <c r="B4727" s="1" t="n">
        <v>64</v>
      </c>
      <c r="C4727" s="1" t="n">
        <v>0</v>
      </c>
      <c r="D4727" s="1" t="n">
        <v>0</v>
      </c>
      <c r="E4727" s="1" t="n">
        <v>1</v>
      </c>
      <c r="F4727" s="1" t="n">
        <v>4722</v>
      </c>
      <c r="H4727" s="1" t="s">
        <v>5264</v>
      </c>
      <c r="I4727" s="3" t="e">
        <f aca="false">--#NAME?-#NAME?,#NAME?-#NAME? #NAME? #NAME? #NAME? #NAME? #NAME?</f>
        <v>#VALUE!</v>
      </c>
      <c r="J4727" s="3" t="s">
        <v>5258</v>
      </c>
      <c r="K4727" s="1" t="n">
        <v>10</v>
      </c>
      <c r="L4727" s="1" t="n">
        <v>0</v>
      </c>
      <c r="M4727" s="1" t="n">
        <v>47230</v>
      </c>
    </row>
    <row r="4728" customFormat="false" ht="14.9" hidden="false" customHeight="false" outlineLevel="0" collapsed="false">
      <c r="A4728" s="1" t="n">
        <v>4724</v>
      </c>
      <c r="B4728" s="1" t="n">
        <v>64</v>
      </c>
      <c r="C4728" s="1" t="n">
        <v>0</v>
      </c>
      <c r="D4728" s="1" t="n">
        <v>0</v>
      </c>
      <c r="E4728" s="1" t="n">
        <v>1</v>
      </c>
      <c r="F4728" s="1" t="n">
        <v>4722</v>
      </c>
      <c r="H4728" s="1" t="s">
        <v>5265</v>
      </c>
      <c r="I4728" s="3" t="e">
        <f aca="false">--#NAME?</f>
        <v>#NAME?</v>
      </c>
      <c r="J4728" s="3" t="s">
        <v>5258</v>
      </c>
      <c r="K4728" s="1" t="n">
        <v>10</v>
      </c>
      <c r="L4728" s="1" t="n">
        <v>0</v>
      </c>
      <c r="M4728" s="1" t="n">
        <v>47240</v>
      </c>
    </row>
    <row r="4729" customFormat="false" ht="14.9" hidden="false" customHeight="false" outlineLevel="0" collapsed="false">
      <c r="A4729" s="1" t="n">
        <v>4725</v>
      </c>
      <c r="B4729" s="1" t="n">
        <v>64</v>
      </c>
      <c r="C4729" s="1" t="n">
        <v>0</v>
      </c>
      <c r="D4729" s="1" t="n">
        <v>0</v>
      </c>
      <c r="E4729" s="1" t="n">
        <v>0</v>
      </c>
      <c r="F4729" s="1" t="n">
        <v>4721</v>
      </c>
      <c r="H4729" s="1" t="s">
        <v>5266</v>
      </c>
      <c r="I4729" s="3" t="e">
        <f aca="false">-#NAME? #NAME? #NAME? #NAME? #NAME? #NAME? #NAME? #NAME? #NAME? #NAME? #NAME? #NAME? #NAME? #NAME?</f>
        <v>#VALUE!</v>
      </c>
      <c r="J4729" s="3" t="s">
        <v>5258</v>
      </c>
      <c r="K4729" s="1" t="n">
        <v>10</v>
      </c>
      <c r="L4729" s="1" t="n">
        <v>0</v>
      </c>
      <c r="M4729" s="1" t="n">
        <v>47250</v>
      </c>
    </row>
    <row r="4730" customFormat="false" ht="28.35" hidden="false" customHeight="false" outlineLevel="0" collapsed="false">
      <c r="A4730" s="1" t="n">
        <v>4726</v>
      </c>
      <c r="B4730" s="1" t="n">
        <v>64</v>
      </c>
      <c r="C4730" s="1" t="n">
        <v>0</v>
      </c>
      <c r="D4730" s="1" t="n">
        <v>0</v>
      </c>
      <c r="E4730" s="1" t="n">
        <v>0</v>
      </c>
      <c r="F4730" s="1" t="n">
        <v>4721</v>
      </c>
      <c r="I4730" s="3" t="s">
        <v>5259</v>
      </c>
      <c r="L4730" s="1" t="n">
        <v>0</v>
      </c>
      <c r="M4730" s="1" t="n">
        <v>47260</v>
      </c>
    </row>
    <row r="4731" customFormat="false" ht="14.9" hidden="false" customHeight="false" outlineLevel="0" collapsed="false">
      <c r="A4731" s="1" t="n">
        <v>4727</v>
      </c>
      <c r="B4731" s="1" t="n">
        <v>64</v>
      </c>
      <c r="C4731" s="1" t="n">
        <v>0</v>
      </c>
      <c r="D4731" s="1" t="n">
        <v>0</v>
      </c>
      <c r="E4731" s="1" t="n">
        <v>1</v>
      </c>
      <c r="F4731" s="1" t="n">
        <v>4726</v>
      </c>
      <c r="H4731" s="1" t="s">
        <v>5267</v>
      </c>
      <c r="I4731" s="3" t="e">
        <f aca="false">--#NAME? #NAME? #NAME?</f>
        <v>#VALUE!</v>
      </c>
      <c r="J4731" s="3" t="s">
        <v>5258</v>
      </c>
      <c r="K4731" s="1" t="n">
        <v>10</v>
      </c>
      <c r="L4731" s="1" t="n">
        <v>0</v>
      </c>
      <c r="M4731" s="1" t="n">
        <v>47270</v>
      </c>
    </row>
    <row r="4732" customFormat="false" ht="14.9" hidden="false" customHeight="false" outlineLevel="0" collapsed="false">
      <c r="A4732" s="1" t="n">
        <v>4728</v>
      </c>
      <c r="B4732" s="1" t="n">
        <v>64</v>
      </c>
      <c r="C4732" s="1" t="n">
        <v>0</v>
      </c>
      <c r="D4732" s="1" t="n">
        <v>0</v>
      </c>
      <c r="E4732" s="1" t="n">
        <v>1</v>
      </c>
      <c r="F4732" s="1" t="n">
        <v>4726</v>
      </c>
      <c r="H4732" s="1" t="s">
        <v>5268</v>
      </c>
      <c r="I4732" s="3" t="e">
        <f aca="false">--#NAME?</f>
        <v>#NAME?</v>
      </c>
      <c r="J4732" s="3" t="s">
        <v>5258</v>
      </c>
      <c r="K4732" s="1" t="n">
        <v>10</v>
      </c>
      <c r="L4732" s="1" t="n">
        <v>0</v>
      </c>
      <c r="M4732" s="1" t="n">
        <v>47280</v>
      </c>
    </row>
    <row r="4733" customFormat="false" ht="149.25" hidden="false" customHeight="false" outlineLevel="0" collapsed="false">
      <c r="A4733" s="1" t="n">
        <v>4729</v>
      </c>
      <c r="B4733" s="1" t="n">
        <v>64</v>
      </c>
      <c r="C4733" s="1" t="n">
        <v>0</v>
      </c>
      <c r="D4733" s="1" t="n">
        <v>1</v>
      </c>
      <c r="E4733" s="1" t="n">
        <v>0</v>
      </c>
      <c r="G4733" s="1" t="n">
        <v>64.03</v>
      </c>
      <c r="I4733" s="3" t="s">
        <v>5269</v>
      </c>
      <c r="L4733" s="1" t="n">
        <v>0</v>
      </c>
      <c r="M4733" s="1" t="n">
        <v>47290</v>
      </c>
    </row>
    <row r="4734" customFormat="false" ht="28.35" hidden="false" customHeight="false" outlineLevel="0" collapsed="false">
      <c r="A4734" s="1" t="n">
        <v>4730</v>
      </c>
      <c r="B4734" s="1" t="n">
        <v>64</v>
      </c>
      <c r="C4734" s="1" t="n">
        <v>0</v>
      </c>
      <c r="D4734" s="1" t="n">
        <v>0</v>
      </c>
      <c r="E4734" s="1" t="n">
        <v>0</v>
      </c>
      <c r="F4734" s="1" t="n">
        <v>4729</v>
      </c>
      <c r="I4734" s="3" t="s">
        <v>5263</v>
      </c>
      <c r="L4734" s="1" t="n">
        <v>0</v>
      </c>
      <c r="M4734" s="1" t="n">
        <v>47300</v>
      </c>
    </row>
    <row r="4735" customFormat="false" ht="14.9" hidden="false" customHeight="false" outlineLevel="0" collapsed="false">
      <c r="A4735" s="1" t="n">
        <v>4731</v>
      </c>
      <c r="B4735" s="1" t="n">
        <v>64</v>
      </c>
      <c r="C4735" s="1" t="n">
        <v>0</v>
      </c>
      <c r="D4735" s="1" t="n">
        <v>0</v>
      </c>
      <c r="E4735" s="1" t="n">
        <v>1</v>
      </c>
      <c r="F4735" s="1" t="n">
        <v>4730</v>
      </c>
      <c r="H4735" s="1" t="s">
        <v>5270</v>
      </c>
      <c r="I4735" s="3" t="e">
        <f aca="false">--#NAME?-#NAME?,#NAME?-#NAME? #NAME? #NAME? #NAME? #NAME? #NAME?</f>
        <v>#VALUE!</v>
      </c>
      <c r="J4735" s="3" t="s">
        <v>5258</v>
      </c>
      <c r="K4735" s="1" t="n">
        <v>10</v>
      </c>
      <c r="L4735" s="1" t="n">
        <v>0</v>
      </c>
      <c r="M4735" s="1" t="n">
        <v>47310</v>
      </c>
    </row>
    <row r="4736" customFormat="false" ht="14.9" hidden="false" customHeight="false" outlineLevel="0" collapsed="false">
      <c r="A4736" s="1" t="n">
        <v>4732</v>
      </c>
      <c r="B4736" s="1" t="n">
        <v>64</v>
      </c>
      <c r="C4736" s="1" t="n">
        <v>0</v>
      </c>
      <c r="D4736" s="1" t="n">
        <v>0</v>
      </c>
      <c r="E4736" s="1" t="n">
        <v>1</v>
      </c>
      <c r="F4736" s="1" t="n">
        <v>4730</v>
      </c>
      <c r="H4736" s="1" t="s">
        <v>5271</v>
      </c>
      <c r="I4736" s="3" t="e">
        <f aca="false">--#NAME?</f>
        <v>#NAME?</v>
      </c>
      <c r="J4736" s="3" t="s">
        <v>5258</v>
      </c>
      <c r="K4736" s="1" t="n">
        <v>10</v>
      </c>
      <c r="L4736" s="1" t="n">
        <v>0</v>
      </c>
      <c r="M4736" s="1" t="n">
        <v>47320</v>
      </c>
    </row>
    <row r="4737" customFormat="false" ht="14.9" hidden="false" customHeight="false" outlineLevel="0" collapsed="false">
      <c r="A4737" s="1" t="n">
        <v>4733</v>
      </c>
      <c r="B4737" s="1" t="n">
        <v>64</v>
      </c>
      <c r="C4737" s="1" t="n">
        <v>0</v>
      </c>
      <c r="D4737" s="1" t="n">
        <v>0</v>
      </c>
      <c r="E4737" s="1" t="n">
        <v>1</v>
      </c>
      <c r="F4737" s="1" t="n">
        <v>4729</v>
      </c>
      <c r="H4737" s="1" t="s">
        <v>5272</v>
      </c>
      <c r="I4737" s="3" t="e">
        <f aca="false">-#NAME? #NAME? #NAME? #NAME? #NAME? #NAME?,#NAME? #NAME? #NAME? #NAME? #NAME? #NAME? #NAME? #NAME? #NAME? #NAME? #NAME? #NAME? #NAME? #NAME? #NAME?</f>
        <v>#VALUE!</v>
      </c>
      <c r="J4737" s="3" t="s">
        <v>5258</v>
      </c>
      <c r="K4737" s="1" t="n">
        <v>10</v>
      </c>
      <c r="L4737" s="1" t="n">
        <v>0</v>
      </c>
      <c r="M4737" s="1" t="n">
        <v>47330</v>
      </c>
    </row>
    <row r="4738" customFormat="false" ht="14.9" hidden="false" customHeight="false" outlineLevel="0" collapsed="false">
      <c r="A4738" s="1" t="n">
        <v>4734</v>
      </c>
      <c r="B4738" s="1" t="n">
        <v>64</v>
      </c>
      <c r="C4738" s="1" t="n">
        <v>0</v>
      </c>
      <c r="D4738" s="1" t="n">
        <v>0</v>
      </c>
      <c r="E4738" s="1" t="n">
        <v>1</v>
      </c>
      <c r="F4738" s="1" t="n">
        <v>4729</v>
      </c>
      <c r="H4738" s="1" t="s">
        <v>5273</v>
      </c>
      <c r="I4738" s="3" t="e">
        <f aca="false">-#NAME? #NAME?,#NAME? #NAME? #NAME? #NAME? #NAME?-#NAME?</f>
        <v>#VALUE!</v>
      </c>
      <c r="J4738" s="3" t="s">
        <v>5258</v>
      </c>
      <c r="K4738" s="1" t="n">
        <v>10</v>
      </c>
      <c r="L4738" s="1" t="n">
        <v>0</v>
      </c>
      <c r="M4738" s="1" t="n">
        <v>47340</v>
      </c>
    </row>
    <row r="4739" customFormat="false" ht="68.65" hidden="false" customHeight="false" outlineLevel="0" collapsed="false">
      <c r="A4739" s="1" t="n">
        <v>4735</v>
      </c>
      <c r="B4739" s="1" t="n">
        <v>64</v>
      </c>
      <c r="C4739" s="1" t="n">
        <v>0</v>
      </c>
      <c r="D4739" s="1" t="n">
        <v>0</v>
      </c>
      <c r="E4739" s="1" t="n">
        <v>0</v>
      </c>
      <c r="F4739" s="1" t="n">
        <v>4729</v>
      </c>
      <c r="I4739" s="3" t="s">
        <v>5274</v>
      </c>
      <c r="L4739" s="1" t="n">
        <v>0</v>
      </c>
      <c r="M4739" s="1" t="n">
        <v>47350</v>
      </c>
    </row>
    <row r="4740" customFormat="false" ht="14.9" hidden="false" customHeight="false" outlineLevel="0" collapsed="false">
      <c r="A4740" s="1" t="n">
        <v>4736</v>
      </c>
      <c r="B4740" s="1" t="n">
        <v>64</v>
      </c>
      <c r="C4740" s="1" t="n">
        <v>0</v>
      </c>
      <c r="D4740" s="1" t="n">
        <v>0</v>
      </c>
      <c r="E4740" s="1" t="n">
        <v>1</v>
      </c>
      <c r="F4740" s="1" t="n">
        <v>4735</v>
      </c>
      <c r="H4740" s="1" t="s">
        <v>5275</v>
      </c>
      <c r="I4740" s="3" t="e">
        <f aca="false">--#NAME? #NAME? #NAME?</f>
        <v>#VALUE!</v>
      </c>
      <c r="J4740" s="3" t="s">
        <v>5258</v>
      </c>
      <c r="K4740" s="1" t="n">
        <v>10</v>
      </c>
      <c r="L4740" s="1" t="n">
        <v>0</v>
      </c>
      <c r="M4740" s="1" t="n">
        <v>47360</v>
      </c>
    </row>
    <row r="4741" customFormat="false" ht="14.9" hidden="false" customHeight="false" outlineLevel="0" collapsed="false">
      <c r="A4741" s="1" t="n">
        <v>4737</v>
      </c>
      <c r="B4741" s="1" t="n">
        <v>64</v>
      </c>
      <c r="C4741" s="1" t="n">
        <v>0</v>
      </c>
      <c r="D4741" s="1" t="n">
        <v>0</v>
      </c>
      <c r="E4741" s="1" t="n">
        <v>1</v>
      </c>
      <c r="F4741" s="1" t="n">
        <v>4735</v>
      </c>
      <c r="H4741" s="1" t="s">
        <v>5276</v>
      </c>
      <c r="I4741" s="3" t="e">
        <f aca="false">--#NAME?</f>
        <v>#NAME?</v>
      </c>
      <c r="L4741" s="1" t="n">
        <v>0</v>
      </c>
      <c r="M4741" s="1" t="n">
        <v>47370</v>
      </c>
    </row>
    <row r="4742" customFormat="false" ht="28.35" hidden="false" customHeight="false" outlineLevel="0" collapsed="false">
      <c r="A4742" s="1" t="n">
        <v>4738</v>
      </c>
      <c r="B4742" s="1" t="n">
        <v>64</v>
      </c>
      <c r="C4742" s="1" t="n">
        <v>0</v>
      </c>
      <c r="D4742" s="1" t="n">
        <v>0</v>
      </c>
      <c r="E4742" s="1" t="n">
        <v>0</v>
      </c>
      <c r="F4742" s="1" t="n">
        <v>4729</v>
      </c>
      <c r="I4742" s="3" t="s">
        <v>5259</v>
      </c>
      <c r="L4742" s="1" t="n">
        <v>0</v>
      </c>
      <c r="M4742" s="1" t="n">
        <v>47380</v>
      </c>
    </row>
    <row r="4743" customFormat="false" ht="14.9" hidden="false" customHeight="false" outlineLevel="0" collapsed="false">
      <c r="A4743" s="1" t="n">
        <v>4739</v>
      </c>
      <c r="B4743" s="1" t="n">
        <v>64</v>
      </c>
      <c r="C4743" s="1" t="n">
        <v>0</v>
      </c>
      <c r="D4743" s="1" t="n">
        <v>0</v>
      </c>
      <c r="E4743" s="1" t="n">
        <v>1</v>
      </c>
      <c r="F4743" s="1" t="n">
        <v>4738</v>
      </c>
      <c r="H4743" s="1" t="s">
        <v>5277</v>
      </c>
      <c r="I4743" s="3" t="e">
        <f aca="false">--#NAME? #NAME? #NAME?</f>
        <v>#VALUE!</v>
      </c>
      <c r="J4743" s="3" t="s">
        <v>5258</v>
      </c>
      <c r="K4743" s="1" t="n">
        <v>10</v>
      </c>
      <c r="L4743" s="1" t="n">
        <v>0</v>
      </c>
      <c r="M4743" s="1" t="n">
        <v>47390</v>
      </c>
    </row>
    <row r="4744" customFormat="false" ht="14.9" hidden="false" customHeight="false" outlineLevel="0" collapsed="false">
      <c r="A4744" s="1" t="n">
        <v>4740</v>
      </c>
      <c r="B4744" s="1" t="n">
        <v>64</v>
      </c>
      <c r="C4744" s="1" t="n">
        <v>0</v>
      </c>
      <c r="D4744" s="1" t="n">
        <v>0</v>
      </c>
      <c r="E4744" s="1" t="n">
        <v>1</v>
      </c>
      <c r="F4744" s="1" t="n">
        <v>4738</v>
      </c>
      <c r="H4744" s="1" t="s">
        <v>5278</v>
      </c>
      <c r="I4744" s="3" t="e">
        <f aca="false">--#NAME?</f>
        <v>#NAME?</v>
      </c>
      <c r="J4744" s="3" t="s">
        <v>5258</v>
      </c>
      <c r="K4744" s="1" t="n">
        <v>10</v>
      </c>
      <c r="L4744" s="1" t="n">
        <v>0</v>
      </c>
      <c r="M4744" s="1" t="n">
        <v>47400</v>
      </c>
    </row>
    <row r="4745" customFormat="false" ht="162.65" hidden="false" customHeight="false" outlineLevel="0" collapsed="false">
      <c r="A4745" s="1" t="n">
        <v>4741</v>
      </c>
      <c r="B4745" s="1" t="n">
        <v>64</v>
      </c>
      <c r="C4745" s="1" t="n">
        <v>0</v>
      </c>
      <c r="D4745" s="1" t="n">
        <v>1</v>
      </c>
      <c r="E4745" s="1" t="n">
        <v>0</v>
      </c>
      <c r="G4745" s="1" t="n">
        <v>64.04</v>
      </c>
      <c r="I4745" s="3" t="s">
        <v>5279</v>
      </c>
      <c r="L4745" s="1" t="n">
        <v>0</v>
      </c>
      <c r="M4745" s="1" t="n">
        <v>47410</v>
      </c>
    </row>
    <row r="4746" customFormat="false" ht="82.05" hidden="false" customHeight="false" outlineLevel="0" collapsed="false">
      <c r="A4746" s="1" t="n">
        <v>4742</v>
      </c>
      <c r="B4746" s="1" t="n">
        <v>64</v>
      </c>
      <c r="C4746" s="1" t="n">
        <v>0</v>
      </c>
      <c r="D4746" s="1" t="n">
        <v>0</v>
      </c>
      <c r="E4746" s="1" t="n">
        <v>0</v>
      </c>
      <c r="F4746" s="1" t="n">
        <v>4741</v>
      </c>
      <c r="I4746" s="3" t="s">
        <v>5280</v>
      </c>
      <c r="L4746" s="1" t="n">
        <v>0</v>
      </c>
      <c r="M4746" s="1" t="n">
        <v>47420</v>
      </c>
    </row>
    <row r="4747" customFormat="false" ht="14.9" hidden="false" customHeight="false" outlineLevel="0" collapsed="false">
      <c r="A4747" s="1" t="n">
        <v>4743</v>
      </c>
      <c r="B4747" s="1" t="n">
        <v>64</v>
      </c>
      <c r="C4747" s="1" t="n">
        <v>0</v>
      </c>
      <c r="D4747" s="1" t="n">
        <v>0</v>
      </c>
      <c r="E4747" s="1" t="n">
        <v>1</v>
      </c>
      <c r="F4747" s="1" t="n">
        <v>4742</v>
      </c>
      <c r="H4747" s="1" t="s">
        <v>5281</v>
      </c>
      <c r="I4747" s="3" t="e">
        <f aca="false">--#NAME? #NAME?,#NAME? #NAME?,#NAME? #NAME?,#NAME? #NAME?,#NAME? #NAME? #NAME? #NAME? #NAME?</f>
        <v>#VALUE!</v>
      </c>
      <c r="J4747" s="3" t="s">
        <v>5258</v>
      </c>
      <c r="K4747" s="1" t="n">
        <v>10</v>
      </c>
      <c r="L4747" s="1" t="n">
        <v>0</v>
      </c>
      <c r="M4747" s="1" t="n">
        <v>47430</v>
      </c>
    </row>
    <row r="4748" customFormat="false" ht="14.9" hidden="false" customHeight="false" outlineLevel="0" collapsed="false">
      <c r="A4748" s="1" t="n">
        <v>4744</v>
      </c>
      <c r="B4748" s="1" t="n">
        <v>64</v>
      </c>
      <c r="C4748" s="1" t="n">
        <v>0</v>
      </c>
      <c r="D4748" s="1" t="n">
        <v>0</v>
      </c>
      <c r="E4748" s="1" t="n">
        <v>1</v>
      </c>
      <c r="F4748" s="1" t="n">
        <v>4742</v>
      </c>
      <c r="H4748" s="1" t="s">
        <v>5282</v>
      </c>
      <c r="I4748" s="3" t="e">
        <f aca="false">--#NAME?</f>
        <v>#NAME?</v>
      </c>
      <c r="J4748" s="3" t="s">
        <v>5258</v>
      </c>
      <c r="K4748" s="1" t="n">
        <v>10</v>
      </c>
      <c r="L4748" s="1" t="n">
        <v>0</v>
      </c>
      <c r="M4748" s="1" t="n">
        <v>47440</v>
      </c>
    </row>
    <row r="4749" customFormat="false" ht="14.9" hidden="false" customHeight="false" outlineLevel="0" collapsed="false">
      <c r="A4749" s="1" t="n">
        <v>4745</v>
      </c>
      <c r="B4749" s="1" t="n">
        <v>64</v>
      </c>
      <c r="C4749" s="1" t="n">
        <v>0</v>
      </c>
      <c r="D4749" s="1" t="n">
        <v>0</v>
      </c>
      <c r="E4749" s="1" t="n">
        <v>1</v>
      </c>
      <c r="F4749" s="1" t="n">
        <v>4741</v>
      </c>
      <c r="H4749" s="1" t="s">
        <v>5283</v>
      </c>
      <c r="I4749" s="3" t="e">
        <f aca="false">-#NAME? #NAME? #NAME? #NAME? #NAME? #NAME? #NAME? #NAME? #NAME?</f>
        <v>#VALUE!</v>
      </c>
      <c r="J4749" s="3" t="s">
        <v>5258</v>
      </c>
      <c r="K4749" s="1" t="n">
        <v>10</v>
      </c>
      <c r="L4749" s="1" t="n">
        <v>0</v>
      </c>
      <c r="M4749" s="1" t="n">
        <v>47450</v>
      </c>
    </row>
    <row r="4750" customFormat="false" ht="28.35" hidden="false" customHeight="false" outlineLevel="0" collapsed="false">
      <c r="A4750" s="1" t="n">
        <v>4746</v>
      </c>
      <c r="B4750" s="1" t="n">
        <v>64</v>
      </c>
      <c r="C4750" s="1" t="n">
        <v>0</v>
      </c>
      <c r="D4750" s="1" t="n">
        <v>1</v>
      </c>
      <c r="E4750" s="1" t="n">
        <v>0</v>
      </c>
      <c r="G4750" s="1" t="n">
        <v>64.05</v>
      </c>
      <c r="I4750" s="3" t="s">
        <v>5284</v>
      </c>
      <c r="L4750" s="1" t="n">
        <v>0</v>
      </c>
      <c r="M4750" s="1" t="n">
        <v>47460</v>
      </c>
    </row>
    <row r="4751" customFormat="false" ht="14.9" hidden="false" customHeight="false" outlineLevel="0" collapsed="false">
      <c r="A4751" s="1" t="n">
        <v>4747</v>
      </c>
      <c r="B4751" s="1" t="n">
        <v>64</v>
      </c>
      <c r="C4751" s="1" t="n">
        <v>0</v>
      </c>
      <c r="D4751" s="1" t="n">
        <v>0</v>
      </c>
      <c r="E4751" s="1" t="n">
        <v>1</v>
      </c>
      <c r="F4751" s="1" t="n">
        <v>4746</v>
      </c>
      <c r="H4751" s="1" t="s">
        <v>5285</v>
      </c>
      <c r="I4751" s="3" t="e">
        <f aca="false">-#NAME? #NAME? #NAME? #NAME? #NAME? #NAME? #NAME?</f>
        <v>#VALUE!</v>
      </c>
      <c r="J4751" s="3" t="s">
        <v>5258</v>
      </c>
      <c r="K4751" s="1" t="n">
        <v>10</v>
      </c>
      <c r="L4751" s="1" t="n">
        <v>0</v>
      </c>
      <c r="M4751" s="1" t="n">
        <v>47470</v>
      </c>
    </row>
    <row r="4752" customFormat="false" ht="14.9" hidden="false" customHeight="false" outlineLevel="0" collapsed="false">
      <c r="A4752" s="1" t="n">
        <v>4748</v>
      </c>
      <c r="B4752" s="1" t="n">
        <v>64</v>
      </c>
      <c r="C4752" s="1" t="n">
        <v>0</v>
      </c>
      <c r="D4752" s="1" t="n">
        <v>0</v>
      </c>
      <c r="E4752" s="1" t="n">
        <v>1</v>
      </c>
      <c r="F4752" s="1" t="n">
        <v>4746</v>
      </c>
      <c r="H4752" s="1" t="s">
        <v>5286</v>
      </c>
      <c r="I4752" s="3" t="e">
        <f aca="false">-#NAME? #NAME? #NAME? #NAME? #NAME?</f>
        <v>#VALUE!</v>
      </c>
      <c r="J4752" s="3" t="s">
        <v>5258</v>
      </c>
      <c r="K4752" s="1" t="n">
        <v>10</v>
      </c>
      <c r="L4752" s="1" t="n">
        <v>0</v>
      </c>
      <c r="M4752" s="1" t="n">
        <v>47480</v>
      </c>
    </row>
    <row r="4753" customFormat="false" ht="14.9" hidden="false" customHeight="false" outlineLevel="0" collapsed="false">
      <c r="A4753" s="1" t="n">
        <v>4749</v>
      </c>
      <c r="B4753" s="1" t="n">
        <v>64</v>
      </c>
      <c r="C4753" s="1" t="n">
        <v>0</v>
      </c>
      <c r="D4753" s="1" t="n">
        <v>0</v>
      </c>
      <c r="E4753" s="1" t="n">
        <v>1</v>
      </c>
      <c r="F4753" s="1" t="n">
        <v>4746</v>
      </c>
      <c r="H4753" s="1" t="s">
        <v>5287</v>
      </c>
      <c r="I4753" s="3" t="e">
        <f aca="false">-#NAME?</f>
        <v>#NAME?</v>
      </c>
      <c r="J4753" s="3" t="s">
        <v>5258</v>
      </c>
      <c r="K4753" s="1" t="n">
        <v>10</v>
      </c>
      <c r="L4753" s="1" t="n">
        <v>0</v>
      </c>
      <c r="M4753" s="1" t="n">
        <v>47490</v>
      </c>
    </row>
    <row r="4754" customFormat="false" ht="350.7" hidden="false" customHeight="false" outlineLevel="0" collapsed="false">
      <c r="A4754" s="1" t="n">
        <v>4750</v>
      </c>
      <c r="B4754" s="1" t="n">
        <v>64</v>
      </c>
      <c r="C4754" s="1" t="n">
        <v>0</v>
      </c>
      <c r="D4754" s="1" t="n">
        <v>1</v>
      </c>
      <c r="E4754" s="1" t="n">
        <v>0</v>
      </c>
      <c r="G4754" s="1" t="n">
        <v>64.06</v>
      </c>
      <c r="I4754" s="3" t="s">
        <v>5288</v>
      </c>
      <c r="L4754" s="1" t="n">
        <v>0</v>
      </c>
      <c r="M4754" s="1" t="n">
        <v>47500</v>
      </c>
    </row>
    <row r="4755" customFormat="false" ht="14.9" hidden="false" customHeight="false" outlineLevel="0" collapsed="false">
      <c r="A4755" s="1" t="n">
        <v>4751</v>
      </c>
      <c r="B4755" s="1" t="n">
        <v>64</v>
      </c>
      <c r="C4755" s="1" t="n">
        <v>0</v>
      </c>
      <c r="D4755" s="1" t="n">
        <v>0</v>
      </c>
      <c r="E4755" s="1" t="n">
        <v>1</v>
      </c>
      <c r="F4755" s="1" t="n">
        <v>4750</v>
      </c>
      <c r="H4755" s="1" t="s">
        <v>5289</v>
      </c>
      <c r="I4755" s="3" t="e">
        <f aca="false">-#NAME? #NAME? #NAME? #NAME?,#NAME? #NAME? #NAME?</f>
        <v>#VALUE!</v>
      </c>
      <c r="J4755" s="3" t="s">
        <v>5258</v>
      </c>
      <c r="K4755" s="1" t="n">
        <v>10</v>
      </c>
      <c r="L4755" s="1" t="n">
        <v>0</v>
      </c>
      <c r="M4755" s="1" t="n">
        <v>47510</v>
      </c>
    </row>
    <row r="4756" customFormat="false" ht="14.9" hidden="false" customHeight="false" outlineLevel="0" collapsed="false">
      <c r="A4756" s="1" t="n">
        <v>4752</v>
      </c>
      <c r="B4756" s="1" t="n">
        <v>64</v>
      </c>
      <c r="C4756" s="1" t="n">
        <v>0</v>
      </c>
      <c r="D4756" s="1" t="n">
        <v>0</v>
      </c>
      <c r="E4756" s="1" t="n">
        <v>1</v>
      </c>
      <c r="F4756" s="1" t="n">
        <v>4750</v>
      </c>
      <c r="H4756" s="1" t="s">
        <v>5290</v>
      </c>
      <c r="I4756" s="3" t="e">
        <f aca="false">-#NAME? #NAME? #NAME? #NAME?,#NAME? #NAME? #NAME? #NAME?</f>
        <v>#VALUE!</v>
      </c>
      <c r="J4756" s="3" t="s">
        <v>5258</v>
      </c>
      <c r="K4756" s="1" t="n">
        <v>10</v>
      </c>
      <c r="L4756" s="1" t="n">
        <v>0</v>
      </c>
      <c r="M4756" s="1" t="n">
        <v>47520</v>
      </c>
    </row>
    <row r="4757" customFormat="false" ht="14.9" hidden="false" customHeight="false" outlineLevel="0" collapsed="false">
      <c r="A4757" s="1" t="n">
        <v>4753</v>
      </c>
      <c r="B4757" s="1" t="n">
        <v>64</v>
      </c>
      <c r="C4757" s="1" t="n">
        <v>0</v>
      </c>
      <c r="D4757" s="1" t="n">
        <v>0</v>
      </c>
      <c r="E4757" s="1" t="n">
        <v>1</v>
      </c>
      <c r="F4757" s="1" t="n">
        <v>4750</v>
      </c>
      <c r="H4757" s="1" t="s">
        <v>5291</v>
      </c>
      <c r="I4757" s="3" t="e">
        <f aca="false">-#NAME?</f>
        <v>#NAME?</v>
      </c>
      <c r="J4757" s="3" t="s">
        <v>5258</v>
      </c>
      <c r="K4757" s="1" t="n">
        <v>10</v>
      </c>
      <c r="L4757" s="1" t="n">
        <v>0</v>
      </c>
      <c r="M4757" s="1" t="n">
        <v>47530</v>
      </c>
    </row>
    <row r="4758" customFormat="false" ht="283.55" hidden="false" customHeight="false" outlineLevel="0" collapsed="false">
      <c r="A4758" s="1" t="n">
        <v>4754</v>
      </c>
      <c r="B4758" s="1" t="n">
        <v>65</v>
      </c>
      <c r="C4758" s="1" t="n">
        <v>0</v>
      </c>
      <c r="D4758" s="1" t="n">
        <v>1</v>
      </c>
      <c r="E4758" s="1" t="n">
        <v>1</v>
      </c>
      <c r="G4758" s="1" t="n">
        <v>65.01</v>
      </c>
      <c r="H4758" s="1" t="s">
        <v>5292</v>
      </c>
      <c r="I4758" s="3" t="s">
        <v>5293</v>
      </c>
      <c r="J4758" s="3" t="s">
        <v>256</v>
      </c>
      <c r="K4758" s="1" t="n">
        <v>10</v>
      </c>
      <c r="L4758" s="1" t="n">
        <v>0</v>
      </c>
      <c r="M4758" s="1" t="n">
        <v>47540</v>
      </c>
    </row>
    <row r="4759" customFormat="false" ht="229.85" hidden="false" customHeight="false" outlineLevel="0" collapsed="false">
      <c r="A4759" s="1" t="n">
        <v>4755</v>
      </c>
      <c r="B4759" s="1" t="n">
        <v>65</v>
      </c>
      <c r="C4759" s="1" t="n">
        <v>0</v>
      </c>
      <c r="D4759" s="1" t="n">
        <v>1</v>
      </c>
      <c r="E4759" s="1" t="n">
        <v>1</v>
      </c>
      <c r="G4759" s="1" t="n">
        <v>65.02</v>
      </c>
      <c r="H4759" s="1" t="s">
        <v>5294</v>
      </c>
      <c r="I4759" s="3" t="s">
        <v>5295</v>
      </c>
      <c r="J4759" s="3" t="s">
        <v>256</v>
      </c>
      <c r="K4759" s="1" t="n">
        <v>10</v>
      </c>
      <c r="L4759" s="1" t="n">
        <v>0</v>
      </c>
      <c r="M4759" s="1" t="n">
        <v>47550</v>
      </c>
    </row>
    <row r="4760" customFormat="false" ht="13.8" hidden="false" customHeight="false" outlineLevel="0" collapsed="false">
      <c r="A4760" s="1" t="n">
        <v>4756</v>
      </c>
      <c r="B4760" s="1" t="n">
        <v>65</v>
      </c>
      <c r="C4760" s="1" t="n">
        <v>0</v>
      </c>
      <c r="D4760" s="1" t="n">
        <v>1</v>
      </c>
      <c r="E4760" s="1" t="n">
        <v>0</v>
      </c>
      <c r="G4760" s="1" t="s">
        <v>5296</v>
      </c>
      <c r="L4760" s="1" t="n">
        <v>0</v>
      </c>
      <c r="M4760" s="1" t="n">
        <v>47560</v>
      </c>
    </row>
    <row r="4761" customFormat="false" ht="176.1" hidden="false" customHeight="false" outlineLevel="0" collapsed="false">
      <c r="A4761" s="1" t="n">
        <v>4757</v>
      </c>
      <c r="B4761" s="1" t="n">
        <v>65</v>
      </c>
      <c r="C4761" s="1" t="n">
        <v>0</v>
      </c>
      <c r="D4761" s="1" t="n">
        <v>1</v>
      </c>
      <c r="E4761" s="1" t="n">
        <v>1</v>
      </c>
      <c r="G4761" s="1" t="n">
        <v>65.04</v>
      </c>
      <c r="H4761" s="1" t="s">
        <v>5297</v>
      </c>
      <c r="I4761" s="3" t="s">
        <v>5298</v>
      </c>
      <c r="J4761" s="3" t="s">
        <v>256</v>
      </c>
      <c r="K4761" s="1" t="n">
        <v>10</v>
      </c>
      <c r="L4761" s="1" t="n">
        <v>0</v>
      </c>
      <c r="M4761" s="1" t="n">
        <v>47570</v>
      </c>
    </row>
    <row r="4762" customFormat="false" ht="337.3" hidden="false" customHeight="false" outlineLevel="0" collapsed="false">
      <c r="A4762" s="1" t="n">
        <v>4758</v>
      </c>
      <c r="B4762" s="1" t="n">
        <v>65</v>
      </c>
      <c r="C4762" s="1" t="n">
        <v>0</v>
      </c>
      <c r="D4762" s="1" t="n">
        <v>1</v>
      </c>
      <c r="E4762" s="1" t="n">
        <v>1</v>
      </c>
      <c r="G4762" s="1" t="n">
        <v>65.05</v>
      </c>
      <c r="H4762" s="1" t="s">
        <v>5299</v>
      </c>
      <c r="I4762" s="3" t="s">
        <v>5300</v>
      </c>
      <c r="J4762" s="3" t="s">
        <v>256</v>
      </c>
      <c r="K4762" s="1" t="n">
        <v>10</v>
      </c>
      <c r="L4762" s="1" t="n">
        <v>0</v>
      </c>
      <c r="M4762" s="1" t="n">
        <v>47580</v>
      </c>
    </row>
    <row r="4763" customFormat="false" ht="82.05" hidden="false" customHeight="false" outlineLevel="0" collapsed="false">
      <c r="A4763" s="1" t="n">
        <v>4759</v>
      </c>
      <c r="B4763" s="1" t="n">
        <v>65</v>
      </c>
      <c r="C4763" s="1" t="n">
        <v>0</v>
      </c>
      <c r="D4763" s="1" t="n">
        <v>1</v>
      </c>
      <c r="E4763" s="1" t="n">
        <v>0</v>
      </c>
      <c r="G4763" s="1" t="n">
        <v>65.06</v>
      </c>
      <c r="I4763" s="3" t="s">
        <v>5301</v>
      </c>
      <c r="L4763" s="1" t="n">
        <v>0</v>
      </c>
      <c r="M4763" s="1" t="n">
        <v>47590</v>
      </c>
    </row>
    <row r="4764" customFormat="false" ht="14.9" hidden="false" customHeight="false" outlineLevel="0" collapsed="false">
      <c r="A4764" s="1" t="n">
        <v>4760</v>
      </c>
      <c r="B4764" s="1" t="n">
        <v>65</v>
      </c>
      <c r="C4764" s="1" t="n">
        <v>0</v>
      </c>
      <c r="D4764" s="1" t="n">
        <v>0</v>
      </c>
      <c r="E4764" s="1" t="n">
        <v>1</v>
      </c>
      <c r="F4764" s="1" t="n">
        <v>4759</v>
      </c>
      <c r="H4764" s="1" t="s">
        <v>5302</v>
      </c>
      <c r="I4764" s="3" t="e">
        <f aca="false">-#NAME? #NAME?</f>
        <v>#VALUE!</v>
      </c>
      <c r="J4764" s="3" t="s">
        <v>194</v>
      </c>
      <c r="K4764" s="1" t="n">
        <v>10</v>
      </c>
      <c r="L4764" s="1" t="n">
        <v>0</v>
      </c>
      <c r="M4764" s="1" t="n">
        <v>47600</v>
      </c>
    </row>
    <row r="4765" customFormat="false" ht="14.9" hidden="false" customHeight="false" outlineLevel="0" collapsed="false">
      <c r="A4765" s="1" t="n">
        <v>4761</v>
      </c>
      <c r="B4765" s="1" t="n">
        <v>65</v>
      </c>
      <c r="C4765" s="1" t="n">
        <v>0</v>
      </c>
      <c r="D4765" s="1" t="n">
        <v>0</v>
      </c>
      <c r="E4765" s="1" t="n">
        <v>0</v>
      </c>
      <c r="F4765" s="1" t="n">
        <v>4759</v>
      </c>
      <c r="I4765" s="3" t="s">
        <v>199</v>
      </c>
      <c r="L4765" s="1" t="n">
        <v>0</v>
      </c>
      <c r="M4765" s="1" t="n">
        <v>47610</v>
      </c>
    </row>
    <row r="4766" customFormat="false" ht="14.9" hidden="false" customHeight="false" outlineLevel="0" collapsed="false">
      <c r="A4766" s="1" t="n">
        <v>4762</v>
      </c>
      <c r="B4766" s="1" t="n">
        <v>65</v>
      </c>
      <c r="C4766" s="1" t="n">
        <v>0</v>
      </c>
      <c r="D4766" s="1" t="n">
        <v>0</v>
      </c>
      <c r="E4766" s="1" t="n">
        <v>1</v>
      </c>
      <c r="F4766" s="1" t="n">
        <v>4761</v>
      </c>
      <c r="H4766" s="1" t="s">
        <v>5303</v>
      </c>
      <c r="I4766" s="3" t="e">
        <f aca="false">--#NAME? #NAME? #NAME? #NAME? #NAME?</f>
        <v>#VALUE!</v>
      </c>
      <c r="J4766" s="3" t="s">
        <v>256</v>
      </c>
      <c r="K4766" s="1" t="n">
        <v>10</v>
      </c>
      <c r="L4766" s="1" t="n">
        <v>0</v>
      </c>
      <c r="M4766" s="1" t="n">
        <v>47620</v>
      </c>
    </row>
    <row r="4767" customFormat="false" ht="14.9" hidden="false" customHeight="false" outlineLevel="0" collapsed="false">
      <c r="A4767" s="1" t="n">
        <v>4763</v>
      </c>
      <c r="B4767" s="1" t="n">
        <v>65</v>
      </c>
      <c r="C4767" s="1" t="n">
        <v>0</v>
      </c>
      <c r="D4767" s="1" t="n">
        <v>0</v>
      </c>
      <c r="E4767" s="1" t="n">
        <v>1</v>
      </c>
      <c r="F4767" s="1" t="n">
        <v>4761</v>
      </c>
      <c r="H4767" s="1" t="s">
        <v>5304</v>
      </c>
      <c r="I4767" s="3" t="e">
        <f aca="false">--#NAME? #NAME? #NAME?</f>
        <v>#VALUE!</v>
      </c>
      <c r="J4767" s="3" t="s">
        <v>256</v>
      </c>
      <c r="K4767" s="1" t="n">
        <v>10</v>
      </c>
      <c r="L4767" s="1" t="n">
        <v>0</v>
      </c>
      <c r="M4767" s="1" t="n">
        <v>47630</v>
      </c>
    </row>
    <row r="4768" customFormat="false" ht="176.1" hidden="false" customHeight="false" outlineLevel="0" collapsed="false">
      <c r="A4768" s="1" t="n">
        <v>4764</v>
      </c>
      <c r="B4768" s="1" t="n">
        <v>65</v>
      </c>
      <c r="C4768" s="1" t="n">
        <v>0</v>
      </c>
      <c r="D4768" s="1" t="n">
        <v>1</v>
      </c>
      <c r="E4768" s="1" t="n">
        <v>1</v>
      </c>
      <c r="G4768" s="1" t="n">
        <v>65.07</v>
      </c>
      <c r="H4768" s="1" t="s">
        <v>5305</v>
      </c>
      <c r="I4768" s="3" t="s">
        <v>5306</v>
      </c>
      <c r="J4768" s="3" t="s">
        <v>256</v>
      </c>
      <c r="K4768" s="1" t="n">
        <v>10</v>
      </c>
      <c r="L4768" s="1" t="n">
        <v>0</v>
      </c>
      <c r="M4768" s="1" t="n">
        <v>47640</v>
      </c>
    </row>
    <row r="4769" customFormat="false" ht="176.1" hidden="false" customHeight="false" outlineLevel="0" collapsed="false">
      <c r="A4769" s="1" t="n">
        <v>4765</v>
      </c>
      <c r="B4769" s="1" t="n">
        <v>66</v>
      </c>
      <c r="C4769" s="1" t="n">
        <v>0</v>
      </c>
      <c r="D4769" s="1" t="n">
        <v>1</v>
      </c>
      <c r="E4769" s="1" t="n">
        <v>0</v>
      </c>
      <c r="G4769" s="1" t="n">
        <v>66.01</v>
      </c>
      <c r="I4769" s="3" t="s">
        <v>5307</v>
      </c>
      <c r="L4769" s="1" t="n">
        <v>0</v>
      </c>
      <c r="M4769" s="1" t="n">
        <v>47650</v>
      </c>
    </row>
    <row r="4770" customFormat="false" ht="14.9" hidden="false" customHeight="false" outlineLevel="0" collapsed="false">
      <c r="A4770" s="1" t="n">
        <v>4766</v>
      </c>
      <c r="B4770" s="1" t="n">
        <v>66</v>
      </c>
      <c r="C4770" s="1" t="n">
        <v>0</v>
      </c>
      <c r="D4770" s="1" t="n">
        <v>0</v>
      </c>
      <c r="E4770" s="1" t="n">
        <v>1</v>
      </c>
      <c r="F4770" s="1" t="n">
        <v>4765</v>
      </c>
      <c r="H4770" s="1" t="s">
        <v>5308</v>
      </c>
      <c r="I4770" s="3" t="e">
        <f aca="false">-#NAME? #NAME? #NAME? #NAME?</f>
        <v>#VALUE!</v>
      </c>
      <c r="J4770" s="3" t="s">
        <v>194</v>
      </c>
      <c r="K4770" s="1" t="n">
        <v>10</v>
      </c>
      <c r="L4770" s="1" t="n">
        <v>0</v>
      </c>
      <c r="M4770" s="1" t="n">
        <v>47660</v>
      </c>
    </row>
    <row r="4771" customFormat="false" ht="14.9" hidden="false" customHeight="false" outlineLevel="0" collapsed="false">
      <c r="A4771" s="1" t="n">
        <v>4767</v>
      </c>
      <c r="B4771" s="1" t="n">
        <v>66</v>
      </c>
      <c r="C4771" s="1" t="n">
        <v>0</v>
      </c>
      <c r="D4771" s="1" t="n">
        <v>0</v>
      </c>
      <c r="E4771" s="1" t="n">
        <v>0</v>
      </c>
      <c r="F4771" s="1" t="n">
        <v>4765</v>
      </c>
      <c r="I4771" s="3" t="s">
        <v>199</v>
      </c>
      <c r="L4771" s="1" t="n">
        <v>0</v>
      </c>
      <c r="M4771" s="1" t="n">
        <v>47670</v>
      </c>
    </row>
    <row r="4772" customFormat="false" ht="14.9" hidden="false" customHeight="false" outlineLevel="0" collapsed="false">
      <c r="A4772" s="1" t="n">
        <v>4768</v>
      </c>
      <c r="B4772" s="1" t="n">
        <v>66</v>
      </c>
      <c r="C4772" s="1" t="n">
        <v>0</v>
      </c>
      <c r="D4772" s="1" t="n">
        <v>0</v>
      </c>
      <c r="E4772" s="1" t="n">
        <v>1</v>
      </c>
      <c r="F4772" s="1" t="n">
        <v>4767</v>
      </c>
      <c r="H4772" s="1" t="s">
        <v>5309</v>
      </c>
      <c r="I4772" s="3" t="e">
        <f aca="false">--#NAME? #NAME? #NAME? #NAME?</f>
        <v>#VALUE!</v>
      </c>
      <c r="J4772" s="3" t="s">
        <v>194</v>
      </c>
      <c r="K4772" s="1" t="n">
        <v>10</v>
      </c>
      <c r="L4772" s="1" t="n">
        <v>0</v>
      </c>
      <c r="M4772" s="1" t="n">
        <v>47680</v>
      </c>
    </row>
    <row r="4773" customFormat="false" ht="14.9" hidden="false" customHeight="false" outlineLevel="0" collapsed="false">
      <c r="A4773" s="1" t="n">
        <v>4769</v>
      </c>
      <c r="B4773" s="1" t="n">
        <v>66</v>
      </c>
      <c r="C4773" s="1" t="n">
        <v>0</v>
      </c>
      <c r="D4773" s="1" t="n">
        <v>0</v>
      </c>
      <c r="E4773" s="1" t="n">
        <v>1</v>
      </c>
      <c r="F4773" s="1" t="n">
        <v>4767</v>
      </c>
      <c r="H4773" s="1" t="s">
        <v>5310</v>
      </c>
      <c r="I4773" s="3" t="e">
        <f aca="false">--#NAME?</f>
        <v>#NAME?</v>
      </c>
      <c r="J4773" s="3" t="s">
        <v>194</v>
      </c>
      <c r="K4773" s="1" t="n">
        <v>10</v>
      </c>
      <c r="L4773" s="1" t="n">
        <v>0</v>
      </c>
      <c r="M4773" s="1" t="n">
        <v>47690</v>
      </c>
    </row>
    <row r="4774" customFormat="false" ht="108.95" hidden="false" customHeight="false" outlineLevel="0" collapsed="false">
      <c r="A4774" s="1" t="n">
        <v>4770</v>
      </c>
      <c r="B4774" s="1" t="n">
        <v>66</v>
      </c>
      <c r="C4774" s="1" t="n">
        <v>0</v>
      </c>
      <c r="D4774" s="1" t="n">
        <v>1</v>
      </c>
      <c r="E4774" s="1" t="n">
        <v>1</v>
      </c>
      <c r="G4774" s="1" t="n">
        <v>66.02</v>
      </c>
      <c r="H4774" s="1" t="s">
        <v>5311</v>
      </c>
      <c r="I4774" s="3" t="s">
        <v>5312</v>
      </c>
      <c r="J4774" s="3" t="s">
        <v>194</v>
      </c>
      <c r="K4774" s="1" t="n">
        <v>10</v>
      </c>
      <c r="L4774" s="1" t="n">
        <v>0</v>
      </c>
      <c r="M4774" s="1" t="n">
        <v>47700</v>
      </c>
    </row>
    <row r="4775" customFormat="false" ht="122.35" hidden="false" customHeight="false" outlineLevel="0" collapsed="false">
      <c r="A4775" s="1" t="n">
        <v>4771</v>
      </c>
      <c r="B4775" s="1" t="n">
        <v>66</v>
      </c>
      <c r="C4775" s="1" t="n">
        <v>0</v>
      </c>
      <c r="D4775" s="1" t="n">
        <v>1</v>
      </c>
      <c r="E4775" s="1" t="n">
        <v>0</v>
      </c>
      <c r="G4775" s="1" t="n">
        <v>66.03</v>
      </c>
      <c r="I4775" s="3" t="s">
        <v>5313</v>
      </c>
      <c r="L4775" s="1" t="n">
        <v>0</v>
      </c>
      <c r="M4775" s="1" t="n">
        <v>47710</v>
      </c>
    </row>
    <row r="4776" customFormat="false" ht="14.9" hidden="false" customHeight="false" outlineLevel="0" collapsed="false">
      <c r="A4776" s="1" t="n">
        <v>4772</v>
      </c>
      <c r="B4776" s="1" t="n">
        <v>66</v>
      </c>
      <c r="C4776" s="1" t="n">
        <v>0</v>
      </c>
      <c r="D4776" s="1" t="n">
        <v>0</v>
      </c>
      <c r="E4776" s="1" t="n">
        <v>1</v>
      </c>
      <c r="F4776" s="1" t="n">
        <v>4771</v>
      </c>
      <c r="H4776" s="1" t="s">
        <v>5314</v>
      </c>
      <c r="I4776" s="3" t="e">
        <f aca="false">-#NAME? #NAME?,#NAME? #NAME? #NAME? #NAME? #NAME? (#NAME?)</f>
        <v>#VALUE!</v>
      </c>
      <c r="J4776" s="3" t="s">
        <v>194</v>
      </c>
      <c r="K4776" s="1" t="n">
        <v>10</v>
      </c>
      <c r="L4776" s="1" t="n">
        <v>0</v>
      </c>
      <c r="M4776" s="1" t="n">
        <v>47720</v>
      </c>
    </row>
    <row r="4777" customFormat="false" ht="14.9" hidden="false" customHeight="false" outlineLevel="0" collapsed="false">
      <c r="A4777" s="1" t="n">
        <v>4773</v>
      </c>
      <c r="B4777" s="1" t="n">
        <v>66</v>
      </c>
      <c r="C4777" s="1" t="n">
        <v>0</v>
      </c>
      <c r="D4777" s="1" t="n">
        <v>0</v>
      </c>
      <c r="E4777" s="1" t="n">
        <v>1</v>
      </c>
      <c r="F4777" s="1" t="n">
        <v>4771</v>
      </c>
      <c r="H4777" s="1" t="s">
        <v>5315</v>
      </c>
      <c r="I4777" s="3" t="e">
        <f aca="false">-#NAME?</f>
        <v>#NAME?</v>
      </c>
      <c r="J4777" s="3" t="s">
        <v>194</v>
      </c>
      <c r="K4777" s="1" t="n">
        <v>10</v>
      </c>
      <c r="L4777" s="1" t="n">
        <v>0</v>
      </c>
      <c r="M4777" s="1" t="n">
        <v>47730</v>
      </c>
    </row>
    <row r="4778" customFormat="false" ht="297" hidden="false" customHeight="false" outlineLevel="0" collapsed="false">
      <c r="A4778" s="1" t="n">
        <v>4774</v>
      </c>
      <c r="B4778" s="1" t="n">
        <v>67</v>
      </c>
      <c r="C4778" s="1" t="n">
        <v>0</v>
      </c>
      <c r="D4778" s="1" t="n">
        <v>1</v>
      </c>
      <c r="E4778" s="1" t="n">
        <v>1</v>
      </c>
      <c r="G4778" s="1" t="n">
        <v>67.01</v>
      </c>
      <c r="H4778" s="1" t="s">
        <v>5316</v>
      </c>
      <c r="I4778" s="3" t="s">
        <v>5317</v>
      </c>
      <c r="J4778" s="3" t="s">
        <v>256</v>
      </c>
      <c r="K4778" s="1" t="n">
        <v>10</v>
      </c>
      <c r="L4778" s="1" t="n">
        <v>0</v>
      </c>
      <c r="M4778" s="1" t="n">
        <v>47740</v>
      </c>
    </row>
    <row r="4779" customFormat="false" ht="162.65" hidden="false" customHeight="false" outlineLevel="0" collapsed="false">
      <c r="A4779" s="1" t="n">
        <v>4775</v>
      </c>
      <c r="B4779" s="1" t="n">
        <v>67</v>
      </c>
      <c r="C4779" s="1" t="n">
        <v>0</v>
      </c>
      <c r="D4779" s="1" t="n">
        <v>1</v>
      </c>
      <c r="E4779" s="1" t="n">
        <v>0</v>
      </c>
      <c r="G4779" s="1" t="n">
        <v>67.02</v>
      </c>
      <c r="I4779" s="3" t="s">
        <v>5318</v>
      </c>
      <c r="L4779" s="1" t="n">
        <v>0</v>
      </c>
      <c r="M4779" s="1" t="n">
        <v>47750</v>
      </c>
    </row>
    <row r="4780" customFormat="false" ht="14.9" hidden="false" customHeight="false" outlineLevel="0" collapsed="false">
      <c r="A4780" s="1" t="n">
        <v>4776</v>
      </c>
      <c r="B4780" s="1" t="n">
        <v>67</v>
      </c>
      <c r="C4780" s="1" t="n">
        <v>0</v>
      </c>
      <c r="D4780" s="1" t="n">
        <v>0</v>
      </c>
      <c r="E4780" s="1" t="n">
        <v>1</v>
      </c>
      <c r="F4780" s="1" t="n">
        <v>4775</v>
      </c>
      <c r="H4780" s="1" t="s">
        <v>5319</v>
      </c>
      <c r="I4780" s="3" t="e">
        <f aca="false">-#NAME? #NAME?</f>
        <v>#VALUE!</v>
      </c>
      <c r="J4780" s="3" t="s">
        <v>256</v>
      </c>
      <c r="K4780" s="1" t="n">
        <v>10</v>
      </c>
      <c r="L4780" s="1" t="n">
        <v>0</v>
      </c>
      <c r="M4780" s="1" t="n">
        <v>47760</v>
      </c>
    </row>
    <row r="4781" customFormat="false" ht="14.9" hidden="false" customHeight="false" outlineLevel="0" collapsed="false">
      <c r="A4781" s="1" t="n">
        <v>4777</v>
      </c>
      <c r="B4781" s="1" t="n">
        <v>67</v>
      </c>
      <c r="C4781" s="1" t="n">
        <v>0</v>
      </c>
      <c r="D4781" s="1" t="n">
        <v>0</v>
      </c>
      <c r="E4781" s="1" t="n">
        <v>1</v>
      </c>
      <c r="F4781" s="1" t="n">
        <v>4775</v>
      </c>
      <c r="H4781" s="1" t="s">
        <v>5320</v>
      </c>
      <c r="I4781" s="3" t="e">
        <f aca="false">-#NAME? #NAME? #NAME?</f>
        <v>#VALUE!</v>
      </c>
      <c r="J4781" s="3" t="s">
        <v>256</v>
      </c>
      <c r="K4781" s="1" t="n">
        <v>10</v>
      </c>
      <c r="L4781" s="1" t="n">
        <v>0</v>
      </c>
      <c r="M4781" s="1" t="n">
        <v>47770</v>
      </c>
    </row>
    <row r="4782" customFormat="false" ht="270.1" hidden="false" customHeight="false" outlineLevel="0" collapsed="false">
      <c r="A4782" s="1" t="n">
        <v>4778</v>
      </c>
      <c r="B4782" s="1" t="n">
        <v>67</v>
      </c>
      <c r="C4782" s="1" t="n">
        <v>0</v>
      </c>
      <c r="D4782" s="1" t="n">
        <v>1</v>
      </c>
      <c r="E4782" s="1" t="n">
        <v>1</v>
      </c>
      <c r="G4782" s="1" t="n">
        <v>67.03</v>
      </c>
      <c r="H4782" s="1" t="s">
        <v>5321</v>
      </c>
      <c r="I4782" s="3" t="s">
        <v>5322</v>
      </c>
      <c r="J4782" s="3" t="s">
        <v>256</v>
      </c>
      <c r="K4782" s="1" t="n">
        <v>10</v>
      </c>
      <c r="L4782" s="1" t="n">
        <v>0</v>
      </c>
      <c r="M4782" s="1" t="n">
        <v>47780</v>
      </c>
    </row>
    <row r="4783" customFormat="false" ht="283.55" hidden="false" customHeight="false" outlineLevel="0" collapsed="false">
      <c r="A4783" s="1" t="n">
        <v>4779</v>
      </c>
      <c r="B4783" s="1" t="n">
        <v>67</v>
      </c>
      <c r="C4783" s="1" t="n">
        <v>0</v>
      </c>
      <c r="D4783" s="1" t="n">
        <v>1</v>
      </c>
      <c r="E4783" s="1" t="n">
        <v>0</v>
      </c>
      <c r="G4783" s="1" t="n">
        <v>67.04</v>
      </c>
      <c r="I4783" s="3" t="s">
        <v>5323</v>
      </c>
      <c r="L4783" s="1" t="n">
        <v>0</v>
      </c>
      <c r="M4783" s="1" t="n">
        <v>47790</v>
      </c>
    </row>
    <row r="4784" customFormat="false" ht="55.2" hidden="false" customHeight="false" outlineLevel="0" collapsed="false">
      <c r="A4784" s="1" t="n">
        <v>4780</v>
      </c>
      <c r="B4784" s="1" t="n">
        <v>67</v>
      </c>
      <c r="C4784" s="1" t="n">
        <v>0</v>
      </c>
      <c r="D4784" s="1" t="n">
        <v>0</v>
      </c>
      <c r="E4784" s="1" t="n">
        <v>0</v>
      </c>
      <c r="F4784" s="1" t="n">
        <v>4779</v>
      </c>
      <c r="I4784" s="3" t="s">
        <v>5324</v>
      </c>
      <c r="L4784" s="1" t="n">
        <v>0</v>
      </c>
      <c r="M4784" s="1" t="n">
        <v>47800</v>
      </c>
    </row>
    <row r="4785" customFormat="false" ht="14.9" hidden="false" customHeight="false" outlineLevel="0" collapsed="false">
      <c r="A4785" s="1" t="n">
        <v>4781</v>
      </c>
      <c r="B4785" s="1" t="n">
        <v>67</v>
      </c>
      <c r="C4785" s="1" t="n">
        <v>0</v>
      </c>
      <c r="D4785" s="1" t="n">
        <v>0</v>
      </c>
      <c r="E4785" s="1" t="n">
        <v>1</v>
      </c>
      <c r="F4785" s="1" t="n">
        <v>4780</v>
      </c>
      <c r="H4785" s="1" t="s">
        <v>5325</v>
      </c>
      <c r="I4785" s="3" t="e">
        <f aca="false">--#NAME? #NAME?</f>
        <v>#VALUE!</v>
      </c>
      <c r="J4785" s="3" t="s">
        <v>256</v>
      </c>
      <c r="K4785" s="1" t="n">
        <v>10</v>
      </c>
      <c r="L4785" s="1" t="n">
        <v>0</v>
      </c>
      <c r="M4785" s="1" t="n">
        <v>47810</v>
      </c>
    </row>
    <row r="4786" customFormat="false" ht="14.9" hidden="false" customHeight="false" outlineLevel="0" collapsed="false">
      <c r="A4786" s="1" t="n">
        <v>4782</v>
      </c>
      <c r="B4786" s="1" t="n">
        <v>67</v>
      </c>
      <c r="C4786" s="1" t="n">
        <v>0</v>
      </c>
      <c r="D4786" s="1" t="n">
        <v>0</v>
      </c>
      <c r="E4786" s="1" t="n">
        <v>1</v>
      </c>
      <c r="F4786" s="1" t="n">
        <v>4780</v>
      </c>
      <c r="H4786" s="1" t="s">
        <v>5326</v>
      </c>
      <c r="I4786" s="3" t="e">
        <f aca="false">--#NAME?</f>
        <v>#NAME?</v>
      </c>
      <c r="J4786" s="3" t="s">
        <v>256</v>
      </c>
      <c r="K4786" s="1" t="n">
        <v>10</v>
      </c>
      <c r="L4786" s="1" t="n">
        <v>0</v>
      </c>
      <c r="M4786" s="1" t="n">
        <v>47820</v>
      </c>
    </row>
    <row r="4787" customFormat="false" ht="14.9" hidden="false" customHeight="false" outlineLevel="0" collapsed="false">
      <c r="A4787" s="1" t="n">
        <v>4783</v>
      </c>
      <c r="B4787" s="1" t="n">
        <v>67</v>
      </c>
      <c r="C4787" s="1" t="n">
        <v>0</v>
      </c>
      <c r="D4787" s="1" t="n">
        <v>0</v>
      </c>
      <c r="E4787" s="1" t="n">
        <v>1</v>
      </c>
      <c r="F4787" s="1" t="n">
        <v>4779</v>
      </c>
      <c r="H4787" s="1" t="s">
        <v>5327</v>
      </c>
      <c r="I4787" s="3" t="e">
        <f aca="false">-#NAME? #NAME? #NAME?</f>
        <v>#VALUE!</v>
      </c>
      <c r="J4787" s="3" t="s">
        <v>256</v>
      </c>
      <c r="K4787" s="1" t="n">
        <v>10</v>
      </c>
      <c r="L4787" s="1" t="n">
        <v>0</v>
      </c>
      <c r="M4787" s="1" t="n">
        <v>47830</v>
      </c>
    </row>
    <row r="4788" customFormat="false" ht="14.9" hidden="false" customHeight="false" outlineLevel="0" collapsed="false">
      <c r="A4788" s="1" t="n">
        <v>4784</v>
      </c>
      <c r="B4788" s="1" t="n">
        <v>67</v>
      </c>
      <c r="C4788" s="1" t="n">
        <v>0</v>
      </c>
      <c r="D4788" s="1" t="n">
        <v>0</v>
      </c>
      <c r="E4788" s="1" t="n">
        <v>1</v>
      </c>
      <c r="F4788" s="1" t="n">
        <v>4779</v>
      </c>
      <c r="H4788" s="1" t="s">
        <v>5328</v>
      </c>
      <c r="I4788" s="3" t="e">
        <f aca="false">-#NAME? #NAME? #NAME?</f>
        <v>#VALUE!</v>
      </c>
      <c r="J4788" s="3" t="s">
        <v>256</v>
      </c>
      <c r="K4788" s="1" t="n">
        <v>10</v>
      </c>
      <c r="L4788" s="1" t="n">
        <v>0</v>
      </c>
      <c r="M4788" s="1" t="n">
        <v>47840</v>
      </c>
    </row>
    <row r="4789" customFormat="false" ht="122.35" hidden="false" customHeight="false" outlineLevel="0" collapsed="false">
      <c r="A4789" s="1" t="n">
        <v>4785</v>
      </c>
      <c r="B4789" s="1" t="n">
        <v>68</v>
      </c>
      <c r="C4789" s="1" t="n">
        <v>0</v>
      </c>
      <c r="D4789" s="1" t="n">
        <v>1</v>
      </c>
      <c r="E4789" s="1" t="n">
        <v>1</v>
      </c>
      <c r="G4789" s="1" t="n">
        <v>68.01</v>
      </c>
      <c r="H4789" s="1" t="s">
        <v>5329</v>
      </c>
      <c r="I4789" s="3" t="s">
        <v>5330</v>
      </c>
      <c r="J4789" s="3" t="s">
        <v>256</v>
      </c>
      <c r="K4789" s="1" t="n">
        <v>10</v>
      </c>
      <c r="L4789" s="1" t="n">
        <v>0</v>
      </c>
      <c r="M4789" s="1" t="n">
        <v>47850</v>
      </c>
    </row>
    <row r="4790" customFormat="false" ht="485.05" hidden="false" customHeight="false" outlineLevel="0" collapsed="false">
      <c r="A4790" s="1" t="n">
        <v>4786</v>
      </c>
      <c r="B4790" s="1" t="n">
        <v>68</v>
      </c>
      <c r="C4790" s="1" t="n">
        <v>0</v>
      </c>
      <c r="D4790" s="1" t="n">
        <v>1</v>
      </c>
      <c r="E4790" s="1" t="n">
        <v>0</v>
      </c>
      <c r="G4790" s="1" t="n">
        <v>68.02</v>
      </c>
      <c r="I4790" s="3" t="s">
        <v>5331</v>
      </c>
      <c r="L4790" s="1" t="n">
        <v>0</v>
      </c>
      <c r="M4790" s="1" t="n">
        <v>47860</v>
      </c>
    </row>
    <row r="4791" customFormat="false" ht="431.3" hidden="false" customHeight="false" outlineLevel="0" collapsed="false">
      <c r="A4791" s="1" t="n">
        <v>4787</v>
      </c>
      <c r="B4791" s="1" t="n">
        <v>68</v>
      </c>
      <c r="C4791" s="1" t="n">
        <v>0</v>
      </c>
      <c r="D4791" s="1" t="n">
        <v>0</v>
      </c>
      <c r="E4791" s="1" t="n">
        <v>1</v>
      </c>
      <c r="F4791" s="1" t="n">
        <v>4786</v>
      </c>
      <c r="H4791" s="1" t="s">
        <v>5332</v>
      </c>
      <c r="I4791" s="3" t="s">
        <v>5333</v>
      </c>
      <c r="J4791" s="3" t="s">
        <v>256</v>
      </c>
      <c r="K4791" s="1" t="n">
        <v>10</v>
      </c>
      <c r="L4791" s="1" t="n">
        <v>0</v>
      </c>
      <c r="M4791" s="1" t="n">
        <v>47870</v>
      </c>
    </row>
    <row r="4792" customFormat="false" ht="176.1" hidden="false" customHeight="false" outlineLevel="0" collapsed="false">
      <c r="A4792" s="1" t="n">
        <v>4788</v>
      </c>
      <c r="B4792" s="1" t="n">
        <v>68</v>
      </c>
      <c r="C4792" s="1" t="n">
        <v>0</v>
      </c>
      <c r="D4792" s="1" t="n">
        <v>0</v>
      </c>
      <c r="E4792" s="1" t="n">
        <v>0</v>
      </c>
      <c r="F4792" s="1" t="n">
        <v>4786</v>
      </c>
      <c r="I4792" s="3" t="s">
        <v>5334</v>
      </c>
      <c r="L4792" s="1" t="n">
        <v>0</v>
      </c>
      <c r="M4792" s="1" t="n">
        <v>47880</v>
      </c>
    </row>
    <row r="4793" customFormat="false" ht="14.9" hidden="false" customHeight="false" outlineLevel="0" collapsed="false">
      <c r="A4793" s="1" t="n">
        <v>4789</v>
      </c>
      <c r="B4793" s="1" t="n">
        <v>68</v>
      </c>
      <c r="C4793" s="1" t="n">
        <v>0</v>
      </c>
      <c r="D4793" s="1" t="n">
        <v>0</v>
      </c>
      <c r="E4793" s="1" t="n">
        <v>1</v>
      </c>
      <c r="F4793" s="1" t="n">
        <v>4788</v>
      </c>
      <c r="H4793" s="1" t="s">
        <v>5335</v>
      </c>
      <c r="I4793" s="3" t="e">
        <f aca="false">--#NAME?,#NAME? #NAME? #NAME?</f>
        <v>#VALUE!</v>
      </c>
      <c r="J4793" s="3" t="s">
        <v>256</v>
      </c>
      <c r="K4793" s="1" t="n">
        <v>10</v>
      </c>
      <c r="L4793" s="1" t="n">
        <v>0</v>
      </c>
      <c r="M4793" s="1" t="n">
        <v>47890</v>
      </c>
    </row>
    <row r="4794" customFormat="false" ht="14.9" hidden="false" customHeight="false" outlineLevel="0" collapsed="false">
      <c r="A4794" s="1" t="n">
        <v>4790</v>
      </c>
      <c r="B4794" s="1" t="n">
        <v>68</v>
      </c>
      <c r="C4794" s="1" t="n">
        <v>0</v>
      </c>
      <c r="D4794" s="1" t="n">
        <v>0</v>
      </c>
      <c r="E4794" s="1" t="n">
        <v>1</v>
      </c>
      <c r="F4794" s="1" t="n">
        <v>4788</v>
      </c>
      <c r="H4794" s="1" t="s">
        <v>5336</v>
      </c>
      <c r="I4794" s="3" t="e">
        <f aca="false">--#NAME?</f>
        <v>#NAME?</v>
      </c>
      <c r="J4794" s="3" t="s">
        <v>256</v>
      </c>
      <c r="K4794" s="1" t="n">
        <v>10</v>
      </c>
      <c r="L4794" s="1" t="n">
        <v>0</v>
      </c>
      <c r="M4794" s="1" t="n">
        <v>47900</v>
      </c>
    </row>
    <row r="4795" customFormat="false" ht="14.9" hidden="false" customHeight="false" outlineLevel="0" collapsed="false">
      <c r="A4795" s="1" t="n">
        <v>4791</v>
      </c>
      <c r="B4795" s="1" t="n">
        <v>68</v>
      </c>
      <c r="C4795" s="1" t="n">
        <v>0</v>
      </c>
      <c r="D4795" s="1" t="n">
        <v>0</v>
      </c>
      <c r="E4795" s="1" t="n">
        <v>1</v>
      </c>
      <c r="F4795" s="1" t="n">
        <v>4788</v>
      </c>
      <c r="H4795" s="1" t="s">
        <v>5337</v>
      </c>
      <c r="I4795" s="3" t="e">
        <f aca="false">--#NAME? #NAME?</f>
        <v>#VALUE!</v>
      </c>
      <c r="J4795" s="3" t="s">
        <v>256</v>
      </c>
      <c r="K4795" s="1" t="n">
        <v>10</v>
      </c>
      <c r="L4795" s="1" t="n">
        <v>0</v>
      </c>
      <c r="M4795" s="1" t="n">
        <v>47910</v>
      </c>
    </row>
    <row r="4796" customFormat="false" ht="14.9" hidden="false" customHeight="false" outlineLevel="0" collapsed="false">
      <c r="A4796" s="1" t="n">
        <v>4792</v>
      </c>
      <c r="B4796" s="1" t="n">
        <v>68</v>
      </c>
      <c r="C4796" s="1" t="n">
        <v>0</v>
      </c>
      <c r="D4796" s="1" t="n">
        <v>0</v>
      </c>
      <c r="E4796" s="1" t="n">
        <v>0</v>
      </c>
      <c r="F4796" s="1" t="n">
        <v>4786</v>
      </c>
      <c r="I4796" s="3" t="s">
        <v>199</v>
      </c>
      <c r="L4796" s="1" t="n">
        <v>0</v>
      </c>
      <c r="M4796" s="1" t="n">
        <v>47920</v>
      </c>
    </row>
    <row r="4797" customFormat="false" ht="14.9" hidden="false" customHeight="false" outlineLevel="0" collapsed="false">
      <c r="A4797" s="1" t="n">
        <v>4793</v>
      </c>
      <c r="B4797" s="1" t="n">
        <v>68</v>
      </c>
      <c r="C4797" s="1" t="n">
        <v>0</v>
      </c>
      <c r="D4797" s="1" t="n">
        <v>0</v>
      </c>
      <c r="E4797" s="1" t="n">
        <v>1</v>
      </c>
      <c r="F4797" s="1" t="n">
        <v>4792</v>
      </c>
      <c r="H4797" s="1" t="s">
        <v>5338</v>
      </c>
      <c r="I4797" s="3" t="e">
        <f aca="false">--#NAME?,#NAME? #NAME? #NAME?</f>
        <v>#VALUE!</v>
      </c>
      <c r="J4797" s="3" t="s">
        <v>256</v>
      </c>
      <c r="K4797" s="1" t="n">
        <v>10</v>
      </c>
      <c r="L4797" s="1" t="n">
        <v>0</v>
      </c>
      <c r="M4797" s="1" t="n">
        <v>47930</v>
      </c>
    </row>
    <row r="4798" customFormat="false" ht="14.9" hidden="false" customHeight="false" outlineLevel="0" collapsed="false">
      <c r="A4798" s="1" t="n">
        <v>4794</v>
      </c>
      <c r="B4798" s="1" t="n">
        <v>68</v>
      </c>
      <c r="C4798" s="1" t="n">
        <v>0</v>
      </c>
      <c r="D4798" s="1" t="n">
        <v>0</v>
      </c>
      <c r="E4798" s="1" t="n">
        <v>1</v>
      </c>
      <c r="F4798" s="1" t="n">
        <v>4792</v>
      </c>
      <c r="H4798" s="1" t="s">
        <v>5339</v>
      </c>
      <c r="I4798" s="3" t="e">
        <f aca="false">--#NAME? #NAME? #NAME?</f>
        <v>#VALUE!</v>
      </c>
      <c r="J4798" s="3" t="s">
        <v>256</v>
      </c>
      <c r="K4798" s="1" t="n">
        <v>10</v>
      </c>
      <c r="L4798" s="1" t="n">
        <v>0</v>
      </c>
      <c r="M4798" s="1" t="n">
        <v>47940</v>
      </c>
    </row>
    <row r="4799" customFormat="false" ht="14.9" hidden="false" customHeight="false" outlineLevel="0" collapsed="false">
      <c r="A4799" s="1" t="n">
        <v>4795</v>
      </c>
      <c r="B4799" s="1" t="n">
        <v>68</v>
      </c>
      <c r="C4799" s="1" t="n">
        <v>0</v>
      </c>
      <c r="D4799" s="1" t="n">
        <v>0</v>
      </c>
      <c r="E4799" s="1" t="n">
        <v>1</v>
      </c>
      <c r="F4799" s="1" t="n">
        <v>4792</v>
      </c>
      <c r="H4799" s="1" t="s">
        <v>5340</v>
      </c>
      <c r="I4799" s="3" t="e">
        <f aca="false">--#NAME?</f>
        <v>#NAME?</v>
      </c>
      <c r="J4799" s="3" t="s">
        <v>256</v>
      </c>
      <c r="K4799" s="1" t="n">
        <v>10</v>
      </c>
      <c r="L4799" s="1" t="n">
        <v>0</v>
      </c>
      <c r="M4799" s="1" t="n">
        <v>47950</v>
      </c>
    </row>
    <row r="4800" customFormat="false" ht="14.9" hidden="false" customHeight="false" outlineLevel="0" collapsed="false">
      <c r="A4800" s="1" t="n">
        <v>4796</v>
      </c>
      <c r="B4800" s="1" t="n">
        <v>68</v>
      </c>
      <c r="C4800" s="1" t="n">
        <v>0</v>
      </c>
      <c r="D4800" s="1" t="n">
        <v>0</v>
      </c>
      <c r="E4800" s="1" t="n">
        <v>1</v>
      </c>
      <c r="F4800" s="1" t="n">
        <v>4792</v>
      </c>
      <c r="H4800" s="1" t="s">
        <v>5341</v>
      </c>
      <c r="I4800" s="3" t="e">
        <f aca="false">--#NAME? #NAME?</f>
        <v>#VALUE!</v>
      </c>
      <c r="J4800" s="3" t="s">
        <v>256</v>
      </c>
      <c r="K4800" s="1" t="n">
        <v>10</v>
      </c>
      <c r="L4800" s="1" t="n">
        <v>0</v>
      </c>
      <c r="M4800" s="1" t="n">
        <v>47960</v>
      </c>
    </row>
    <row r="4801" customFormat="false" ht="95.5" hidden="false" customHeight="false" outlineLevel="0" collapsed="false">
      <c r="A4801" s="1" t="n">
        <v>4797</v>
      </c>
      <c r="B4801" s="1" t="n">
        <v>68</v>
      </c>
      <c r="C4801" s="1" t="n">
        <v>0</v>
      </c>
      <c r="D4801" s="1" t="n">
        <v>1</v>
      </c>
      <c r="E4801" s="1" t="n">
        <v>1</v>
      </c>
      <c r="G4801" s="1" t="n">
        <v>68.03</v>
      </c>
      <c r="H4801" s="1" t="s">
        <v>5342</v>
      </c>
      <c r="I4801" s="3" t="s">
        <v>5343</v>
      </c>
      <c r="J4801" s="3" t="s">
        <v>256</v>
      </c>
      <c r="K4801" s="1" t="n">
        <v>10</v>
      </c>
      <c r="L4801" s="1" t="n">
        <v>0</v>
      </c>
      <c r="M4801" s="1" t="n">
        <v>47970</v>
      </c>
    </row>
    <row r="4802" customFormat="false" ht="511.9" hidden="false" customHeight="false" outlineLevel="0" collapsed="false">
      <c r="A4802" s="1" t="n">
        <v>4798</v>
      </c>
      <c r="B4802" s="1" t="n">
        <v>68</v>
      </c>
      <c r="C4802" s="1" t="n">
        <v>0</v>
      </c>
      <c r="D4802" s="1" t="n">
        <v>1</v>
      </c>
      <c r="E4802" s="1" t="n">
        <v>0</v>
      </c>
      <c r="G4802" s="1" t="n">
        <v>68.04</v>
      </c>
      <c r="I4802" s="3" t="s">
        <v>5344</v>
      </c>
      <c r="L4802" s="1" t="n">
        <v>0</v>
      </c>
      <c r="M4802" s="1" t="n">
        <v>47980</v>
      </c>
    </row>
    <row r="4803" customFormat="false" ht="14.9" hidden="false" customHeight="false" outlineLevel="0" collapsed="false">
      <c r="A4803" s="1" t="n">
        <v>4799</v>
      </c>
      <c r="B4803" s="1" t="n">
        <v>68</v>
      </c>
      <c r="C4803" s="1" t="n">
        <v>0</v>
      </c>
      <c r="D4803" s="1" t="n">
        <v>0</v>
      </c>
      <c r="E4803" s="1" t="n">
        <v>1</v>
      </c>
      <c r="F4803" s="1" t="n">
        <v>4798</v>
      </c>
      <c r="H4803" s="1" t="s">
        <v>5345</v>
      </c>
      <c r="I4803" s="3" t="e">
        <f aca="false">-#NAME? #NAME? #NAME? #NAME? #NAME?,#NAME? #NAME? #NAME?</f>
        <v>#VALUE!</v>
      </c>
      <c r="J4803" s="3" t="s">
        <v>256</v>
      </c>
      <c r="K4803" s="1" t="n">
        <v>10</v>
      </c>
      <c r="L4803" s="1" t="n">
        <v>0</v>
      </c>
      <c r="M4803" s="1" t="n">
        <v>47990</v>
      </c>
    </row>
    <row r="4804" customFormat="false" ht="122.35" hidden="false" customHeight="false" outlineLevel="0" collapsed="false">
      <c r="A4804" s="1" t="n">
        <v>4800</v>
      </c>
      <c r="B4804" s="1" t="n">
        <v>68</v>
      </c>
      <c r="C4804" s="1" t="n">
        <v>0</v>
      </c>
      <c r="D4804" s="1" t="n">
        <v>0</v>
      </c>
      <c r="E4804" s="1" t="n">
        <v>0</v>
      </c>
      <c r="F4804" s="1" t="n">
        <v>4798</v>
      </c>
      <c r="I4804" s="3" t="s">
        <v>5346</v>
      </c>
      <c r="L4804" s="1" t="n">
        <v>0</v>
      </c>
      <c r="M4804" s="1" t="n">
        <v>48000</v>
      </c>
    </row>
    <row r="4805" customFormat="false" ht="14.9" hidden="false" customHeight="false" outlineLevel="0" collapsed="false">
      <c r="A4805" s="1" t="n">
        <v>4801</v>
      </c>
      <c r="B4805" s="1" t="n">
        <v>68</v>
      </c>
      <c r="C4805" s="1" t="n">
        <v>0</v>
      </c>
      <c r="D4805" s="1" t="n">
        <v>0</v>
      </c>
      <c r="E4805" s="1" t="n">
        <v>1</v>
      </c>
      <c r="F4805" s="1" t="n">
        <v>4800</v>
      </c>
      <c r="H4805" s="1" t="s">
        <v>5347</v>
      </c>
      <c r="I4805" s="3" t="e">
        <f aca="false">--#NAME? #NAME? #NAME? #NAME? #NAME? #NAME?</f>
        <v>#VALUE!</v>
      </c>
      <c r="J4805" s="3" t="s">
        <v>256</v>
      </c>
      <c r="K4805" s="1" t="n">
        <v>10</v>
      </c>
      <c r="L4805" s="1" t="n">
        <v>0</v>
      </c>
      <c r="M4805" s="1" t="n">
        <v>48010</v>
      </c>
    </row>
    <row r="4806" customFormat="false" ht="14.9" hidden="false" customHeight="false" outlineLevel="0" collapsed="false">
      <c r="A4806" s="1" t="n">
        <v>4802</v>
      </c>
      <c r="B4806" s="1" t="n">
        <v>68</v>
      </c>
      <c r="C4806" s="1" t="n">
        <v>0</v>
      </c>
      <c r="D4806" s="1" t="n">
        <v>0</v>
      </c>
      <c r="E4806" s="1" t="n">
        <v>1</v>
      </c>
      <c r="F4806" s="1" t="n">
        <v>4800</v>
      </c>
      <c r="H4806" s="1" t="s">
        <v>5348</v>
      </c>
      <c r="I4806" s="3" t="e">
        <f aca="false">--#NAME? #NAME? #NAME? #NAME? #NAME? #NAME? #NAME?</f>
        <v>#VALUE!</v>
      </c>
      <c r="J4806" s="3" t="s">
        <v>256</v>
      </c>
      <c r="K4806" s="1" t="n">
        <v>10</v>
      </c>
      <c r="L4806" s="1" t="n">
        <v>0</v>
      </c>
      <c r="M4806" s="1" t="n">
        <v>48020</v>
      </c>
    </row>
    <row r="4807" customFormat="false" ht="14.9" hidden="false" customHeight="false" outlineLevel="0" collapsed="false">
      <c r="A4807" s="1" t="n">
        <v>4803</v>
      </c>
      <c r="B4807" s="1" t="n">
        <v>68</v>
      </c>
      <c r="C4807" s="1" t="n">
        <v>0</v>
      </c>
      <c r="D4807" s="1" t="n">
        <v>0</v>
      </c>
      <c r="E4807" s="1" t="n">
        <v>1</v>
      </c>
      <c r="F4807" s="1" t="n">
        <v>4800</v>
      </c>
      <c r="H4807" s="1" t="s">
        <v>5349</v>
      </c>
      <c r="I4807" s="3" t="e">
        <f aca="false">--#NAME? #NAME? #NAME?</f>
        <v>#VALUE!</v>
      </c>
      <c r="J4807" s="3" t="s">
        <v>256</v>
      </c>
      <c r="K4807" s="1" t="n">
        <v>10</v>
      </c>
      <c r="L4807" s="1" t="n">
        <v>0</v>
      </c>
      <c r="M4807" s="1" t="n">
        <v>48030</v>
      </c>
    </row>
    <row r="4808" customFormat="false" ht="14.9" hidden="false" customHeight="false" outlineLevel="0" collapsed="false">
      <c r="A4808" s="1" t="n">
        <v>4804</v>
      </c>
      <c r="B4808" s="1" t="n">
        <v>68</v>
      </c>
      <c r="C4808" s="1" t="n">
        <v>0</v>
      </c>
      <c r="D4808" s="1" t="n">
        <v>0</v>
      </c>
      <c r="E4808" s="1" t="n">
        <v>1</v>
      </c>
      <c r="F4808" s="1" t="n">
        <v>4798</v>
      </c>
      <c r="H4808" s="1" t="s">
        <v>5350</v>
      </c>
      <c r="I4808" s="3" t="e">
        <f aca="false">-#NAME? #NAME? #NAME? #NAME? #NAME?</f>
        <v>#VALUE!</v>
      </c>
      <c r="J4808" s="3" t="s">
        <v>256</v>
      </c>
      <c r="K4808" s="1" t="n">
        <v>10</v>
      </c>
      <c r="L4808" s="1" t="n">
        <v>0</v>
      </c>
      <c r="M4808" s="1" t="n">
        <v>48040</v>
      </c>
    </row>
    <row r="4809" customFormat="false" ht="283.55" hidden="false" customHeight="false" outlineLevel="0" collapsed="false">
      <c r="A4809" s="1" t="n">
        <v>4805</v>
      </c>
      <c r="B4809" s="1" t="n">
        <v>68</v>
      </c>
      <c r="C4809" s="1" t="n">
        <v>0</v>
      </c>
      <c r="D4809" s="1" t="n">
        <v>1</v>
      </c>
      <c r="E4809" s="1" t="n">
        <v>0</v>
      </c>
      <c r="G4809" s="1" t="n">
        <v>68.05</v>
      </c>
      <c r="I4809" s="3" t="s">
        <v>5351</v>
      </c>
      <c r="L4809" s="1" t="n">
        <v>0</v>
      </c>
      <c r="M4809" s="1" t="n">
        <v>48050</v>
      </c>
    </row>
    <row r="4810" customFormat="false" ht="14.9" hidden="false" customHeight="false" outlineLevel="0" collapsed="false">
      <c r="A4810" s="1" t="n">
        <v>4806</v>
      </c>
      <c r="B4810" s="1" t="n">
        <v>68</v>
      </c>
      <c r="C4810" s="1" t="n">
        <v>0</v>
      </c>
      <c r="D4810" s="1" t="n">
        <v>0</v>
      </c>
      <c r="E4810" s="1" t="n">
        <v>1</v>
      </c>
      <c r="F4810" s="1" t="n">
        <v>4805</v>
      </c>
      <c r="H4810" s="1" t="s">
        <v>5352</v>
      </c>
      <c r="I4810" s="3" t="e">
        <f aca="false">-#NAME? #NAME? #NAME? #NAME? #NAME? #NAME? #NAME? #NAME?</f>
        <v>#VALUE!</v>
      </c>
      <c r="J4810" s="3" t="s">
        <v>256</v>
      </c>
      <c r="K4810" s="1" t="n">
        <v>10</v>
      </c>
      <c r="L4810" s="1" t="n">
        <v>0</v>
      </c>
      <c r="M4810" s="1" t="n">
        <v>48060</v>
      </c>
    </row>
    <row r="4811" customFormat="false" ht="14.9" hidden="false" customHeight="false" outlineLevel="0" collapsed="false">
      <c r="A4811" s="1" t="n">
        <v>4807</v>
      </c>
      <c r="B4811" s="1" t="n">
        <v>68</v>
      </c>
      <c r="C4811" s="1" t="n">
        <v>0</v>
      </c>
      <c r="D4811" s="1" t="n">
        <v>0</v>
      </c>
      <c r="E4811" s="1" t="n">
        <v>1</v>
      </c>
      <c r="F4811" s="1" t="n">
        <v>4805</v>
      </c>
      <c r="H4811" s="1" t="s">
        <v>5353</v>
      </c>
      <c r="I4811" s="3" t="e">
        <f aca="false">-#NAME? #NAME? #NAME? #NAME? #NAME? #NAME? #NAME? #NAME?</f>
        <v>#VALUE!</v>
      </c>
      <c r="J4811" s="3" t="s">
        <v>256</v>
      </c>
      <c r="K4811" s="1" t="n">
        <v>10</v>
      </c>
      <c r="L4811" s="1" t="n">
        <v>0</v>
      </c>
      <c r="M4811" s="1" t="n">
        <v>48070</v>
      </c>
    </row>
    <row r="4812" customFormat="false" ht="14.9" hidden="false" customHeight="false" outlineLevel="0" collapsed="false">
      <c r="A4812" s="1" t="n">
        <v>4808</v>
      </c>
      <c r="B4812" s="1" t="n">
        <v>68</v>
      </c>
      <c r="C4812" s="1" t="n">
        <v>0</v>
      </c>
      <c r="D4812" s="1" t="n">
        <v>0</v>
      </c>
      <c r="E4812" s="1" t="n">
        <v>1</v>
      </c>
      <c r="F4812" s="1" t="n">
        <v>4805</v>
      </c>
      <c r="H4812" s="1" t="s">
        <v>5354</v>
      </c>
      <c r="I4812" s="3" t="e">
        <f aca="false">-#NAME? #NAME? #NAME? #NAME? #NAME? #NAME?</f>
        <v>#VALUE!</v>
      </c>
      <c r="J4812" s="3" t="s">
        <v>256</v>
      </c>
      <c r="K4812" s="1" t="n">
        <v>10</v>
      </c>
      <c r="L4812" s="1" t="n">
        <v>0</v>
      </c>
      <c r="M4812" s="1" t="n">
        <v>48080</v>
      </c>
    </row>
    <row r="4813" customFormat="false" ht="498.5" hidden="false" customHeight="false" outlineLevel="0" collapsed="false">
      <c r="A4813" s="1" t="n">
        <v>4809</v>
      </c>
      <c r="B4813" s="1" t="n">
        <v>68</v>
      </c>
      <c r="C4813" s="1" t="n">
        <v>0</v>
      </c>
      <c r="D4813" s="1" t="n">
        <v>1</v>
      </c>
      <c r="E4813" s="1" t="n">
        <v>0</v>
      </c>
      <c r="G4813" s="1" t="n">
        <v>68.06</v>
      </c>
      <c r="I4813" s="3" t="s">
        <v>5355</v>
      </c>
      <c r="L4813" s="1" t="n">
        <v>0</v>
      </c>
      <c r="M4813" s="1" t="n">
        <v>48090</v>
      </c>
    </row>
    <row r="4814" customFormat="false" ht="14.9" hidden="false" customHeight="false" outlineLevel="0" collapsed="false">
      <c r="A4814" s="1" t="n">
        <v>4810</v>
      </c>
      <c r="B4814" s="1" t="n">
        <v>68</v>
      </c>
      <c r="C4814" s="1" t="n">
        <v>0</v>
      </c>
      <c r="D4814" s="1" t="n">
        <v>0</v>
      </c>
      <c r="E4814" s="1" t="n">
        <v>1</v>
      </c>
      <c r="F4814" s="1" t="n">
        <v>4809</v>
      </c>
      <c r="H4814" s="1" t="s">
        <v>5356</v>
      </c>
      <c r="I4814" s="3" t="e">
        <f aca="false">-#NAME? #NAME?,#NAME? #NAME? #NAME? #NAME? #NAME? #NAME? (#NAME? #NAME? #NAME?),#NAME? #NAME?,#NAME? #NAME? #NAME?</f>
        <v>#VALUE!</v>
      </c>
      <c r="J4814" s="3" t="s">
        <v>256</v>
      </c>
      <c r="K4814" s="1" t="n">
        <v>10</v>
      </c>
      <c r="L4814" s="1" t="n">
        <v>0</v>
      </c>
      <c r="M4814" s="1" t="n">
        <v>48100</v>
      </c>
    </row>
    <row r="4815" customFormat="false" ht="14.9" hidden="false" customHeight="false" outlineLevel="0" collapsed="false">
      <c r="A4815" s="1" t="n">
        <v>4811</v>
      </c>
      <c r="B4815" s="1" t="n">
        <v>68</v>
      </c>
      <c r="C4815" s="1" t="n">
        <v>0</v>
      </c>
      <c r="D4815" s="1" t="n">
        <v>0</v>
      </c>
      <c r="E4815" s="1" t="n">
        <v>1</v>
      </c>
      <c r="F4815" s="1" t="n">
        <v>4809</v>
      </c>
      <c r="H4815" s="1" t="s">
        <v>5357</v>
      </c>
      <c r="I4815" s="3" t="e">
        <f aca="false">-#NAME? #NAME?,#NAME? #NAME?,#NAME? #NAME? #NAME? #NAME? #NAME? #NAME? #NAME? (#NAME? #NAME? #NAME?)</f>
        <v>#VALUE!</v>
      </c>
      <c r="J4815" s="3" t="s">
        <v>256</v>
      </c>
      <c r="K4815" s="1" t="n">
        <v>10</v>
      </c>
      <c r="L4815" s="1" t="n">
        <v>0</v>
      </c>
      <c r="M4815" s="1" t="n">
        <v>48110</v>
      </c>
    </row>
    <row r="4816" customFormat="false" ht="14.9" hidden="false" customHeight="false" outlineLevel="0" collapsed="false">
      <c r="A4816" s="1" t="n">
        <v>4812</v>
      </c>
      <c r="B4816" s="1" t="n">
        <v>68</v>
      </c>
      <c r="C4816" s="1" t="n">
        <v>0</v>
      </c>
      <c r="D4816" s="1" t="n">
        <v>0</v>
      </c>
      <c r="E4816" s="1" t="n">
        <v>1</v>
      </c>
      <c r="F4816" s="1" t="n">
        <v>4809</v>
      </c>
      <c r="H4816" s="1" t="s">
        <v>5358</v>
      </c>
      <c r="I4816" s="3" t="e">
        <f aca="false">-#NAME?</f>
        <v>#NAME?</v>
      </c>
      <c r="J4816" s="3" t="s">
        <v>256</v>
      </c>
      <c r="K4816" s="1" t="n">
        <v>10</v>
      </c>
      <c r="L4816" s="1" t="n">
        <v>0</v>
      </c>
      <c r="M4816" s="1" t="n">
        <v>48120</v>
      </c>
    </row>
    <row r="4817" customFormat="false" ht="149.25" hidden="false" customHeight="false" outlineLevel="0" collapsed="false">
      <c r="A4817" s="1" t="n">
        <v>4813</v>
      </c>
      <c r="B4817" s="1" t="n">
        <v>68</v>
      </c>
      <c r="C4817" s="1" t="n">
        <v>0</v>
      </c>
      <c r="D4817" s="1" t="n">
        <v>1</v>
      </c>
      <c r="E4817" s="1" t="n">
        <v>0</v>
      </c>
      <c r="G4817" s="1" t="n">
        <v>68.07</v>
      </c>
      <c r="I4817" s="3" t="s">
        <v>5359</v>
      </c>
      <c r="L4817" s="1" t="n">
        <v>0</v>
      </c>
      <c r="M4817" s="1" t="n">
        <v>48130</v>
      </c>
    </row>
    <row r="4818" customFormat="false" ht="14.9" hidden="false" customHeight="false" outlineLevel="0" collapsed="false">
      <c r="A4818" s="1" t="n">
        <v>4814</v>
      </c>
      <c r="B4818" s="1" t="n">
        <v>68</v>
      </c>
      <c r="C4818" s="1" t="n">
        <v>0</v>
      </c>
      <c r="D4818" s="1" t="n">
        <v>0</v>
      </c>
      <c r="E4818" s="1" t="n">
        <v>1</v>
      </c>
      <c r="F4818" s="1" t="n">
        <v>4813</v>
      </c>
      <c r="H4818" s="1" t="s">
        <v>5360</v>
      </c>
      <c r="I4818" s="3" t="e">
        <f aca="false">-#NAME? #NAME?</f>
        <v>#VALUE!</v>
      </c>
      <c r="J4818" s="3" t="s">
        <v>256</v>
      </c>
      <c r="K4818" s="1" t="n">
        <v>10</v>
      </c>
      <c r="L4818" s="1" t="n">
        <v>0</v>
      </c>
      <c r="M4818" s="1" t="n">
        <v>48140</v>
      </c>
    </row>
    <row r="4819" customFormat="false" ht="14.9" hidden="false" customHeight="false" outlineLevel="0" collapsed="false">
      <c r="A4819" s="1" t="n">
        <v>4815</v>
      </c>
      <c r="B4819" s="1" t="n">
        <v>68</v>
      </c>
      <c r="C4819" s="1" t="n">
        <v>0</v>
      </c>
      <c r="D4819" s="1" t="n">
        <v>0</v>
      </c>
      <c r="E4819" s="1" t="n">
        <v>1</v>
      </c>
      <c r="F4819" s="1" t="n">
        <v>4813</v>
      </c>
      <c r="H4819" s="1" t="s">
        <v>5361</v>
      </c>
      <c r="I4819" s="3" t="e">
        <f aca="false">-#NAME?</f>
        <v>#NAME?</v>
      </c>
      <c r="J4819" s="3" t="s">
        <v>256</v>
      </c>
      <c r="K4819" s="1" t="n">
        <v>10</v>
      </c>
      <c r="L4819" s="1" t="n">
        <v>0</v>
      </c>
      <c r="M4819" s="1" t="n">
        <v>48150</v>
      </c>
    </row>
    <row r="4820" customFormat="false" ht="337.3" hidden="false" customHeight="false" outlineLevel="0" collapsed="false">
      <c r="A4820" s="1" t="n">
        <v>4816</v>
      </c>
      <c r="B4820" s="1" t="n">
        <v>68</v>
      </c>
      <c r="C4820" s="1" t="n">
        <v>0</v>
      </c>
      <c r="D4820" s="1" t="n">
        <v>1</v>
      </c>
      <c r="E4820" s="1" t="n">
        <v>1</v>
      </c>
      <c r="G4820" s="1" t="n">
        <v>68.08</v>
      </c>
      <c r="H4820" s="1" t="s">
        <v>5362</v>
      </c>
      <c r="I4820" s="3" t="s">
        <v>5363</v>
      </c>
      <c r="J4820" s="3" t="s">
        <v>256</v>
      </c>
      <c r="K4820" s="1" t="n">
        <v>10</v>
      </c>
      <c r="L4820" s="1" t="n">
        <v>0</v>
      </c>
      <c r="M4820" s="1" t="n">
        <v>48160</v>
      </c>
    </row>
    <row r="4821" customFormat="false" ht="95.5" hidden="false" customHeight="false" outlineLevel="0" collapsed="false">
      <c r="A4821" s="1" t="n">
        <v>4817</v>
      </c>
      <c r="B4821" s="1" t="n">
        <v>68</v>
      </c>
      <c r="C4821" s="1" t="n">
        <v>0</v>
      </c>
      <c r="D4821" s="1" t="n">
        <v>1</v>
      </c>
      <c r="E4821" s="1" t="n">
        <v>0</v>
      </c>
      <c r="G4821" s="1" t="n">
        <v>68.09</v>
      </c>
      <c r="I4821" s="3" t="s">
        <v>5364</v>
      </c>
      <c r="L4821" s="1" t="n">
        <v>0</v>
      </c>
      <c r="M4821" s="1" t="n">
        <v>48170</v>
      </c>
    </row>
    <row r="4822" customFormat="false" ht="122.35" hidden="false" customHeight="false" outlineLevel="0" collapsed="false">
      <c r="A4822" s="1" t="n">
        <v>4818</v>
      </c>
      <c r="B4822" s="1" t="n">
        <v>68</v>
      </c>
      <c r="C4822" s="1" t="n">
        <v>0</v>
      </c>
      <c r="D4822" s="1" t="n">
        <v>0</v>
      </c>
      <c r="E4822" s="1" t="n">
        <v>0</v>
      </c>
      <c r="F4822" s="1" t="n">
        <v>4817</v>
      </c>
      <c r="I4822" s="3" t="s">
        <v>5365</v>
      </c>
      <c r="L4822" s="1" t="n">
        <v>0</v>
      </c>
      <c r="M4822" s="1" t="n">
        <v>48180</v>
      </c>
    </row>
    <row r="4823" customFormat="false" ht="14.9" hidden="false" customHeight="false" outlineLevel="0" collapsed="false">
      <c r="A4823" s="1" t="n">
        <v>4819</v>
      </c>
      <c r="B4823" s="1" t="n">
        <v>68</v>
      </c>
      <c r="C4823" s="1" t="n">
        <v>0</v>
      </c>
      <c r="D4823" s="1" t="n">
        <v>0</v>
      </c>
      <c r="E4823" s="1" t="n">
        <v>1</v>
      </c>
      <c r="F4823" s="1" t="n">
        <v>4818</v>
      </c>
      <c r="H4823" s="1" t="s">
        <v>5366</v>
      </c>
      <c r="I4823" s="3" t="e">
        <f aca="false">--#NAME? #NAME? #NAME? #NAME? #NAME? #NAME? #NAME? #NAME?</f>
        <v>#VALUE!</v>
      </c>
      <c r="J4823" s="3" t="s">
        <v>256</v>
      </c>
      <c r="K4823" s="1" t="n">
        <v>10</v>
      </c>
      <c r="L4823" s="1" t="n">
        <v>0</v>
      </c>
      <c r="M4823" s="1" t="n">
        <v>48190</v>
      </c>
    </row>
    <row r="4824" customFormat="false" ht="14.9" hidden="false" customHeight="false" outlineLevel="0" collapsed="false">
      <c r="A4824" s="1" t="n">
        <v>4820</v>
      </c>
      <c r="B4824" s="1" t="n">
        <v>68</v>
      </c>
      <c r="C4824" s="1" t="n">
        <v>0</v>
      </c>
      <c r="D4824" s="1" t="n">
        <v>0</v>
      </c>
      <c r="E4824" s="1" t="n">
        <v>1</v>
      </c>
      <c r="F4824" s="1" t="n">
        <v>4818</v>
      </c>
      <c r="H4824" s="1" t="s">
        <v>5367</v>
      </c>
      <c r="I4824" s="3" t="e">
        <f aca="false">--#NAME?</f>
        <v>#NAME?</v>
      </c>
      <c r="J4824" s="3" t="s">
        <v>256</v>
      </c>
      <c r="K4824" s="1" t="n">
        <v>10</v>
      </c>
      <c r="L4824" s="1" t="n">
        <v>0</v>
      </c>
      <c r="M4824" s="1" t="n">
        <v>48200</v>
      </c>
    </row>
    <row r="4825" customFormat="false" ht="14.9" hidden="false" customHeight="false" outlineLevel="0" collapsed="false">
      <c r="A4825" s="1" t="n">
        <v>4821</v>
      </c>
      <c r="B4825" s="1" t="n">
        <v>68</v>
      </c>
      <c r="C4825" s="1" t="n">
        <v>0</v>
      </c>
      <c r="D4825" s="1" t="n">
        <v>0</v>
      </c>
      <c r="E4825" s="1" t="n">
        <v>1</v>
      </c>
      <c r="F4825" s="1" t="n">
        <v>4817</v>
      </c>
      <c r="H4825" s="1" t="s">
        <v>5368</v>
      </c>
      <c r="I4825" s="3" t="e">
        <f aca="false">-#NAME? #NAME?</f>
        <v>#VALUE!</v>
      </c>
      <c r="J4825" s="3" t="s">
        <v>256</v>
      </c>
      <c r="K4825" s="1" t="n">
        <v>10</v>
      </c>
      <c r="L4825" s="1" t="n">
        <v>0</v>
      </c>
      <c r="M4825" s="1" t="n">
        <v>48210</v>
      </c>
    </row>
    <row r="4826" customFormat="false" ht="149.25" hidden="false" customHeight="false" outlineLevel="0" collapsed="false">
      <c r="A4826" s="1" t="n">
        <v>4822</v>
      </c>
      <c r="B4826" s="1" t="n">
        <v>68</v>
      </c>
      <c r="C4826" s="1" t="n">
        <v>0</v>
      </c>
      <c r="D4826" s="1" t="n">
        <v>1</v>
      </c>
      <c r="E4826" s="1" t="n">
        <v>0</v>
      </c>
      <c r="G4826" s="1" t="n">
        <v>68.1</v>
      </c>
      <c r="I4826" s="3" t="s">
        <v>5369</v>
      </c>
      <c r="L4826" s="1" t="n">
        <v>0</v>
      </c>
      <c r="M4826" s="1" t="n">
        <v>48220</v>
      </c>
    </row>
    <row r="4827" customFormat="false" ht="82.05" hidden="false" customHeight="false" outlineLevel="0" collapsed="false">
      <c r="A4827" s="1" t="n">
        <v>4823</v>
      </c>
      <c r="B4827" s="1" t="n">
        <v>68</v>
      </c>
      <c r="C4827" s="1" t="n">
        <v>0</v>
      </c>
      <c r="D4827" s="1" t="n">
        <v>0</v>
      </c>
      <c r="E4827" s="1" t="n">
        <v>0</v>
      </c>
      <c r="F4827" s="1" t="n">
        <v>4822</v>
      </c>
      <c r="I4827" s="3" t="s">
        <v>5370</v>
      </c>
      <c r="L4827" s="1" t="n">
        <v>0</v>
      </c>
      <c r="M4827" s="1" t="n">
        <v>48230</v>
      </c>
    </row>
    <row r="4828" customFormat="false" ht="14.9" hidden="false" customHeight="false" outlineLevel="0" collapsed="false">
      <c r="A4828" s="1" t="n">
        <v>4824</v>
      </c>
      <c r="B4828" s="1" t="n">
        <v>68</v>
      </c>
      <c r="C4828" s="1" t="n">
        <v>0</v>
      </c>
      <c r="D4828" s="1" t="n">
        <v>0</v>
      </c>
      <c r="E4828" s="1" t="n">
        <v>1</v>
      </c>
      <c r="F4828" s="1" t="n">
        <v>4823</v>
      </c>
      <c r="H4828" s="1" t="s">
        <v>5371</v>
      </c>
      <c r="I4828" s="3" t="e">
        <f aca="false">--#NAME? #NAME? #NAME? #NAME?</f>
        <v>#VALUE!</v>
      </c>
      <c r="J4828" s="3" t="s">
        <v>256</v>
      </c>
      <c r="K4828" s="1" t="n">
        <v>10</v>
      </c>
      <c r="L4828" s="1" t="n">
        <v>0</v>
      </c>
      <c r="M4828" s="1" t="n">
        <v>48240</v>
      </c>
    </row>
    <row r="4829" customFormat="false" ht="14.9" hidden="false" customHeight="false" outlineLevel="0" collapsed="false">
      <c r="A4829" s="1" t="n">
        <v>4825</v>
      </c>
      <c r="B4829" s="1" t="n">
        <v>68</v>
      </c>
      <c r="C4829" s="1" t="n">
        <v>0</v>
      </c>
      <c r="D4829" s="1" t="n">
        <v>0</v>
      </c>
      <c r="E4829" s="1" t="n">
        <v>1</v>
      </c>
      <c r="F4829" s="1" t="n">
        <v>4823</v>
      </c>
      <c r="H4829" s="1" t="s">
        <v>5372</v>
      </c>
      <c r="I4829" s="3" t="e">
        <f aca="false">--#NAME?</f>
        <v>#NAME?</v>
      </c>
      <c r="J4829" s="3" t="s">
        <v>256</v>
      </c>
      <c r="K4829" s="1" t="n">
        <v>10</v>
      </c>
      <c r="L4829" s="1" t="n">
        <v>0</v>
      </c>
      <c r="M4829" s="1" t="n">
        <v>48250</v>
      </c>
    </row>
    <row r="4830" customFormat="false" ht="28.35" hidden="false" customHeight="false" outlineLevel="0" collapsed="false">
      <c r="A4830" s="1" t="n">
        <v>4826</v>
      </c>
      <c r="B4830" s="1" t="n">
        <v>68</v>
      </c>
      <c r="C4830" s="1" t="n">
        <v>0</v>
      </c>
      <c r="D4830" s="1" t="n">
        <v>0</v>
      </c>
      <c r="E4830" s="1" t="n">
        <v>0</v>
      </c>
      <c r="F4830" s="1" t="n">
        <v>4822</v>
      </c>
      <c r="I4830" s="3" t="s">
        <v>5373</v>
      </c>
      <c r="L4830" s="1" t="n">
        <v>0</v>
      </c>
      <c r="M4830" s="1" t="n">
        <v>48260</v>
      </c>
    </row>
    <row r="4831" customFormat="false" ht="14.9" hidden="false" customHeight="false" outlineLevel="0" collapsed="false">
      <c r="A4831" s="1" t="n">
        <v>4827</v>
      </c>
      <c r="B4831" s="1" t="n">
        <v>68</v>
      </c>
      <c r="C4831" s="1" t="n">
        <v>0</v>
      </c>
      <c r="D4831" s="1" t="n">
        <v>0</v>
      </c>
      <c r="E4831" s="1" t="n">
        <v>1</v>
      </c>
      <c r="F4831" s="1" t="n">
        <v>4826</v>
      </c>
      <c r="H4831" s="1" t="s">
        <v>5374</v>
      </c>
      <c r="I4831" s="3" t="e">
        <f aca="false">--#NAME? #NAME? #NAME? #NAME? #NAME? #NAME? #NAME? #NAME?</f>
        <v>#VALUE!</v>
      </c>
      <c r="J4831" s="3" t="s">
        <v>256</v>
      </c>
      <c r="K4831" s="1" t="n">
        <v>10</v>
      </c>
      <c r="L4831" s="1" t="n">
        <v>0</v>
      </c>
      <c r="M4831" s="1" t="n">
        <v>48270</v>
      </c>
    </row>
    <row r="4832" customFormat="false" ht="14.9" hidden="false" customHeight="false" outlineLevel="0" collapsed="false">
      <c r="A4832" s="1" t="n">
        <v>4828</v>
      </c>
      <c r="B4832" s="1" t="n">
        <v>68</v>
      </c>
      <c r="C4832" s="1" t="n">
        <v>0</v>
      </c>
      <c r="D4832" s="1" t="n">
        <v>0</v>
      </c>
      <c r="E4832" s="1" t="n">
        <v>0</v>
      </c>
      <c r="F4832" s="1" t="n">
        <v>4826</v>
      </c>
      <c r="I4832" s="3" t="s">
        <v>706</v>
      </c>
      <c r="L4832" s="1" t="n">
        <v>0</v>
      </c>
      <c r="M4832" s="1" t="n">
        <v>48280</v>
      </c>
    </row>
    <row r="4833" customFormat="false" ht="14.9" hidden="false" customHeight="false" outlineLevel="0" collapsed="false">
      <c r="A4833" s="1" t="n">
        <v>4829</v>
      </c>
      <c r="B4833" s="1" t="n">
        <v>68</v>
      </c>
      <c r="C4833" s="1" t="n">
        <v>0</v>
      </c>
      <c r="D4833" s="1" t="n">
        <v>0</v>
      </c>
      <c r="E4833" s="1" t="n">
        <v>1</v>
      </c>
      <c r="F4833" s="1" t="n">
        <v>4828</v>
      </c>
      <c r="H4833" s="1" t="s">
        <v>5375</v>
      </c>
      <c r="I4833" s="3" t="e">
        <f aca="false">---#NAME? #NAME? #NAME? #NAME?</f>
        <v>#VALUE!</v>
      </c>
      <c r="J4833" s="3" t="s">
        <v>256</v>
      </c>
      <c r="K4833" s="1" t="n">
        <v>10</v>
      </c>
      <c r="L4833" s="1" t="n">
        <v>0</v>
      </c>
      <c r="M4833" s="1" t="n">
        <v>48290</v>
      </c>
    </row>
    <row r="4834" customFormat="false" ht="14.9" hidden="false" customHeight="false" outlineLevel="0" collapsed="false">
      <c r="A4834" s="1" t="n">
        <v>4830</v>
      </c>
      <c r="B4834" s="1" t="n">
        <v>68</v>
      </c>
      <c r="C4834" s="1" t="n">
        <v>0</v>
      </c>
      <c r="D4834" s="1" t="n">
        <v>0</v>
      </c>
      <c r="E4834" s="1" t="n">
        <v>1</v>
      </c>
      <c r="F4834" s="1" t="n">
        <v>4828</v>
      </c>
      <c r="H4834" s="1" t="s">
        <v>5376</v>
      </c>
      <c r="I4834" s="3" t="e">
        <f aca="false">---#NAME?</f>
        <v>#NAME?</v>
      </c>
      <c r="J4834" s="3" t="s">
        <v>256</v>
      </c>
      <c r="K4834" s="1" t="n">
        <v>10</v>
      </c>
      <c r="L4834" s="1" t="n">
        <v>0</v>
      </c>
      <c r="M4834" s="1" t="n">
        <v>48300</v>
      </c>
    </row>
    <row r="4835" customFormat="false" ht="108.95" hidden="false" customHeight="false" outlineLevel="0" collapsed="false">
      <c r="A4835" s="1" t="n">
        <v>4831</v>
      </c>
      <c r="B4835" s="1" t="n">
        <v>68</v>
      </c>
      <c r="C4835" s="1" t="n">
        <v>0</v>
      </c>
      <c r="D4835" s="1" t="n">
        <v>1</v>
      </c>
      <c r="E4835" s="1" t="n">
        <v>0</v>
      </c>
      <c r="G4835" s="1" t="n">
        <v>68.11</v>
      </c>
      <c r="I4835" s="3" t="s">
        <v>5377</v>
      </c>
      <c r="L4835" s="1" t="n">
        <v>0</v>
      </c>
      <c r="M4835" s="1" t="n">
        <v>48310</v>
      </c>
    </row>
    <row r="4836" customFormat="false" ht="14.9" hidden="false" customHeight="false" outlineLevel="0" collapsed="false">
      <c r="A4836" s="1" t="n">
        <v>4832</v>
      </c>
      <c r="B4836" s="1" t="n">
        <v>68</v>
      </c>
      <c r="C4836" s="1" t="n">
        <v>0</v>
      </c>
      <c r="D4836" s="1" t="n">
        <v>0</v>
      </c>
      <c r="E4836" s="1" t="n">
        <v>1</v>
      </c>
      <c r="F4836" s="1" t="n">
        <v>4831</v>
      </c>
      <c r="H4836" s="1" t="s">
        <v>5378</v>
      </c>
      <c r="I4836" s="3" t="e">
        <f aca="false">-#NAME? #NAME?</f>
        <v>#VALUE!</v>
      </c>
      <c r="J4836" s="3" t="s">
        <v>256</v>
      </c>
      <c r="K4836" s="1" t="n">
        <v>10</v>
      </c>
      <c r="L4836" s="1" t="n">
        <v>0</v>
      </c>
      <c r="M4836" s="1" t="n">
        <v>48320</v>
      </c>
    </row>
    <row r="4837" customFormat="false" ht="55.2" hidden="false" customHeight="false" outlineLevel="0" collapsed="false">
      <c r="A4837" s="1" t="n">
        <v>4833</v>
      </c>
      <c r="B4837" s="1" t="n">
        <v>68</v>
      </c>
      <c r="C4837" s="1" t="n">
        <v>0</v>
      </c>
      <c r="D4837" s="1" t="n">
        <v>0</v>
      </c>
      <c r="E4837" s="1" t="n">
        <v>0</v>
      </c>
      <c r="F4837" s="1" t="n">
        <v>4831</v>
      </c>
      <c r="I4837" s="3" t="s">
        <v>5379</v>
      </c>
      <c r="L4837" s="1" t="n">
        <v>0</v>
      </c>
      <c r="M4837" s="1" t="n">
        <v>48330</v>
      </c>
    </row>
    <row r="4838" customFormat="false" ht="14.9" hidden="false" customHeight="false" outlineLevel="0" collapsed="false">
      <c r="A4838" s="1" t="n">
        <v>4834</v>
      </c>
      <c r="B4838" s="1" t="n">
        <v>68</v>
      </c>
      <c r="C4838" s="1" t="n">
        <v>0</v>
      </c>
      <c r="D4838" s="1" t="n">
        <v>0</v>
      </c>
      <c r="E4838" s="1" t="n">
        <v>1</v>
      </c>
      <c r="F4838" s="1" t="n">
        <v>4833</v>
      </c>
      <c r="H4838" s="1" t="s">
        <v>5380</v>
      </c>
      <c r="I4838" s="3" t="e">
        <f aca="false">--#NAME? #NAME?</f>
        <v>#VALUE!</v>
      </c>
      <c r="J4838" s="3" t="s">
        <v>256</v>
      </c>
      <c r="K4838" s="1" t="n">
        <v>10</v>
      </c>
      <c r="L4838" s="1" t="n">
        <v>0</v>
      </c>
      <c r="M4838" s="1" t="n">
        <v>48340</v>
      </c>
    </row>
    <row r="4839" customFormat="false" ht="14.9" hidden="false" customHeight="false" outlineLevel="0" collapsed="false">
      <c r="A4839" s="1" t="n">
        <v>4835</v>
      </c>
      <c r="B4839" s="1" t="n">
        <v>68</v>
      </c>
      <c r="C4839" s="1" t="n">
        <v>0</v>
      </c>
      <c r="D4839" s="1" t="n">
        <v>0</v>
      </c>
      <c r="E4839" s="1" t="n">
        <v>1</v>
      </c>
      <c r="F4839" s="1" t="n">
        <v>4833</v>
      </c>
      <c r="H4839" s="1" t="s">
        <v>5381</v>
      </c>
      <c r="I4839" s="3" t="e">
        <f aca="false">--#NAME? #NAME?,#NAME?,#NAME? #NAME? #NAME? #NAME?</f>
        <v>#VALUE!</v>
      </c>
      <c r="J4839" s="3" t="s">
        <v>256</v>
      </c>
      <c r="K4839" s="1" t="n">
        <v>10</v>
      </c>
      <c r="L4839" s="1" t="n">
        <v>0</v>
      </c>
      <c r="M4839" s="1" t="n">
        <v>48350</v>
      </c>
    </row>
    <row r="4840" customFormat="false" ht="14.9" hidden="false" customHeight="false" outlineLevel="0" collapsed="false">
      <c r="A4840" s="1" t="n">
        <v>4836</v>
      </c>
      <c r="B4840" s="1" t="n">
        <v>68</v>
      </c>
      <c r="C4840" s="1" t="n">
        <v>0</v>
      </c>
      <c r="D4840" s="1" t="n">
        <v>0</v>
      </c>
      <c r="E4840" s="1" t="n">
        <v>1</v>
      </c>
      <c r="F4840" s="1" t="n">
        <v>4833</v>
      </c>
      <c r="H4840" s="1" t="s">
        <v>5382</v>
      </c>
      <c r="I4840" s="3" t="e">
        <f aca="false">--#NAME? #NAME?</f>
        <v>#VALUE!</v>
      </c>
      <c r="J4840" s="3" t="s">
        <v>256</v>
      </c>
      <c r="K4840" s="1" t="n">
        <v>10</v>
      </c>
      <c r="L4840" s="1" t="n">
        <v>0</v>
      </c>
      <c r="M4840" s="1" t="n">
        <v>48360</v>
      </c>
    </row>
    <row r="4841" customFormat="false" ht="511.9" hidden="false" customHeight="false" outlineLevel="0" collapsed="false">
      <c r="A4841" s="1" t="n">
        <v>4837</v>
      </c>
      <c r="B4841" s="1" t="n">
        <v>68</v>
      </c>
      <c r="C4841" s="1" t="n">
        <v>0</v>
      </c>
      <c r="D4841" s="1" t="n">
        <v>1</v>
      </c>
      <c r="E4841" s="1" t="n">
        <v>0</v>
      </c>
      <c r="G4841" s="1" t="n">
        <v>68.12</v>
      </c>
      <c r="I4841" s="3" t="s">
        <v>5383</v>
      </c>
      <c r="L4841" s="1" t="n">
        <v>0</v>
      </c>
      <c r="M4841" s="1" t="n">
        <v>48370</v>
      </c>
    </row>
    <row r="4842" customFormat="false" ht="14.9" hidden="false" customHeight="false" outlineLevel="0" collapsed="false">
      <c r="A4842" s="1" t="n">
        <v>4838</v>
      </c>
      <c r="B4842" s="1" t="n">
        <v>68</v>
      </c>
      <c r="C4842" s="1" t="n">
        <v>0</v>
      </c>
      <c r="D4842" s="1" t="n">
        <v>0</v>
      </c>
      <c r="E4842" s="1" t="n">
        <v>1</v>
      </c>
      <c r="F4842" s="1" t="n">
        <v>4837</v>
      </c>
      <c r="H4842" s="1" t="s">
        <v>5384</v>
      </c>
      <c r="I4842" s="3" t="e">
        <f aca="false">-#NAME? #NAME?</f>
        <v>#VALUE!</v>
      </c>
      <c r="J4842" s="3" t="s">
        <v>256</v>
      </c>
      <c r="K4842" s="1" t="n">
        <v>10</v>
      </c>
      <c r="L4842" s="1" t="n">
        <v>0</v>
      </c>
      <c r="M4842" s="1" t="n">
        <v>48380</v>
      </c>
    </row>
    <row r="4843" customFormat="false" ht="14.9" hidden="false" customHeight="false" outlineLevel="0" collapsed="false">
      <c r="A4843" s="1" t="n">
        <v>4839</v>
      </c>
      <c r="B4843" s="1" t="n">
        <v>68</v>
      </c>
      <c r="C4843" s="1" t="n">
        <v>0</v>
      </c>
      <c r="D4843" s="1" t="n">
        <v>0</v>
      </c>
      <c r="E4843" s="1" t="n">
        <v>0</v>
      </c>
      <c r="F4843" s="1" t="n">
        <v>4837</v>
      </c>
      <c r="I4843" s="3" t="s">
        <v>199</v>
      </c>
      <c r="L4843" s="1" t="n">
        <v>0</v>
      </c>
      <c r="M4843" s="1" t="n">
        <v>48390</v>
      </c>
    </row>
    <row r="4844" customFormat="false" ht="14.9" hidden="false" customHeight="false" outlineLevel="0" collapsed="false">
      <c r="A4844" s="1" t="n">
        <v>4840</v>
      </c>
      <c r="B4844" s="1" t="n">
        <v>68</v>
      </c>
      <c r="C4844" s="1" t="n">
        <v>0</v>
      </c>
      <c r="D4844" s="1" t="n">
        <v>0</v>
      </c>
      <c r="E4844" s="1" t="n">
        <v>1</v>
      </c>
      <c r="F4844" s="1" t="n">
        <v>4839</v>
      </c>
      <c r="H4844" s="1" t="s">
        <v>5385</v>
      </c>
      <c r="I4844" s="3" t="e">
        <f aca="false">--#NAME?,#NAME? #NAME?,#NAME? #NAME? #NAME?</f>
        <v>#VALUE!</v>
      </c>
      <c r="J4844" s="3" t="s">
        <v>256</v>
      </c>
      <c r="K4844" s="1" t="n">
        <v>10</v>
      </c>
      <c r="L4844" s="1" t="n">
        <v>0</v>
      </c>
      <c r="M4844" s="1" t="n">
        <v>48400</v>
      </c>
    </row>
    <row r="4845" customFormat="false" ht="14.9" hidden="false" customHeight="false" outlineLevel="0" collapsed="false">
      <c r="A4845" s="1" t="n">
        <v>4841</v>
      </c>
      <c r="B4845" s="1" t="n">
        <v>68</v>
      </c>
      <c r="C4845" s="1" t="n">
        <v>0</v>
      </c>
      <c r="D4845" s="1" t="n">
        <v>0</v>
      </c>
      <c r="E4845" s="1" t="n">
        <v>1</v>
      </c>
      <c r="F4845" s="1" t="n">
        <v>4839</v>
      </c>
      <c r="H4845" s="1" t="s">
        <v>5386</v>
      </c>
      <c r="I4845" s="3" t="e">
        <f aca="false">--#NAME?,#NAME? #NAME? #NAME?</f>
        <v>#VALUE!</v>
      </c>
      <c r="J4845" s="3" t="s">
        <v>256</v>
      </c>
      <c r="K4845" s="1" t="n">
        <v>10</v>
      </c>
      <c r="L4845" s="1" t="n">
        <v>0</v>
      </c>
      <c r="M4845" s="1" t="n">
        <v>48410</v>
      </c>
    </row>
    <row r="4846" customFormat="false" ht="14.9" hidden="false" customHeight="false" outlineLevel="0" collapsed="false">
      <c r="A4846" s="1" t="n">
        <v>4842</v>
      </c>
      <c r="B4846" s="1" t="n">
        <v>68</v>
      </c>
      <c r="C4846" s="1" t="n">
        <v>0</v>
      </c>
      <c r="D4846" s="1" t="n">
        <v>0</v>
      </c>
      <c r="E4846" s="1" t="n">
        <v>1</v>
      </c>
      <c r="F4846" s="1" t="n">
        <v>4839</v>
      </c>
      <c r="H4846" s="1" t="s">
        <v>5387</v>
      </c>
      <c r="I4846" s="3" t="e">
        <f aca="false">--#NAME? #NAME? #NAME? #NAME?,#NAME? #NAME? #NAME? #NAME?</f>
        <v>#VALUE!</v>
      </c>
      <c r="J4846" s="3" t="s">
        <v>256</v>
      </c>
      <c r="K4846" s="1" t="n">
        <v>10</v>
      </c>
      <c r="L4846" s="1" t="n">
        <v>0</v>
      </c>
      <c r="M4846" s="1" t="n">
        <v>48420</v>
      </c>
    </row>
    <row r="4847" customFormat="false" ht="14.9" hidden="false" customHeight="false" outlineLevel="0" collapsed="false">
      <c r="A4847" s="1" t="n">
        <v>4843</v>
      </c>
      <c r="B4847" s="1" t="n">
        <v>68</v>
      </c>
      <c r="C4847" s="1" t="n">
        <v>0</v>
      </c>
      <c r="D4847" s="1" t="n">
        <v>0</v>
      </c>
      <c r="E4847" s="1" t="n">
        <v>1</v>
      </c>
      <c r="F4847" s="1" t="n">
        <v>4839</v>
      </c>
      <c r="H4847" s="1" t="s">
        <v>5388</v>
      </c>
      <c r="I4847" s="3" t="e">
        <f aca="false">--#NAME?</f>
        <v>#NAME?</v>
      </c>
      <c r="J4847" s="3" t="s">
        <v>256</v>
      </c>
      <c r="K4847" s="1" t="n">
        <v>10</v>
      </c>
      <c r="L4847" s="1" t="n">
        <v>0</v>
      </c>
      <c r="M4847" s="1" t="n">
        <v>48430</v>
      </c>
    </row>
    <row r="4848" customFormat="false" ht="485.05" hidden="false" customHeight="false" outlineLevel="0" collapsed="false">
      <c r="A4848" s="1" t="n">
        <v>4844</v>
      </c>
      <c r="B4848" s="1" t="n">
        <v>68</v>
      </c>
      <c r="C4848" s="1" t="n">
        <v>0</v>
      </c>
      <c r="D4848" s="1" t="n">
        <v>1</v>
      </c>
      <c r="E4848" s="1" t="n">
        <v>0</v>
      </c>
      <c r="G4848" s="1" t="n">
        <v>68.13</v>
      </c>
      <c r="I4848" s="3" t="s">
        <v>5389</v>
      </c>
      <c r="L4848" s="1" t="n">
        <v>0</v>
      </c>
      <c r="M4848" s="1" t="n">
        <v>48440</v>
      </c>
    </row>
    <row r="4849" customFormat="false" ht="14.9" hidden="false" customHeight="false" outlineLevel="0" collapsed="false">
      <c r="A4849" s="1" t="n">
        <v>4845</v>
      </c>
      <c r="B4849" s="1" t="n">
        <v>68</v>
      </c>
      <c r="C4849" s="1" t="n">
        <v>0</v>
      </c>
      <c r="D4849" s="1" t="n">
        <v>0</v>
      </c>
      <c r="E4849" s="1" t="n">
        <v>1</v>
      </c>
      <c r="F4849" s="1" t="n">
        <v>4844</v>
      </c>
      <c r="H4849" s="1" t="s">
        <v>5390</v>
      </c>
      <c r="I4849" s="3" t="e">
        <f aca="false">-#NAME? #NAME?</f>
        <v>#VALUE!</v>
      </c>
      <c r="J4849" s="3" t="s">
        <v>256</v>
      </c>
      <c r="K4849" s="1" t="n">
        <v>10</v>
      </c>
      <c r="L4849" s="1" t="n">
        <v>0</v>
      </c>
      <c r="M4849" s="1" t="n">
        <v>48450</v>
      </c>
    </row>
    <row r="4850" customFormat="false" ht="55.2" hidden="false" customHeight="false" outlineLevel="0" collapsed="false">
      <c r="A4850" s="1" t="n">
        <v>4846</v>
      </c>
      <c r="B4850" s="1" t="n">
        <v>68</v>
      </c>
      <c r="C4850" s="1" t="n">
        <v>0</v>
      </c>
      <c r="D4850" s="1" t="n">
        <v>0</v>
      </c>
      <c r="E4850" s="1" t="n">
        <v>0</v>
      </c>
      <c r="F4850" s="1" t="n">
        <v>4844</v>
      </c>
      <c r="I4850" s="3" t="s">
        <v>5379</v>
      </c>
      <c r="L4850" s="1" t="n">
        <v>0</v>
      </c>
      <c r="M4850" s="1" t="n">
        <v>48460</v>
      </c>
    </row>
    <row r="4851" customFormat="false" ht="14.9" hidden="false" customHeight="false" outlineLevel="0" collapsed="false">
      <c r="A4851" s="1" t="n">
        <v>4847</v>
      </c>
      <c r="B4851" s="1" t="n">
        <v>68</v>
      </c>
      <c r="C4851" s="1" t="n">
        <v>0</v>
      </c>
      <c r="D4851" s="1" t="n">
        <v>0</v>
      </c>
      <c r="E4851" s="1" t="n">
        <v>1</v>
      </c>
      <c r="F4851" s="1" t="n">
        <v>4846</v>
      </c>
      <c r="H4851" s="1" t="s">
        <v>5391</v>
      </c>
      <c r="I4851" s="3" t="e">
        <f aca="false">--#NAME? #NAME? #NAME? #NAME?</f>
        <v>#VALUE!</v>
      </c>
      <c r="J4851" s="3" t="s">
        <v>256</v>
      </c>
      <c r="K4851" s="1" t="n">
        <v>10</v>
      </c>
      <c r="L4851" s="1" t="n">
        <v>0</v>
      </c>
      <c r="M4851" s="1" t="n">
        <v>48470</v>
      </c>
    </row>
    <row r="4852" customFormat="false" ht="14.9" hidden="false" customHeight="false" outlineLevel="0" collapsed="false">
      <c r="A4852" s="1" t="n">
        <v>4848</v>
      </c>
      <c r="B4852" s="1" t="n">
        <v>68</v>
      </c>
      <c r="C4852" s="1" t="n">
        <v>0</v>
      </c>
      <c r="D4852" s="1" t="n">
        <v>0</v>
      </c>
      <c r="E4852" s="1" t="n">
        <v>0</v>
      </c>
      <c r="F4852" s="1" t="n">
        <v>4846</v>
      </c>
      <c r="I4852" s="3" t="s">
        <v>706</v>
      </c>
      <c r="L4852" s="1" t="n">
        <v>0</v>
      </c>
      <c r="M4852" s="1" t="n">
        <v>48480</v>
      </c>
    </row>
    <row r="4853" customFormat="false" ht="14.9" hidden="false" customHeight="false" outlineLevel="0" collapsed="false">
      <c r="A4853" s="1" t="n">
        <v>4849</v>
      </c>
      <c r="B4853" s="1" t="n">
        <v>68</v>
      </c>
      <c r="C4853" s="1" t="n">
        <v>0</v>
      </c>
      <c r="D4853" s="1" t="n">
        <v>0</v>
      </c>
      <c r="E4853" s="1" t="n">
        <v>1</v>
      </c>
      <c r="F4853" s="1" t="n">
        <v>4848</v>
      </c>
      <c r="H4853" s="1" t="s">
        <v>5392</v>
      </c>
      <c r="I4853" s="3" t="e">
        <f aca="false">---#NAME? #NAME?</f>
        <v>#VALUE!</v>
      </c>
      <c r="J4853" s="3" t="s">
        <v>256</v>
      </c>
      <c r="K4853" s="1" t="n">
        <v>10</v>
      </c>
      <c r="L4853" s="1" t="n">
        <v>0</v>
      </c>
      <c r="M4853" s="1" t="n">
        <v>48490</v>
      </c>
    </row>
    <row r="4854" customFormat="false" ht="14.9" hidden="false" customHeight="false" outlineLevel="0" collapsed="false">
      <c r="A4854" s="1" t="n">
        <v>4850</v>
      </c>
      <c r="B4854" s="1" t="n">
        <v>68</v>
      </c>
      <c r="C4854" s="1" t="n">
        <v>0</v>
      </c>
      <c r="D4854" s="1" t="n">
        <v>0</v>
      </c>
      <c r="E4854" s="1" t="n">
        <v>1</v>
      </c>
      <c r="F4854" s="1" t="n">
        <v>4848</v>
      </c>
      <c r="H4854" s="1" t="s">
        <v>5393</v>
      </c>
      <c r="I4854" s="3" t="e">
        <f aca="false">---#NAME?</f>
        <v>#NAME?</v>
      </c>
      <c r="J4854" s="3" t="s">
        <v>256</v>
      </c>
      <c r="K4854" s="1" t="n">
        <v>10</v>
      </c>
      <c r="L4854" s="1" t="n">
        <v>0</v>
      </c>
      <c r="M4854" s="1" t="n">
        <v>48500</v>
      </c>
    </row>
    <row r="4855" customFormat="false" ht="229.85" hidden="false" customHeight="false" outlineLevel="0" collapsed="false">
      <c r="A4855" s="1" t="n">
        <v>4851</v>
      </c>
      <c r="B4855" s="1" t="n">
        <v>68</v>
      </c>
      <c r="C4855" s="1" t="n">
        <v>0</v>
      </c>
      <c r="D4855" s="1" t="n">
        <v>1</v>
      </c>
      <c r="E4855" s="1" t="n">
        <v>0</v>
      </c>
      <c r="G4855" s="1" t="n">
        <v>68.14</v>
      </c>
      <c r="I4855" s="3" t="s">
        <v>5394</v>
      </c>
      <c r="L4855" s="1" t="n">
        <v>0</v>
      </c>
      <c r="M4855" s="1" t="n">
        <v>48510</v>
      </c>
    </row>
    <row r="4856" customFormat="false" ht="14.9" hidden="false" customHeight="false" outlineLevel="0" collapsed="false">
      <c r="A4856" s="1" t="n">
        <v>4852</v>
      </c>
      <c r="B4856" s="1" t="n">
        <v>68</v>
      </c>
      <c r="C4856" s="1" t="n">
        <v>0</v>
      </c>
      <c r="D4856" s="1" t="n">
        <v>0</v>
      </c>
      <c r="E4856" s="1" t="n">
        <v>1</v>
      </c>
      <c r="F4856" s="1" t="n">
        <v>4851</v>
      </c>
      <c r="H4856" s="1" t="s">
        <v>5395</v>
      </c>
      <c r="I4856" s="3" t="e">
        <f aca="false">-#NAME?,#NAME? #NAME? #NAME? #NAME? #NAME? #NAME? #NAME? #NAME?,#NAME? #NAME? #NAME? #NAME? #NAME? #NAME?</f>
        <v>#VALUE!</v>
      </c>
      <c r="J4856" s="3" t="s">
        <v>256</v>
      </c>
      <c r="K4856" s="1" t="n">
        <v>10</v>
      </c>
      <c r="L4856" s="1" t="n">
        <v>0</v>
      </c>
      <c r="M4856" s="1" t="n">
        <v>48520</v>
      </c>
    </row>
    <row r="4857" customFormat="false" ht="14.9" hidden="false" customHeight="false" outlineLevel="0" collapsed="false">
      <c r="A4857" s="1" t="n">
        <v>4853</v>
      </c>
      <c r="B4857" s="1" t="n">
        <v>68</v>
      </c>
      <c r="C4857" s="1" t="n">
        <v>0</v>
      </c>
      <c r="D4857" s="1" t="n">
        <v>0</v>
      </c>
      <c r="E4857" s="1" t="n">
        <v>1</v>
      </c>
      <c r="F4857" s="1" t="n">
        <v>4851</v>
      </c>
      <c r="H4857" s="1" t="s">
        <v>5396</v>
      </c>
      <c r="I4857" s="3" t="e">
        <f aca="false">-#NAME?</f>
        <v>#NAME?</v>
      </c>
      <c r="J4857" s="3" t="s">
        <v>256</v>
      </c>
      <c r="K4857" s="1" t="n">
        <v>10</v>
      </c>
      <c r="L4857" s="1" t="n">
        <v>0</v>
      </c>
      <c r="M4857" s="1" t="n">
        <v>48530</v>
      </c>
    </row>
    <row r="4858" customFormat="false" ht="243.25" hidden="false" customHeight="false" outlineLevel="0" collapsed="false">
      <c r="A4858" s="1" t="n">
        <v>4854</v>
      </c>
      <c r="B4858" s="1" t="n">
        <v>68</v>
      </c>
      <c r="C4858" s="1" t="n">
        <v>0</v>
      </c>
      <c r="D4858" s="1" t="n">
        <v>1</v>
      </c>
      <c r="E4858" s="1" t="n">
        <v>0</v>
      </c>
      <c r="G4858" s="1" t="n">
        <v>68.15</v>
      </c>
      <c r="I4858" s="3" t="s">
        <v>5397</v>
      </c>
      <c r="L4858" s="1" t="n">
        <v>0</v>
      </c>
      <c r="M4858" s="1" t="n">
        <v>48540</v>
      </c>
    </row>
    <row r="4859" customFormat="false" ht="14.9" hidden="false" customHeight="false" outlineLevel="0" collapsed="false">
      <c r="A4859" s="1" t="n">
        <v>4855</v>
      </c>
      <c r="B4859" s="1" t="n">
        <v>68</v>
      </c>
      <c r="C4859" s="1" t="n">
        <v>0</v>
      </c>
      <c r="D4859" s="1" t="n">
        <v>0</v>
      </c>
      <c r="E4859" s="1" t="n">
        <v>1</v>
      </c>
      <c r="F4859" s="1" t="n">
        <v>4854</v>
      </c>
      <c r="H4859" s="1" t="s">
        <v>5398</v>
      </c>
      <c r="I4859" s="3" t="e">
        <f aca="false">-#NAME?-#NAME? #NAME? #NAME? #NAME? #NAME? #NAME? #NAME?</f>
        <v>#VALUE!</v>
      </c>
      <c r="J4859" s="3" t="s">
        <v>256</v>
      </c>
      <c r="K4859" s="1" t="n">
        <v>10</v>
      </c>
      <c r="L4859" s="1" t="n">
        <v>0</v>
      </c>
      <c r="M4859" s="1" t="n">
        <v>48550</v>
      </c>
    </row>
    <row r="4860" customFormat="false" ht="14.9" hidden="false" customHeight="false" outlineLevel="0" collapsed="false">
      <c r="A4860" s="1" t="n">
        <v>4856</v>
      </c>
      <c r="B4860" s="1" t="n">
        <v>68</v>
      </c>
      <c r="C4860" s="1" t="n">
        <v>0</v>
      </c>
      <c r="D4860" s="1" t="n">
        <v>0</v>
      </c>
      <c r="E4860" s="1" t="n">
        <v>1</v>
      </c>
      <c r="F4860" s="1" t="n">
        <v>4854</v>
      </c>
      <c r="H4860" s="1" t="s">
        <v>5399</v>
      </c>
      <c r="I4860" s="3" t="e">
        <f aca="false">-#NAME? #NAME? #NAME?</f>
        <v>#VALUE!</v>
      </c>
      <c r="J4860" s="3" t="s">
        <v>256</v>
      </c>
      <c r="K4860" s="1" t="n">
        <v>10</v>
      </c>
      <c r="L4860" s="1" t="n">
        <v>0</v>
      </c>
      <c r="M4860" s="1" t="n">
        <v>48560</v>
      </c>
    </row>
    <row r="4861" customFormat="false" ht="28.35" hidden="false" customHeight="false" outlineLevel="0" collapsed="false">
      <c r="A4861" s="1" t="n">
        <v>4857</v>
      </c>
      <c r="B4861" s="1" t="n">
        <v>68</v>
      </c>
      <c r="C4861" s="1" t="n">
        <v>0</v>
      </c>
      <c r="D4861" s="1" t="n">
        <v>0</v>
      </c>
      <c r="E4861" s="1" t="n">
        <v>0</v>
      </c>
      <c r="F4861" s="1" t="n">
        <v>4854</v>
      </c>
      <c r="I4861" s="3" t="s">
        <v>5373</v>
      </c>
      <c r="L4861" s="1" t="n">
        <v>0</v>
      </c>
      <c r="M4861" s="1" t="n">
        <v>48570</v>
      </c>
    </row>
    <row r="4862" customFormat="false" ht="14.9" hidden="false" customHeight="false" outlineLevel="0" collapsed="false">
      <c r="A4862" s="1" t="n">
        <v>4858</v>
      </c>
      <c r="B4862" s="1" t="n">
        <v>68</v>
      </c>
      <c r="C4862" s="1" t="n">
        <v>0</v>
      </c>
      <c r="D4862" s="1" t="n">
        <v>0</v>
      </c>
      <c r="E4862" s="1" t="n">
        <v>1</v>
      </c>
      <c r="F4862" s="1" t="n">
        <v>4857</v>
      </c>
      <c r="H4862" s="1" t="s">
        <v>5400</v>
      </c>
      <c r="I4862" s="3" t="e">
        <f aca="false">--#NAME? #NAME?,#NAME? #NAME? #NAME?</f>
        <v>#VALUE!</v>
      </c>
      <c r="J4862" s="3" t="s">
        <v>256</v>
      </c>
      <c r="K4862" s="1" t="n">
        <v>10</v>
      </c>
      <c r="L4862" s="1" t="n">
        <v>0</v>
      </c>
      <c r="M4862" s="1" t="n">
        <v>48580</v>
      </c>
    </row>
    <row r="4863" customFormat="false" ht="14.9" hidden="false" customHeight="false" outlineLevel="0" collapsed="false">
      <c r="A4863" s="1" t="n">
        <v>4859</v>
      </c>
      <c r="B4863" s="1" t="n">
        <v>68</v>
      </c>
      <c r="C4863" s="1" t="n">
        <v>0</v>
      </c>
      <c r="D4863" s="1" t="n">
        <v>0</v>
      </c>
      <c r="E4863" s="1" t="n">
        <v>1</v>
      </c>
      <c r="F4863" s="1" t="n">
        <v>4857</v>
      </c>
      <c r="H4863" s="1" t="s">
        <v>5401</v>
      </c>
      <c r="I4863" s="3" t="e">
        <f aca="false">--#NAME?</f>
        <v>#NAME?</v>
      </c>
      <c r="J4863" s="3" t="s">
        <v>256</v>
      </c>
      <c r="K4863" s="1" t="n">
        <v>10</v>
      </c>
      <c r="L4863" s="1" t="n">
        <v>0</v>
      </c>
      <c r="M4863" s="1" t="n">
        <v>48590</v>
      </c>
    </row>
    <row r="4864" customFormat="false" ht="189.55" hidden="false" customHeight="false" outlineLevel="0" collapsed="false">
      <c r="A4864" s="1" t="n">
        <v>4860</v>
      </c>
      <c r="B4864" s="1" t="n">
        <v>69</v>
      </c>
      <c r="C4864" s="1" t="n">
        <v>1</v>
      </c>
      <c r="D4864" s="1" t="n">
        <v>0</v>
      </c>
      <c r="E4864" s="1" t="n">
        <v>0</v>
      </c>
      <c r="I4864" s="3" t="s">
        <v>5402</v>
      </c>
      <c r="L4864" s="1" t="n">
        <v>0</v>
      </c>
      <c r="M4864" s="1" t="n">
        <v>48600</v>
      </c>
    </row>
    <row r="4865" customFormat="false" ht="243.25" hidden="false" customHeight="false" outlineLevel="0" collapsed="false">
      <c r="A4865" s="1" t="n">
        <v>4861</v>
      </c>
      <c r="B4865" s="1" t="n">
        <v>69</v>
      </c>
      <c r="C4865" s="1" t="n">
        <v>0</v>
      </c>
      <c r="D4865" s="1" t="n">
        <v>1</v>
      </c>
      <c r="E4865" s="1" t="n">
        <v>1</v>
      </c>
      <c r="G4865" s="1" t="n">
        <v>69.01</v>
      </c>
      <c r="H4865" s="1" t="s">
        <v>5403</v>
      </c>
      <c r="I4865" s="3" t="s">
        <v>5404</v>
      </c>
      <c r="J4865" s="3" t="s">
        <v>256</v>
      </c>
      <c r="K4865" s="1" t="n">
        <v>10</v>
      </c>
      <c r="L4865" s="1" t="n">
        <v>0</v>
      </c>
      <c r="M4865" s="1" t="n">
        <v>48610</v>
      </c>
    </row>
    <row r="4866" customFormat="false" ht="256.7" hidden="false" customHeight="false" outlineLevel="0" collapsed="false">
      <c r="A4866" s="1" t="n">
        <v>4862</v>
      </c>
      <c r="B4866" s="1" t="n">
        <v>69</v>
      </c>
      <c r="C4866" s="1" t="n">
        <v>0</v>
      </c>
      <c r="D4866" s="1" t="n">
        <v>1</v>
      </c>
      <c r="E4866" s="1" t="n">
        <v>0</v>
      </c>
      <c r="G4866" s="1" t="n">
        <v>69.02</v>
      </c>
      <c r="I4866" s="3" t="s">
        <v>5405</v>
      </c>
      <c r="L4866" s="1" t="n">
        <v>0</v>
      </c>
      <c r="M4866" s="1" t="n">
        <v>48620</v>
      </c>
    </row>
    <row r="4867" customFormat="false" ht="216.4" hidden="false" customHeight="false" outlineLevel="0" collapsed="false">
      <c r="A4867" s="1" t="n">
        <v>4863</v>
      </c>
      <c r="B4867" s="1" t="n">
        <v>69</v>
      </c>
      <c r="C4867" s="1" t="n">
        <v>0</v>
      </c>
      <c r="D4867" s="1" t="n">
        <v>0</v>
      </c>
      <c r="E4867" s="1" t="n">
        <v>1</v>
      </c>
      <c r="F4867" s="1" t="n">
        <v>4862</v>
      </c>
      <c r="H4867" s="1" t="s">
        <v>5406</v>
      </c>
      <c r="I4867" s="3" t="s">
        <v>5407</v>
      </c>
      <c r="J4867" s="3" t="s">
        <v>256</v>
      </c>
      <c r="K4867" s="1" t="n">
        <v>10</v>
      </c>
      <c r="L4867" s="1" t="n">
        <v>0</v>
      </c>
      <c r="M4867" s="1" t="n">
        <v>48630</v>
      </c>
    </row>
    <row r="4868" customFormat="false" ht="229.85" hidden="false" customHeight="false" outlineLevel="0" collapsed="false">
      <c r="A4868" s="1" t="n">
        <v>4864</v>
      </c>
      <c r="B4868" s="1" t="n">
        <v>69</v>
      </c>
      <c r="C4868" s="1" t="n">
        <v>0</v>
      </c>
      <c r="D4868" s="1" t="n">
        <v>0</v>
      </c>
      <c r="E4868" s="1" t="n">
        <v>1</v>
      </c>
      <c r="F4868" s="1" t="n">
        <v>4862</v>
      </c>
      <c r="H4868" s="1" t="s">
        <v>5408</v>
      </c>
      <c r="I4868" s="3" t="s">
        <v>5409</v>
      </c>
      <c r="J4868" s="3" t="s">
        <v>256</v>
      </c>
      <c r="K4868" s="1" t="n">
        <v>10</v>
      </c>
      <c r="L4868" s="1" t="n">
        <v>0</v>
      </c>
      <c r="M4868" s="1" t="n">
        <v>48640</v>
      </c>
    </row>
    <row r="4869" customFormat="false" ht="350.7" hidden="false" customHeight="false" outlineLevel="0" collapsed="false">
      <c r="A4869" s="1" t="n">
        <v>4865</v>
      </c>
      <c r="B4869" s="1" t="n">
        <v>69</v>
      </c>
      <c r="C4869" s="1" t="n">
        <v>0</v>
      </c>
      <c r="D4869" s="1" t="n">
        <v>1</v>
      </c>
      <c r="E4869" s="1" t="n">
        <v>0</v>
      </c>
      <c r="G4869" s="1" t="n">
        <v>69.03</v>
      </c>
      <c r="I4869" s="3" t="s">
        <v>5410</v>
      </c>
      <c r="L4869" s="1" t="n">
        <v>0</v>
      </c>
      <c r="M4869" s="1" t="n">
        <v>48650</v>
      </c>
    </row>
    <row r="4870" customFormat="false" ht="189.55" hidden="false" customHeight="false" outlineLevel="0" collapsed="false">
      <c r="A4870" s="1" t="n">
        <v>4866</v>
      </c>
      <c r="B4870" s="1" t="n">
        <v>69</v>
      </c>
      <c r="C4870" s="1" t="n">
        <v>0</v>
      </c>
      <c r="D4870" s="1" t="n">
        <v>0</v>
      </c>
      <c r="E4870" s="1" t="n">
        <v>1</v>
      </c>
      <c r="F4870" s="1" t="n">
        <v>4865</v>
      </c>
      <c r="H4870" s="1" t="s">
        <v>5411</v>
      </c>
      <c r="I4870" s="3" t="s">
        <v>5412</v>
      </c>
      <c r="J4870" s="3" t="s">
        <v>256</v>
      </c>
      <c r="K4870" s="1" t="n">
        <v>10</v>
      </c>
      <c r="L4870" s="1" t="n">
        <v>0</v>
      </c>
      <c r="M4870" s="1" t="n">
        <v>48660</v>
      </c>
    </row>
    <row r="4871" customFormat="false" ht="243.25" hidden="false" customHeight="false" outlineLevel="0" collapsed="false">
      <c r="A4871" s="1" t="n">
        <v>4867</v>
      </c>
      <c r="B4871" s="1" t="n">
        <v>69</v>
      </c>
      <c r="C4871" s="1" t="n">
        <v>0</v>
      </c>
      <c r="D4871" s="1" t="n">
        <v>0</v>
      </c>
      <c r="E4871" s="1" t="n">
        <v>1</v>
      </c>
      <c r="F4871" s="1" t="n">
        <v>4865</v>
      </c>
      <c r="H4871" s="1" t="s">
        <v>5413</v>
      </c>
      <c r="I4871" s="3" t="s">
        <v>5414</v>
      </c>
      <c r="J4871" s="3" t="s">
        <v>256</v>
      </c>
      <c r="K4871" s="1" t="n">
        <v>10</v>
      </c>
      <c r="L4871" s="1" t="n">
        <v>0</v>
      </c>
      <c r="M4871" s="1" t="n">
        <v>48670</v>
      </c>
    </row>
    <row r="4872" customFormat="false" ht="55.2" hidden="false" customHeight="false" outlineLevel="0" collapsed="false">
      <c r="A4872" s="1" t="n">
        <v>4868</v>
      </c>
      <c r="B4872" s="1" t="n">
        <v>69</v>
      </c>
      <c r="C4872" s="1" t="n">
        <v>1</v>
      </c>
      <c r="D4872" s="1" t="n">
        <v>0</v>
      </c>
      <c r="E4872" s="1" t="n">
        <v>0</v>
      </c>
      <c r="I4872" s="3" t="s">
        <v>5415</v>
      </c>
      <c r="L4872" s="1" t="n">
        <v>0</v>
      </c>
      <c r="M4872" s="1" t="n">
        <v>48680</v>
      </c>
    </row>
    <row r="4873" customFormat="false" ht="122.35" hidden="false" customHeight="false" outlineLevel="0" collapsed="false">
      <c r="A4873" s="1" t="n">
        <v>4869</v>
      </c>
      <c r="B4873" s="1" t="n">
        <v>69</v>
      </c>
      <c r="C4873" s="1" t="n">
        <v>0</v>
      </c>
      <c r="D4873" s="1" t="n">
        <v>1</v>
      </c>
      <c r="E4873" s="1" t="n">
        <v>0</v>
      </c>
      <c r="G4873" s="1" t="n">
        <v>69.04</v>
      </c>
      <c r="I4873" s="3" t="s">
        <v>5416</v>
      </c>
      <c r="L4873" s="1" t="n">
        <v>0</v>
      </c>
      <c r="M4873" s="1" t="n">
        <v>48690</v>
      </c>
    </row>
    <row r="4874" customFormat="false" ht="41.75" hidden="false" customHeight="false" outlineLevel="0" collapsed="false">
      <c r="A4874" s="1" t="n">
        <v>4870</v>
      </c>
      <c r="B4874" s="1" t="n">
        <v>69</v>
      </c>
      <c r="C4874" s="1" t="n">
        <v>0</v>
      </c>
      <c r="D4874" s="1" t="n">
        <v>0</v>
      </c>
      <c r="E4874" s="1" t="n">
        <v>1</v>
      </c>
      <c r="F4874" s="1" t="n">
        <v>4869</v>
      </c>
      <c r="H4874" s="1" t="s">
        <v>5417</v>
      </c>
      <c r="I4874" s="3" t="s">
        <v>5418</v>
      </c>
      <c r="J4874" s="3" t="s">
        <v>256</v>
      </c>
      <c r="K4874" s="1" t="n">
        <v>10</v>
      </c>
      <c r="L4874" s="1" t="n">
        <v>0</v>
      </c>
      <c r="M4874" s="1" t="n">
        <v>48700</v>
      </c>
    </row>
    <row r="4875" customFormat="false" ht="14.9" hidden="false" customHeight="false" outlineLevel="0" collapsed="false">
      <c r="A4875" s="1" t="n">
        <v>4871</v>
      </c>
      <c r="B4875" s="1" t="n">
        <v>69</v>
      </c>
      <c r="C4875" s="1" t="n">
        <v>0</v>
      </c>
      <c r="D4875" s="1" t="n">
        <v>0</v>
      </c>
      <c r="E4875" s="1" t="n">
        <v>1</v>
      </c>
      <c r="F4875" s="1" t="n">
        <v>4869</v>
      </c>
      <c r="H4875" s="1" t="s">
        <v>5419</v>
      </c>
      <c r="I4875" s="3" t="e">
        <f aca="false">-#NAME?</f>
        <v>#NAME?</v>
      </c>
      <c r="J4875" s="3" t="s">
        <v>256</v>
      </c>
      <c r="K4875" s="1" t="n">
        <v>10</v>
      </c>
      <c r="L4875" s="1" t="n">
        <v>0</v>
      </c>
      <c r="M4875" s="1" t="n">
        <v>48710</v>
      </c>
    </row>
    <row r="4876" customFormat="false" ht="216.4" hidden="false" customHeight="false" outlineLevel="0" collapsed="false">
      <c r="A4876" s="1" t="n">
        <v>4872</v>
      </c>
      <c r="B4876" s="1" t="n">
        <v>69</v>
      </c>
      <c r="C4876" s="1" t="n">
        <v>0</v>
      </c>
      <c r="D4876" s="1" t="n">
        <v>1</v>
      </c>
      <c r="E4876" s="1" t="n">
        <v>0</v>
      </c>
      <c r="G4876" s="1" t="n">
        <v>69.05</v>
      </c>
      <c r="I4876" s="3" t="s">
        <v>5420</v>
      </c>
      <c r="L4876" s="1" t="n">
        <v>0</v>
      </c>
      <c r="M4876" s="1" t="n">
        <v>48720</v>
      </c>
    </row>
    <row r="4877" customFormat="false" ht="14.9" hidden="false" customHeight="false" outlineLevel="0" collapsed="false">
      <c r="A4877" s="1" t="n">
        <v>4873</v>
      </c>
      <c r="B4877" s="1" t="n">
        <v>69</v>
      </c>
      <c r="C4877" s="1" t="n">
        <v>0</v>
      </c>
      <c r="D4877" s="1" t="n">
        <v>0</v>
      </c>
      <c r="E4877" s="1" t="n">
        <v>1</v>
      </c>
      <c r="F4877" s="1" t="n">
        <v>4872</v>
      </c>
      <c r="H4877" s="1" t="s">
        <v>5421</v>
      </c>
      <c r="I4877" s="3" t="e">
        <f aca="false">-#NAME? #NAME?</f>
        <v>#VALUE!</v>
      </c>
      <c r="J4877" s="3" t="s">
        <v>256</v>
      </c>
      <c r="K4877" s="1" t="n">
        <v>10</v>
      </c>
      <c r="L4877" s="1" t="n">
        <v>0</v>
      </c>
      <c r="M4877" s="1" t="n">
        <v>48730</v>
      </c>
    </row>
    <row r="4878" customFormat="false" ht="14.9" hidden="false" customHeight="false" outlineLevel="0" collapsed="false">
      <c r="A4878" s="1" t="n">
        <v>4874</v>
      </c>
      <c r="B4878" s="1" t="n">
        <v>69</v>
      </c>
      <c r="C4878" s="1" t="n">
        <v>0</v>
      </c>
      <c r="D4878" s="1" t="n">
        <v>0</v>
      </c>
      <c r="E4878" s="1" t="n">
        <v>1</v>
      </c>
      <c r="F4878" s="1" t="n">
        <v>4872</v>
      </c>
      <c r="H4878" s="1" t="s">
        <v>5422</v>
      </c>
      <c r="I4878" s="3" t="e">
        <f aca="false">-#NAME?</f>
        <v>#NAME?</v>
      </c>
      <c r="J4878" s="3" t="s">
        <v>256</v>
      </c>
      <c r="K4878" s="1" t="n">
        <v>10</v>
      </c>
      <c r="L4878" s="1" t="n">
        <v>0</v>
      </c>
      <c r="M4878" s="1" t="n">
        <v>48740</v>
      </c>
    </row>
    <row r="4879" customFormat="false" ht="82.05" hidden="false" customHeight="false" outlineLevel="0" collapsed="false">
      <c r="A4879" s="1" t="n">
        <v>4875</v>
      </c>
      <c r="B4879" s="1" t="n">
        <v>69</v>
      </c>
      <c r="C4879" s="1" t="n">
        <v>0</v>
      </c>
      <c r="D4879" s="1" t="n">
        <v>1</v>
      </c>
      <c r="E4879" s="1" t="n">
        <v>1</v>
      </c>
      <c r="G4879" s="1" t="n">
        <v>69.06</v>
      </c>
      <c r="H4879" s="1" t="s">
        <v>5423</v>
      </c>
      <c r="I4879" s="3" t="s">
        <v>5424</v>
      </c>
      <c r="J4879" s="3" t="s">
        <v>256</v>
      </c>
      <c r="K4879" s="1" t="n">
        <v>10</v>
      </c>
      <c r="L4879" s="1" t="n">
        <v>0</v>
      </c>
      <c r="M4879" s="1" t="n">
        <v>48750</v>
      </c>
    </row>
    <row r="4880" customFormat="false" ht="229.85" hidden="false" customHeight="false" outlineLevel="0" collapsed="false">
      <c r="A4880" s="1" t="n">
        <v>4876</v>
      </c>
      <c r="B4880" s="1" t="n">
        <v>69</v>
      </c>
      <c r="C4880" s="1" t="n">
        <v>0</v>
      </c>
      <c r="D4880" s="1" t="n">
        <v>1</v>
      </c>
      <c r="E4880" s="1" t="n">
        <v>0</v>
      </c>
      <c r="G4880" s="1" t="n">
        <v>69.07</v>
      </c>
      <c r="I4880" s="3" t="s">
        <v>5425</v>
      </c>
      <c r="L4880" s="1" t="n">
        <v>0</v>
      </c>
      <c r="M4880" s="1" t="n">
        <v>48760</v>
      </c>
    </row>
    <row r="4881" customFormat="false" ht="176.1" hidden="false" customHeight="false" outlineLevel="0" collapsed="false">
      <c r="A4881" s="1" t="n">
        <v>4877</v>
      </c>
      <c r="B4881" s="1" t="n">
        <v>69</v>
      </c>
      <c r="C4881" s="1" t="n">
        <v>0</v>
      </c>
      <c r="D4881" s="1" t="n">
        <v>0</v>
      </c>
      <c r="E4881" s="1" t="n">
        <v>0</v>
      </c>
      <c r="F4881" s="1" t="n">
        <v>4876</v>
      </c>
      <c r="I4881" s="3" t="s">
        <v>5426</v>
      </c>
      <c r="L4881" s="1" t="n">
        <v>0</v>
      </c>
      <c r="M4881" s="1" t="n">
        <v>48770</v>
      </c>
    </row>
    <row r="4882" customFormat="false" ht="135.8" hidden="false" customHeight="false" outlineLevel="0" collapsed="false">
      <c r="A4882" s="1" t="n">
        <v>4878</v>
      </c>
      <c r="B4882" s="1" t="n">
        <v>69</v>
      </c>
      <c r="C4882" s="1" t="n">
        <v>0</v>
      </c>
      <c r="D4882" s="1" t="n">
        <v>0</v>
      </c>
      <c r="E4882" s="1" t="n">
        <v>1</v>
      </c>
      <c r="F4882" s="1" t="n">
        <v>4877</v>
      </c>
      <c r="H4882" s="1" t="s">
        <v>5427</v>
      </c>
      <c r="I4882" s="3" t="s">
        <v>5428</v>
      </c>
      <c r="J4882" s="3" t="s">
        <v>256</v>
      </c>
      <c r="K4882" s="1" t="n">
        <v>10</v>
      </c>
      <c r="L4882" s="1" t="n">
        <v>0</v>
      </c>
      <c r="M4882" s="1" t="n">
        <v>48780</v>
      </c>
    </row>
    <row r="4883" customFormat="false" ht="162.65" hidden="false" customHeight="false" outlineLevel="0" collapsed="false">
      <c r="A4883" s="1" t="n">
        <v>4879</v>
      </c>
      <c r="B4883" s="1" t="n">
        <v>69</v>
      </c>
      <c r="C4883" s="1" t="n">
        <v>0</v>
      </c>
      <c r="D4883" s="1" t="n">
        <v>0</v>
      </c>
      <c r="E4883" s="1" t="n">
        <v>1</v>
      </c>
      <c r="F4883" s="1" t="n">
        <v>4877</v>
      </c>
      <c r="H4883" s="1" t="s">
        <v>5429</v>
      </c>
      <c r="I4883" s="3" t="s">
        <v>5430</v>
      </c>
      <c r="J4883" s="3" t="s">
        <v>256</v>
      </c>
      <c r="K4883" s="1" t="n">
        <v>10</v>
      </c>
      <c r="L4883" s="1" t="n">
        <v>0</v>
      </c>
      <c r="M4883" s="1" t="n">
        <v>48790</v>
      </c>
    </row>
    <row r="4884" customFormat="false" ht="122.35" hidden="false" customHeight="false" outlineLevel="0" collapsed="false">
      <c r="A4884" s="1" t="n">
        <v>4880</v>
      </c>
      <c r="B4884" s="1" t="n">
        <v>69</v>
      </c>
      <c r="C4884" s="1" t="n">
        <v>0</v>
      </c>
      <c r="D4884" s="1" t="n">
        <v>0</v>
      </c>
      <c r="E4884" s="1" t="n">
        <v>1</v>
      </c>
      <c r="F4884" s="1" t="n">
        <v>4877</v>
      </c>
      <c r="H4884" s="1" t="s">
        <v>5431</v>
      </c>
      <c r="I4884" s="3" t="s">
        <v>5432</v>
      </c>
      <c r="J4884" s="3" t="s">
        <v>256</v>
      </c>
      <c r="K4884" s="1" t="n">
        <v>10</v>
      </c>
      <c r="L4884" s="1" t="n">
        <v>0</v>
      </c>
      <c r="M4884" s="1" t="n">
        <v>48800</v>
      </c>
    </row>
    <row r="4885" customFormat="false" ht="122.35" hidden="false" customHeight="false" outlineLevel="0" collapsed="false">
      <c r="A4885" s="1" t="n">
        <v>4881</v>
      </c>
      <c r="B4885" s="1" t="n">
        <v>69</v>
      </c>
      <c r="C4885" s="1" t="n">
        <v>0</v>
      </c>
      <c r="D4885" s="1" t="n">
        <v>0</v>
      </c>
      <c r="E4885" s="1" t="n">
        <v>1</v>
      </c>
      <c r="F4885" s="1" t="n">
        <v>4876</v>
      </c>
      <c r="H4885" s="1" t="s">
        <v>5433</v>
      </c>
      <c r="I4885" s="3" t="s">
        <v>5434</v>
      </c>
      <c r="J4885" s="3" t="s">
        <v>256</v>
      </c>
      <c r="K4885" s="1" t="n">
        <v>10</v>
      </c>
      <c r="L4885" s="1" t="n">
        <v>0</v>
      </c>
      <c r="M4885" s="1" t="n">
        <v>48810</v>
      </c>
    </row>
    <row r="4886" customFormat="false" ht="55.2" hidden="false" customHeight="false" outlineLevel="0" collapsed="false">
      <c r="A4886" s="1" t="n">
        <v>7853</v>
      </c>
      <c r="B4886" s="1" t="n">
        <v>69</v>
      </c>
      <c r="C4886" s="1" t="n">
        <v>0</v>
      </c>
      <c r="D4886" s="1" t="n">
        <v>0</v>
      </c>
      <c r="E4886" s="1" t="n">
        <v>1</v>
      </c>
      <c r="F4886" s="1" t="n">
        <v>4876</v>
      </c>
      <c r="H4886" s="1" t="s">
        <v>5435</v>
      </c>
      <c r="I4886" s="3" t="s">
        <v>5436</v>
      </c>
      <c r="J4886" s="3" t="s">
        <v>256</v>
      </c>
      <c r="K4886" s="1" t="n">
        <v>10</v>
      </c>
      <c r="L4886" s="1" t="n">
        <v>0</v>
      </c>
      <c r="M4886" s="1" t="n">
        <v>48811</v>
      </c>
    </row>
    <row r="4887" customFormat="false" ht="13.8" hidden="false" customHeight="false" outlineLevel="0" collapsed="false">
      <c r="A4887" s="1" t="n">
        <v>4882</v>
      </c>
      <c r="B4887" s="1" t="n">
        <v>69</v>
      </c>
      <c r="C4887" s="1" t="n">
        <v>0</v>
      </c>
      <c r="D4887" s="1" t="n">
        <v>1</v>
      </c>
      <c r="E4887" s="1" t="n">
        <v>0</v>
      </c>
      <c r="G4887" s="1" t="s">
        <v>5437</v>
      </c>
      <c r="L4887" s="1" t="n">
        <v>0</v>
      </c>
      <c r="M4887" s="1" t="n">
        <v>48820</v>
      </c>
    </row>
    <row r="4888" customFormat="false" ht="391" hidden="false" customHeight="false" outlineLevel="0" collapsed="false">
      <c r="A4888" s="1" t="n">
        <v>4883</v>
      </c>
      <c r="B4888" s="1" t="n">
        <v>69</v>
      </c>
      <c r="C4888" s="1" t="n">
        <v>0</v>
      </c>
      <c r="D4888" s="1" t="n">
        <v>1</v>
      </c>
      <c r="E4888" s="1" t="n">
        <v>0</v>
      </c>
      <c r="G4888" s="1" t="n">
        <v>69.09</v>
      </c>
      <c r="I4888" s="3" t="s">
        <v>5438</v>
      </c>
      <c r="L4888" s="1" t="n">
        <v>0</v>
      </c>
      <c r="M4888" s="1" t="n">
        <v>48830</v>
      </c>
    </row>
    <row r="4889" customFormat="false" ht="95.5" hidden="false" customHeight="false" outlineLevel="0" collapsed="false">
      <c r="A4889" s="1" t="n">
        <v>4884</v>
      </c>
      <c r="B4889" s="1" t="n">
        <v>69</v>
      </c>
      <c r="C4889" s="1" t="n">
        <v>0</v>
      </c>
      <c r="D4889" s="1" t="n">
        <v>0</v>
      </c>
      <c r="E4889" s="1" t="n">
        <v>0</v>
      </c>
      <c r="F4889" s="1" t="n">
        <v>4883</v>
      </c>
      <c r="I4889" s="3" t="s">
        <v>5439</v>
      </c>
      <c r="L4889" s="1" t="n">
        <v>0</v>
      </c>
      <c r="M4889" s="1" t="n">
        <v>48840</v>
      </c>
    </row>
    <row r="4890" customFormat="false" ht="14.9" hidden="false" customHeight="false" outlineLevel="0" collapsed="false">
      <c r="A4890" s="1" t="n">
        <v>4885</v>
      </c>
      <c r="B4890" s="1" t="n">
        <v>69</v>
      </c>
      <c r="C4890" s="1" t="n">
        <v>0</v>
      </c>
      <c r="D4890" s="1" t="n">
        <v>0</v>
      </c>
      <c r="E4890" s="1" t="n">
        <v>1</v>
      </c>
      <c r="F4890" s="1" t="n">
        <v>4884</v>
      </c>
      <c r="H4890" s="1" t="s">
        <v>5440</v>
      </c>
      <c r="I4890" s="3" t="e">
        <f aca="false">--#NAME? #NAME? #NAME? #NAME?</f>
        <v>#VALUE!</v>
      </c>
      <c r="J4890" s="3" t="s">
        <v>256</v>
      </c>
      <c r="K4890" s="1" t="n">
        <v>10</v>
      </c>
      <c r="L4890" s="1" t="n">
        <v>0</v>
      </c>
      <c r="M4890" s="1" t="n">
        <v>48850</v>
      </c>
    </row>
    <row r="4891" customFormat="false" ht="108.95" hidden="false" customHeight="false" outlineLevel="0" collapsed="false">
      <c r="A4891" s="1" t="n">
        <v>4886</v>
      </c>
      <c r="B4891" s="1" t="n">
        <v>69</v>
      </c>
      <c r="C4891" s="1" t="n">
        <v>0</v>
      </c>
      <c r="D4891" s="1" t="n">
        <v>0</v>
      </c>
      <c r="E4891" s="1" t="n">
        <v>1</v>
      </c>
      <c r="F4891" s="1" t="n">
        <v>4884</v>
      </c>
      <c r="H4891" s="1" t="s">
        <v>5441</v>
      </c>
      <c r="I4891" s="3" t="s">
        <v>5442</v>
      </c>
      <c r="J4891" s="3" t="s">
        <v>256</v>
      </c>
      <c r="K4891" s="1" t="n">
        <v>10</v>
      </c>
      <c r="L4891" s="1" t="n">
        <v>0</v>
      </c>
      <c r="M4891" s="1" t="n">
        <v>48860</v>
      </c>
    </row>
    <row r="4892" customFormat="false" ht="14.9" hidden="false" customHeight="false" outlineLevel="0" collapsed="false">
      <c r="A4892" s="1" t="n">
        <v>4887</v>
      </c>
      <c r="B4892" s="1" t="n">
        <v>69</v>
      </c>
      <c r="C4892" s="1" t="n">
        <v>0</v>
      </c>
      <c r="D4892" s="1" t="n">
        <v>0</v>
      </c>
      <c r="E4892" s="1" t="n">
        <v>1</v>
      </c>
      <c r="F4892" s="1" t="n">
        <v>4884</v>
      </c>
      <c r="H4892" s="1" t="s">
        <v>5443</v>
      </c>
      <c r="I4892" s="3" t="e">
        <f aca="false">--#NAME?</f>
        <v>#NAME?</v>
      </c>
      <c r="J4892" s="3" t="s">
        <v>256</v>
      </c>
      <c r="K4892" s="1" t="n">
        <v>10</v>
      </c>
      <c r="L4892" s="1" t="n">
        <v>0</v>
      </c>
      <c r="M4892" s="1" t="n">
        <v>48870</v>
      </c>
    </row>
    <row r="4893" customFormat="false" ht="14.9" hidden="false" customHeight="false" outlineLevel="0" collapsed="false">
      <c r="A4893" s="1" t="n">
        <v>4888</v>
      </c>
      <c r="B4893" s="1" t="n">
        <v>69</v>
      </c>
      <c r="C4893" s="1" t="n">
        <v>0</v>
      </c>
      <c r="D4893" s="1" t="n">
        <v>0</v>
      </c>
      <c r="E4893" s="1" t="n">
        <v>1</v>
      </c>
      <c r="F4893" s="1" t="n">
        <v>4883</v>
      </c>
      <c r="H4893" s="1" t="s">
        <v>5444</v>
      </c>
      <c r="I4893" s="3" t="e">
        <f aca="false">-#NAME?</f>
        <v>#NAME?</v>
      </c>
      <c r="J4893" s="3" t="s">
        <v>256</v>
      </c>
      <c r="K4893" s="1" t="n">
        <v>10</v>
      </c>
      <c r="L4893" s="1" t="n">
        <v>0</v>
      </c>
      <c r="M4893" s="1" t="n">
        <v>48880</v>
      </c>
    </row>
    <row r="4894" customFormat="false" ht="256.7" hidden="false" customHeight="false" outlineLevel="0" collapsed="false">
      <c r="A4894" s="1" t="n">
        <v>4889</v>
      </c>
      <c r="B4894" s="1" t="n">
        <v>69</v>
      </c>
      <c r="C4894" s="1" t="n">
        <v>0</v>
      </c>
      <c r="D4894" s="1" t="n">
        <v>1</v>
      </c>
      <c r="E4894" s="1" t="n">
        <v>0</v>
      </c>
      <c r="G4894" s="1" t="n">
        <v>69.1</v>
      </c>
      <c r="I4894" s="3" t="s">
        <v>5445</v>
      </c>
      <c r="L4894" s="1" t="n">
        <v>0</v>
      </c>
      <c r="M4894" s="1" t="n">
        <v>48890</v>
      </c>
    </row>
    <row r="4895" customFormat="false" ht="14.9" hidden="false" customHeight="false" outlineLevel="0" collapsed="false">
      <c r="A4895" s="1" t="n">
        <v>4890</v>
      </c>
      <c r="B4895" s="1" t="n">
        <v>69</v>
      </c>
      <c r="C4895" s="1" t="n">
        <v>0</v>
      </c>
      <c r="D4895" s="1" t="n">
        <v>0</v>
      </c>
      <c r="E4895" s="1" t="n">
        <v>1</v>
      </c>
      <c r="F4895" s="1" t="n">
        <v>4889</v>
      </c>
      <c r="H4895" s="1" t="s">
        <v>5446</v>
      </c>
      <c r="I4895" s="3" t="e">
        <f aca="false">-#NAME? #NAME? #NAME? #NAME?</f>
        <v>#VALUE!</v>
      </c>
      <c r="J4895" s="3" t="s">
        <v>256</v>
      </c>
      <c r="K4895" s="1" t="n">
        <v>10</v>
      </c>
      <c r="L4895" s="1" t="n">
        <v>0</v>
      </c>
      <c r="M4895" s="1" t="n">
        <v>48900</v>
      </c>
    </row>
    <row r="4896" customFormat="false" ht="14.9" hidden="false" customHeight="false" outlineLevel="0" collapsed="false">
      <c r="A4896" s="1" t="n">
        <v>4891</v>
      </c>
      <c r="B4896" s="1" t="n">
        <v>69</v>
      </c>
      <c r="C4896" s="1" t="n">
        <v>0</v>
      </c>
      <c r="D4896" s="1" t="n">
        <v>0</v>
      </c>
      <c r="E4896" s="1" t="n">
        <v>1</v>
      </c>
      <c r="F4896" s="1" t="n">
        <v>4889</v>
      </c>
      <c r="H4896" s="1" t="s">
        <v>5447</v>
      </c>
      <c r="I4896" s="3" t="e">
        <f aca="false">-#NAME?</f>
        <v>#NAME?</v>
      </c>
      <c r="J4896" s="3" t="s">
        <v>256</v>
      </c>
      <c r="K4896" s="1" t="n">
        <v>10</v>
      </c>
      <c r="L4896" s="1" t="n">
        <v>0</v>
      </c>
      <c r="M4896" s="1" t="n">
        <v>48910</v>
      </c>
    </row>
    <row r="4897" customFormat="false" ht="149.25" hidden="false" customHeight="false" outlineLevel="0" collapsed="false">
      <c r="A4897" s="1" t="n">
        <v>4892</v>
      </c>
      <c r="B4897" s="1" t="n">
        <v>69</v>
      </c>
      <c r="C4897" s="1" t="n">
        <v>0</v>
      </c>
      <c r="D4897" s="1" t="n">
        <v>1</v>
      </c>
      <c r="E4897" s="1" t="n">
        <v>0</v>
      </c>
      <c r="G4897" s="1" t="n">
        <v>69.11</v>
      </c>
      <c r="I4897" s="3" t="s">
        <v>5448</v>
      </c>
      <c r="L4897" s="1" t="n">
        <v>0</v>
      </c>
      <c r="M4897" s="1" t="n">
        <v>48920</v>
      </c>
    </row>
    <row r="4898" customFormat="false" ht="14.9" hidden="false" customHeight="false" outlineLevel="0" collapsed="false">
      <c r="A4898" s="1" t="n">
        <v>4893</v>
      </c>
      <c r="B4898" s="1" t="n">
        <v>69</v>
      </c>
      <c r="C4898" s="1" t="n">
        <v>0</v>
      </c>
      <c r="D4898" s="1" t="n">
        <v>0</v>
      </c>
      <c r="E4898" s="1" t="n">
        <v>1</v>
      </c>
      <c r="F4898" s="1" t="n">
        <v>4892</v>
      </c>
      <c r="H4898" s="1" t="s">
        <v>5449</v>
      </c>
      <c r="I4898" s="3" t="e">
        <f aca="false">-#NAME? #NAME? #NAME?</f>
        <v>#VALUE!</v>
      </c>
      <c r="J4898" s="3" t="s">
        <v>256</v>
      </c>
      <c r="K4898" s="1" t="n">
        <v>10</v>
      </c>
      <c r="L4898" s="1" t="n">
        <v>0</v>
      </c>
      <c r="M4898" s="1" t="n">
        <v>48930</v>
      </c>
    </row>
    <row r="4899" customFormat="false" ht="14.9" hidden="false" customHeight="false" outlineLevel="0" collapsed="false">
      <c r="A4899" s="1" t="n">
        <v>4894</v>
      </c>
      <c r="B4899" s="1" t="n">
        <v>69</v>
      </c>
      <c r="C4899" s="1" t="n">
        <v>0</v>
      </c>
      <c r="D4899" s="1" t="n">
        <v>0</v>
      </c>
      <c r="E4899" s="1" t="n">
        <v>1</v>
      </c>
      <c r="F4899" s="1" t="n">
        <v>4892</v>
      </c>
      <c r="H4899" s="1" t="s">
        <v>5450</v>
      </c>
      <c r="I4899" s="3" t="e">
        <f aca="false">-#NAME?</f>
        <v>#NAME?</v>
      </c>
      <c r="J4899" s="3" t="s">
        <v>256</v>
      </c>
      <c r="K4899" s="1" t="n">
        <v>10</v>
      </c>
      <c r="L4899" s="1" t="n">
        <v>0</v>
      </c>
      <c r="M4899" s="1" t="n">
        <v>48940</v>
      </c>
    </row>
    <row r="4900" customFormat="false" ht="176.1" hidden="false" customHeight="false" outlineLevel="0" collapsed="false">
      <c r="A4900" s="1" t="n">
        <v>4895</v>
      </c>
      <c r="B4900" s="1" t="n">
        <v>69</v>
      </c>
      <c r="C4900" s="1" t="n">
        <v>0</v>
      </c>
      <c r="D4900" s="1" t="n">
        <v>1</v>
      </c>
      <c r="E4900" s="1" t="n">
        <v>1</v>
      </c>
      <c r="G4900" s="1" t="n">
        <v>69.12</v>
      </c>
      <c r="H4900" s="1" t="s">
        <v>5451</v>
      </c>
      <c r="I4900" s="3" t="s">
        <v>5452</v>
      </c>
      <c r="J4900" s="3" t="s">
        <v>256</v>
      </c>
      <c r="K4900" s="1" t="n">
        <v>10</v>
      </c>
      <c r="L4900" s="1" t="n">
        <v>0</v>
      </c>
      <c r="M4900" s="1" t="n">
        <v>48950</v>
      </c>
    </row>
    <row r="4901" customFormat="false" ht="82.05" hidden="false" customHeight="false" outlineLevel="0" collapsed="false">
      <c r="A4901" s="1" t="n">
        <v>4896</v>
      </c>
      <c r="B4901" s="1" t="n">
        <v>69</v>
      </c>
      <c r="C4901" s="1" t="n">
        <v>0</v>
      </c>
      <c r="D4901" s="1" t="n">
        <v>1</v>
      </c>
      <c r="E4901" s="1" t="n">
        <v>0</v>
      </c>
      <c r="G4901" s="1" t="n">
        <v>69.13</v>
      </c>
      <c r="I4901" s="3" t="s">
        <v>5453</v>
      </c>
      <c r="L4901" s="1" t="n">
        <v>0</v>
      </c>
      <c r="M4901" s="1" t="n">
        <v>48960</v>
      </c>
    </row>
    <row r="4902" customFormat="false" ht="14.9" hidden="false" customHeight="false" outlineLevel="0" collapsed="false">
      <c r="A4902" s="1" t="n">
        <v>4897</v>
      </c>
      <c r="B4902" s="1" t="n">
        <v>69</v>
      </c>
      <c r="C4902" s="1" t="n">
        <v>0</v>
      </c>
      <c r="D4902" s="1" t="n">
        <v>0</v>
      </c>
      <c r="E4902" s="1" t="n">
        <v>1</v>
      </c>
      <c r="F4902" s="1" t="n">
        <v>4896</v>
      </c>
      <c r="H4902" s="1" t="s">
        <v>5454</v>
      </c>
      <c r="I4902" s="3" t="e">
        <f aca="false">-#NAME? #NAME? #NAME? #NAME?</f>
        <v>#VALUE!</v>
      </c>
      <c r="J4902" s="3" t="s">
        <v>256</v>
      </c>
      <c r="K4902" s="1" t="n">
        <v>10</v>
      </c>
      <c r="L4902" s="1" t="n">
        <v>0</v>
      </c>
      <c r="M4902" s="1" t="n">
        <v>48970</v>
      </c>
    </row>
    <row r="4903" customFormat="false" ht="14.9" hidden="false" customHeight="false" outlineLevel="0" collapsed="false">
      <c r="A4903" s="1" t="n">
        <v>4898</v>
      </c>
      <c r="B4903" s="1" t="n">
        <v>69</v>
      </c>
      <c r="C4903" s="1" t="n">
        <v>0</v>
      </c>
      <c r="D4903" s="1" t="n">
        <v>0</v>
      </c>
      <c r="E4903" s="1" t="n">
        <v>1</v>
      </c>
      <c r="F4903" s="1" t="n">
        <v>4897</v>
      </c>
      <c r="H4903" s="1" t="s">
        <v>5455</v>
      </c>
      <c r="I4903" s="3" t="e">
        <f aca="false">-#NAME?</f>
        <v>#NAME?</v>
      </c>
      <c r="J4903" s="3" t="s">
        <v>256</v>
      </c>
      <c r="K4903" s="1" t="n">
        <v>10</v>
      </c>
      <c r="L4903" s="1" t="n">
        <v>0</v>
      </c>
      <c r="M4903" s="1" t="n">
        <v>48980</v>
      </c>
    </row>
    <row r="4904" customFormat="false" ht="41.75" hidden="false" customHeight="false" outlineLevel="0" collapsed="false">
      <c r="A4904" s="1" t="n">
        <v>4899</v>
      </c>
      <c r="B4904" s="1" t="n">
        <v>69</v>
      </c>
      <c r="C4904" s="1" t="n">
        <v>0</v>
      </c>
      <c r="D4904" s="1" t="n">
        <v>1</v>
      </c>
      <c r="E4904" s="1" t="n">
        <v>0</v>
      </c>
      <c r="G4904" s="1" t="n">
        <v>69.14</v>
      </c>
      <c r="I4904" s="3" t="s">
        <v>5456</v>
      </c>
      <c r="L4904" s="1" t="n">
        <v>0</v>
      </c>
      <c r="M4904" s="1" t="n">
        <v>48990</v>
      </c>
    </row>
    <row r="4905" customFormat="false" ht="14.9" hidden="false" customHeight="false" outlineLevel="0" collapsed="false">
      <c r="A4905" s="1" t="n">
        <v>4900</v>
      </c>
      <c r="B4905" s="1" t="n">
        <v>69</v>
      </c>
      <c r="C4905" s="1" t="n">
        <v>0</v>
      </c>
      <c r="D4905" s="1" t="n">
        <v>0</v>
      </c>
      <c r="E4905" s="1" t="n">
        <v>1</v>
      </c>
      <c r="F4905" s="1" t="n">
        <v>4899</v>
      </c>
      <c r="H4905" s="1" t="s">
        <v>5457</v>
      </c>
      <c r="I4905" s="3" t="e">
        <f aca="false">-#NAME? #NAME? #NAME? #NAME?</f>
        <v>#VALUE!</v>
      </c>
      <c r="J4905" s="3" t="s">
        <v>256</v>
      </c>
      <c r="K4905" s="1" t="n">
        <v>10</v>
      </c>
      <c r="L4905" s="1" t="n">
        <v>0</v>
      </c>
      <c r="M4905" s="1" t="n">
        <v>49000</v>
      </c>
    </row>
    <row r="4906" customFormat="false" ht="14.9" hidden="false" customHeight="false" outlineLevel="0" collapsed="false">
      <c r="A4906" s="1" t="n">
        <v>4901</v>
      </c>
      <c r="B4906" s="1" t="n">
        <v>69</v>
      </c>
      <c r="C4906" s="1" t="n">
        <v>0</v>
      </c>
      <c r="D4906" s="1" t="n">
        <v>0</v>
      </c>
      <c r="E4906" s="1" t="n">
        <v>1</v>
      </c>
      <c r="F4906" s="1" t="n">
        <v>4899</v>
      </c>
      <c r="H4906" s="1" t="s">
        <v>5458</v>
      </c>
      <c r="I4906" s="3" t="e">
        <f aca="false">-#NAME?</f>
        <v>#NAME?</v>
      </c>
      <c r="J4906" s="3" t="s">
        <v>256</v>
      </c>
      <c r="K4906" s="1" t="n">
        <v>10</v>
      </c>
      <c r="L4906" s="1" t="n">
        <v>0</v>
      </c>
      <c r="M4906" s="1" t="n">
        <v>49010</v>
      </c>
    </row>
    <row r="4907" customFormat="false" ht="68.65" hidden="false" customHeight="false" outlineLevel="0" collapsed="false">
      <c r="A4907" s="1" t="n">
        <v>4902</v>
      </c>
      <c r="B4907" s="1" t="n">
        <v>70</v>
      </c>
      <c r="C4907" s="1" t="n">
        <v>0</v>
      </c>
      <c r="D4907" s="1" t="n">
        <v>1</v>
      </c>
      <c r="E4907" s="1" t="n">
        <v>1</v>
      </c>
      <c r="G4907" s="1" t="n">
        <v>70.01</v>
      </c>
      <c r="H4907" s="1" t="s">
        <v>5459</v>
      </c>
      <c r="I4907" s="3" t="s">
        <v>5460</v>
      </c>
      <c r="J4907" s="3" t="s">
        <v>5461</v>
      </c>
      <c r="K4907" s="1" t="n">
        <v>5</v>
      </c>
      <c r="L4907" s="1" t="n">
        <v>0</v>
      </c>
      <c r="M4907" s="1" t="n">
        <v>0</v>
      </c>
      <c r="N4907" s="1" t="n">
        <v>49020</v>
      </c>
    </row>
    <row r="4908" customFormat="false" ht="162.65" hidden="false" customHeight="false" outlineLevel="0" collapsed="false">
      <c r="A4908" s="1" t="n">
        <v>4903</v>
      </c>
      <c r="B4908" s="1" t="n">
        <v>70</v>
      </c>
      <c r="C4908" s="1" t="n">
        <v>0</v>
      </c>
      <c r="D4908" s="1" t="n">
        <v>1</v>
      </c>
      <c r="E4908" s="1" t="n">
        <v>0</v>
      </c>
      <c r="G4908" s="1" t="n">
        <v>70.02</v>
      </c>
      <c r="I4908" s="3" t="s">
        <v>5462</v>
      </c>
      <c r="J4908" s="3" t="s">
        <v>256</v>
      </c>
      <c r="K4908" s="1" t="n">
        <v>10</v>
      </c>
      <c r="L4908" s="1" t="n">
        <v>0</v>
      </c>
      <c r="M4908" s="1" t="n">
        <v>49030</v>
      </c>
    </row>
    <row r="4909" customFormat="false" ht="14.9" hidden="false" customHeight="false" outlineLevel="0" collapsed="false">
      <c r="A4909" s="1" t="n">
        <v>4904</v>
      </c>
      <c r="B4909" s="1" t="n">
        <v>70</v>
      </c>
      <c r="C4909" s="1" t="n">
        <v>0</v>
      </c>
      <c r="D4909" s="1" t="n">
        <v>0</v>
      </c>
      <c r="E4909" s="1" t="n">
        <v>1</v>
      </c>
      <c r="F4909" s="1" t="n">
        <v>4903</v>
      </c>
      <c r="H4909" s="1" t="s">
        <v>5463</v>
      </c>
      <c r="I4909" s="3" t="e">
        <f aca="false">-#NAME?</f>
        <v>#NAME?</v>
      </c>
      <c r="J4909" s="3" t="s">
        <v>256</v>
      </c>
      <c r="K4909" s="1" t="n">
        <v>10</v>
      </c>
      <c r="L4909" s="1" t="n">
        <v>0</v>
      </c>
      <c r="M4909" s="1" t="n">
        <v>49040</v>
      </c>
    </row>
    <row r="4910" customFormat="false" ht="14.9" hidden="false" customHeight="false" outlineLevel="0" collapsed="false">
      <c r="A4910" s="1" t="n">
        <v>4905</v>
      </c>
      <c r="B4910" s="1" t="n">
        <v>70</v>
      </c>
      <c r="C4910" s="1" t="n">
        <v>0</v>
      </c>
      <c r="D4910" s="1" t="n">
        <v>0</v>
      </c>
      <c r="E4910" s="1" t="n">
        <v>1</v>
      </c>
      <c r="F4910" s="1" t="n">
        <v>4903</v>
      </c>
      <c r="H4910" s="1" t="s">
        <v>5464</v>
      </c>
      <c r="I4910" s="3" t="e">
        <f aca="false">-#NAME?</f>
        <v>#NAME?</v>
      </c>
      <c r="J4910" s="3" t="s">
        <v>256</v>
      </c>
      <c r="K4910" s="1" t="n">
        <v>10</v>
      </c>
      <c r="L4910" s="1" t="n">
        <v>0</v>
      </c>
      <c r="M4910" s="1" t="n">
        <v>49050</v>
      </c>
    </row>
    <row r="4911" customFormat="false" ht="14.9" hidden="false" customHeight="false" outlineLevel="0" collapsed="false">
      <c r="A4911" s="1" t="n">
        <v>4906</v>
      </c>
      <c r="B4911" s="1" t="n">
        <v>70</v>
      </c>
      <c r="C4911" s="1" t="n">
        <v>0</v>
      </c>
      <c r="D4911" s="1" t="n">
        <v>0</v>
      </c>
      <c r="E4911" s="1" t="n">
        <v>0</v>
      </c>
      <c r="F4911" s="1" t="n">
        <v>4903</v>
      </c>
      <c r="I4911" s="3" t="s">
        <v>5465</v>
      </c>
      <c r="L4911" s="1" t="n">
        <v>0</v>
      </c>
      <c r="M4911" s="1" t="n">
        <v>49060</v>
      </c>
    </row>
    <row r="4912" customFormat="false" ht="14.9" hidden="false" customHeight="false" outlineLevel="0" collapsed="false">
      <c r="A4912" s="1" t="n">
        <v>4907</v>
      </c>
      <c r="B4912" s="1" t="n">
        <v>70</v>
      </c>
      <c r="C4912" s="1" t="n">
        <v>0</v>
      </c>
      <c r="D4912" s="1" t="n">
        <v>0</v>
      </c>
      <c r="E4912" s="1" t="n">
        <v>1</v>
      </c>
      <c r="F4912" s="1" t="n">
        <v>4906</v>
      </c>
      <c r="H4912" s="1" t="s">
        <v>5466</v>
      </c>
      <c r="I4912" s="3" t="e">
        <f aca="false">--#NAME? #NAME? #NAME? #NAME? #NAME? #NAME? #NAME?</f>
        <v>#VALUE!</v>
      </c>
      <c r="J4912" s="3" t="s">
        <v>256</v>
      </c>
      <c r="K4912" s="1" t="n">
        <v>10</v>
      </c>
      <c r="L4912" s="1" t="n">
        <v>0</v>
      </c>
      <c r="M4912" s="1" t="n">
        <v>49070</v>
      </c>
    </row>
    <row r="4913" customFormat="false" ht="229.85" hidden="false" customHeight="false" outlineLevel="0" collapsed="false">
      <c r="A4913" s="1" t="n">
        <v>4908</v>
      </c>
      <c r="B4913" s="1" t="n">
        <v>70</v>
      </c>
      <c r="C4913" s="1" t="n">
        <v>0</v>
      </c>
      <c r="D4913" s="1" t="n">
        <v>0</v>
      </c>
      <c r="E4913" s="1" t="n">
        <v>1</v>
      </c>
      <c r="F4913" s="1" t="n">
        <v>4906</v>
      </c>
      <c r="H4913" s="1" t="s">
        <v>5467</v>
      </c>
      <c r="I4913" s="3" t="s">
        <v>5468</v>
      </c>
      <c r="J4913" s="3" t="s">
        <v>256</v>
      </c>
      <c r="K4913" s="1" t="n">
        <v>10</v>
      </c>
      <c r="L4913" s="1" t="n">
        <v>0</v>
      </c>
      <c r="M4913" s="1" t="n">
        <v>49080</v>
      </c>
    </row>
    <row r="4914" customFormat="false" ht="14.9" hidden="false" customHeight="false" outlineLevel="0" collapsed="false">
      <c r="A4914" s="1" t="n">
        <v>4909</v>
      </c>
      <c r="B4914" s="1" t="n">
        <v>70</v>
      </c>
      <c r="C4914" s="1" t="n">
        <v>0</v>
      </c>
      <c r="D4914" s="1" t="n">
        <v>0</v>
      </c>
      <c r="E4914" s="1" t="n">
        <v>1</v>
      </c>
      <c r="F4914" s="1" t="n">
        <v>4906</v>
      </c>
      <c r="H4914" s="1" t="s">
        <v>5469</v>
      </c>
      <c r="I4914" s="3" t="e">
        <f aca="false">--#NAME?</f>
        <v>#NAME?</v>
      </c>
      <c r="J4914" s="3" t="s">
        <v>256</v>
      </c>
      <c r="K4914" s="1" t="n">
        <v>10</v>
      </c>
      <c r="L4914" s="1" t="n">
        <v>0</v>
      </c>
      <c r="M4914" s="1" t="n">
        <v>49090</v>
      </c>
    </row>
    <row r="4915" customFormat="false" ht="229.85" hidden="false" customHeight="false" outlineLevel="0" collapsed="false">
      <c r="A4915" s="1" t="n">
        <v>4910</v>
      </c>
      <c r="B4915" s="1" t="n">
        <v>70</v>
      </c>
      <c r="C4915" s="1" t="n">
        <v>0</v>
      </c>
      <c r="D4915" s="1" t="n">
        <v>1</v>
      </c>
      <c r="E4915" s="1" t="n">
        <v>0</v>
      </c>
      <c r="G4915" s="1" t="n">
        <v>70.03</v>
      </c>
      <c r="I4915" s="3" t="s">
        <v>5470</v>
      </c>
      <c r="L4915" s="1" t="n">
        <v>0</v>
      </c>
      <c r="M4915" s="1" t="n">
        <v>49100</v>
      </c>
    </row>
    <row r="4916" customFormat="false" ht="41.75" hidden="false" customHeight="false" outlineLevel="0" collapsed="false">
      <c r="A4916" s="1" t="n">
        <v>4911</v>
      </c>
      <c r="B4916" s="1" t="n">
        <v>70</v>
      </c>
      <c r="C4916" s="1" t="n">
        <v>0</v>
      </c>
      <c r="D4916" s="1" t="n">
        <v>0</v>
      </c>
      <c r="E4916" s="1" t="n">
        <v>0</v>
      </c>
      <c r="F4916" s="1" t="n">
        <v>4910</v>
      </c>
      <c r="I4916" s="3" t="s">
        <v>5471</v>
      </c>
      <c r="L4916" s="1" t="n">
        <v>0</v>
      </c>
      <c r="M4916" s="1" t="n">
        <v>49110</v>
      </c>
    </row>
    <row r="4917" customFormat="false" ht="14.9" hidden="false" customHeight="false" outlineLevel="0" collapsed="false">
      <c r="A4917" s="1" t="n">
        <v>4912</v>
      </c>
      <c r="B4917" s="1" t="n">
        <v>70</v>
      </c>
      <c r="C4917" s="1" t="n">
        <v>0</v>
      </c>
      <c r="D4917" s="1" t="n">
        <v>0</v>
      </c>
      <c r="E4917" s="1" t="n">
        <v>1</v>
      </c>
      <c r="F4917" s="1" t="n">
        <v>4911</v>
      </c>
      <c r="H4917" s="1" t="s">
        <v>5472</v>
      </c>
      <c r="I4917" s="3" t="e">
        <f aca="false">--#NAME? #NAME? #NAME? #NAME? (#NAME? #NAME?),#NAME?,#NAME? #NAME? #NAME? #NAME? #NAME?,#NAME? #NAME? #NAME?-#NAME? #NAME?</f>
        <v>#VALUE!</v>
      </c>
      <c r="J4917" s="3" t="s">
        <v>4712</v>
      </c>
      <c r="K4917" s="1" t="n">
        <v>10</v>
      </c>
      <c r="L4917" s="1" t="n">
        <v>0</v>
      </c>
      <c r="M4917" s="1" t="n">
        <v>49120</v>
      </c>
    </row>
    <row r="4918" customFormat="false" ht="14.9" hidden="false" customHeight="false" outlineLevel="0" collapsed="false">
      <c r="A4918" s="1" t="n">
        <v>4913</v>
      </c>
      <c r="B4918" s="1" t="n">
        <v>70</v>
      </c>
      <c r="C4918" s="1" t="n">
        <v>0</v>
      </c>
      <c r="D4918" s="1" t="n">
        <v>0</v>
      </c>
      <c r="E4918" s="1" t="n">
        <v>1</v>
      </c>
      <c r="F4918" s="1" t="n">
        <v>4911</v>
      </c>
      <c r="H4918" s="1" t="s">
        <v>5473</v>
      </c>
      <c r="I4918" s="3" t="e">
        <f aca="false">--#NAME?</f>
        <v>#NAME?</v>
      </c>
      <c r="J4918" s="3" t="s">
        <v>4712</v>
      </c>
      <c r="K4918" s="1" t="n">
        <v>10</v>
      </c>
      <c r="L4918" s="1" t="n">
        <v>0</v>
      </c>
      <c r="M4918" s="1" t="n">
        <v>49130</v>
      </c>
    </row>
    <row r="4919" customFormat="false" ht="14.9" hidden="false" customHeight="false" outlineLevel="0" collapsed="false">
      <c r="A4919" s="1" t="n">
        <v>4914</v>
      </c>
      <c r="B4919" s="1" t="n">
        <v>70</v>
      </c>
      <c r="C4919" s="1" t="n">
        <v>0</v>
      </c>
      <c r="D4919" s="1" t="n">
        <v>0</v>
      </c>
      <c r="E4919" s="1" t="n">
        <v>1</v>
      </c>
      <c r="F4919" s="1" t="n">
        <v>4910</v>
      </c>
      <c r="H4919" s="1" t="s">
        <v>5474</v>
      </c>
      <c r="I4919" s="3" t="e">
        <f aca="false">-#NAME? #NAME?</f>
        <v>#VALUE!</v>
      </c>
      <c r="J4919" s="3" t="s">
        <v>4712</v>
      </c>
      <c r="K4919" s="1" t="n">
        <v>10</v>
      </c>
      <c r="L4919" s="1" t="n">
        <v>0</v>
      </c>
      <c r="M4919" s="1" t="n">
        <v>49140</v>
      </c>
    </row>
    <row r="4920" customFormat="false" ht="14.9" hidden="false" customHeight="false" outlineLevel="0" collapsed="false">
      <c r="A4920" s="1" t="n">
        <v>4915</v>
      </c>
      <c r="B4920" s="1" t="n">
        <v>70</v>
      </c>
      <c r="C4920" s="1" t="n">
        <v>0</v>
      </c>
      <c r="D4920" s="1" t="n">
        <v>0</v>
      </c>
      <c r="E4920" s="1" t="n">
        <v>1</v>
      </c>
      <c r="F4920" s="1" t="n">
        <v>4910</v>
      </c>
      <c r="H4920" s="1" t="s">
        <v>5475</v>
      </c>
      <c r="I4920" s="3" t="e">
        <f aca="false">-#NAME?</f>
        <v>#NAME?</v>
      </c>
      <c r="J4920" s="3" t="s">
        <v>4712</v>
      </c>
      <c r="K4920" s="1" t="n">
        <v>10</v>
      </c>
      <c r="L4920" s="1" t="n">
        <v>0</v>
      </c>
      <c r="M4920" s="1" t="n">
        <v>49150</v>
      </c>
    </row>
    <row r="4921" customFormat="false" ht="229.85" hidden="false" customHeight="false" outlineLevel="0" collapsed="false">
      <c r="A4921" s="1" t="n">
        <v>4916</v>
      </c>
      <c r="B4921" s="1" t="n">
        <v>70</v>
      </c>
      <c r="C4921" s="1" t="n">
        <v>0</v>
      </c>
      <c r="D4921" s="1" t="n">
        <v>1</v>
      </c>
      <c r="E4921" s="1" t="n">
        <v>0</v>
      </c>
      <c r="G4921" s="1" t="n">
        <v>70.04</v>
      </c>
      <c r="I4921" s="3" t="s">
        <v>5476</v>
      </c>
      <c r="L4921" s="1" t="n">
        <v>0</v>
      </c>
      <c r="M4921" s="1" t="n">
        <v>49160</v>
      </c>
    </row>
    <row r="4922" customFormat="false" ht="14.9" hidden="false" customHeight="false" outlineLevel="0" collapsed="false">
      <c r="A4922" s="1" t="n">
        <v>4917</v>
      </c>
      <c r="B4922" s="1" t="n">
        <v>70</v>
      </c>
      <c r="C4922" s="1" t="n">
        <v>0</v>
      </c>
      <c r="D4922" s="1" t="n">
        <v>0</v>
      </c>
      <c r="E4922" s="1" t="n">
        <v>1</v>
      </c>
      <c r="F4922" s="1" t="n">
        <v>4916</v>
      </c>
      <c r="H4922" s="1" t="s">
        <v>5477</v>
      </c>
      <c r="I4922" s="3" t="e">
        <f aca="false">-#NAME?,#NAME? #NAME? #NAME? #NAME? (#NAME? #NAME?),#NAME?,#NAME? #NAME? #NAME? #NAME? #NAME?,#NAME? #NAME? #NAME?-#NAME? #NAME?</f>
        <v>#VALUE!</v>
      </c>
      <c r="J4922" s="3" t="s">
        <v>4712</v>
      </c>
      <c r="K4922" s="1" t="n">
        <v>10</v>
      </c>
      <c r="L4922" s="1" t="n">
        <v>0</v>
      </c>
      <c r="M4922" s="1" t="n">
        <v>49170</v>
      </c>
    </row>
    <row r="4923" customFormat="false" ht="14.9" hidden="false" customHeight="false" outlineLevel="0" collapsed="false">
      <c r="A4923" s="1" t="n">
        <v>4918</v>
      </c>
      <c r="B4923" s="1" t="n">
        <v>70</v>
      </c>
      <c r="C4923" s="1" t="n">
        <v>0</v>
      </c>
      <c r="D4923" s="1" t="n">
        <v>0</v>
      </c>
      <c r="E4923" s="1" t="n">
        <v>1</v>
      </c>
      <c r="F4923" s="1" t="n">
        <v>4916</v>
      </c>
      <c r="H4923" s="1" t="s">
        <v>5478</v>
      </c>
      <c r="I4923" s="3" t="e">
        <f aca="false">-#NAME? #NAME?</f>
        <v>#VALUE!</v>
      </c>
      <c r="J4923" s="3" t="s">
        <v>4712</v>
      </c>
      <c r="K4923" s="1" t="n">
        <v>10</v>
      </c>
      <c r="L4923" s="1" t="n">
        <v>0</v>
      </c>
      <c r="M4923" s="1" t="n">
        <v>49180</v>
      </c>
    </row>
    <row r="4924" customFormat="false" ht="256.7" hidden="false" customHeight="false" outlineLevel="0" collapsed="false">
      <c r="A4924" s="1" t="n">
        <v>4919</v>
      </c>
      <c r="B4924" s="1" t="n">
        <v>70</v>
      </c>
      <c r="C4924" s="1" t="n">
        <v>0</v>
      </c>
      <c r="D4924" s="1" t="n">
        <v>1</v>
      </c>
      <c r="E4924" s="1" t="n">
        <v>0</v>
      </c>
      <c r="G4924" s="1" t="n">
        <v>70.05</v>
      </c>
      <c r="I4924" s="3" t="s">
        <v>5479</v>
      </c>
      <c r="L4924" s="1" t="n">
        <v>0</v>
      </c>
      <c r="M4924" s="1" t="n">
        <v>49190</v>
      </c>
    </row>
    <row r="4925" customFormat="false" ht="14.9" hidden="false" customHeight="false" outlineLevel="0" collapsed="false">
      <c r="A4925" s="1" t="n">
        <v>4920</v>
      </c>
      <c r="B4925" s="1" t="n">
        <v>70</v>
      </c>
      <c r="C4925" s="1" t="n">
        <v>0</v>
      </c>
      <c r="D4925" s="1" t="n">
        <v>0</v>
      </c>
      <c r="E4925" s="1" t="n">
        <v>1</v>
      </c>
      <c r="F4925" s="1" t="n">
        <v>4919</v>
      </c>
      <c r="H4925" s="1" t="s">
        <v>5480</v>
      </c>
      <c r="I4925" s="3" t="e">
        <f aca="false">-#NAME?-#NAME? #NAME?,#NAME? #NAME? #NAME?,#NAME? #NAME? #NAME?-#NAME? #NAME?</f>
        <v>#VALUE!</v>
      </c>
      <c r="J4925" s="3" t="s">
        <v>4712</v>
      </c>
      <c r="K4925" s="1" t="n">
        <v>10</v>
      </c>
      <c r="L4925" s="1" t="n">
        <v>0</v>
      </c>
      <c r="M4925" s="1" t="n">
        <v>49200</v>
      </c>
    </row>
    <row r="4926" customFormat="false" ht="41.75" hidden="false" customHeight="false" outlineLevel="0" collapsed="false">
      <c r="A4926" s="1" t="n">
        <v>4921</v>
      </c>
      <c r="B4926" s="1" t="n">
        <v>70</v>
      </c>
      <c r="C4926" s="1" t="n">
        <v>0</v>
      </c>
      <c r="D4926" s="1" t="n">
        <v>0</v>
      </c>
      <c r="E4926" s="1" t="n">
        <v>0</v>
      </c>
      <c r="F4926" s="1" t="n">
        <v>4919</v>
      </c>
      <c r="I4926" s="3" t="s">
        <v>5481</v>
      </c>
      <c r="L4926" s="1" t="n">
        <v>0</v>
      </c>
      <c r="M4926" s="1" t="n">
        <v>49210</v>
      </c>
    </row>
    <row r="4927" customFormat="false" ht="14.9" hidden="false" customHeight="false" outlineLevel="0" collapsed="false">
      <c r="A4927" s="1" t="n">
        <v>4922</v>
      </c>
      <c r="B4927" s="1" t="n">
        <v>70</v>
      </c>
      <c r="C4927" s="1" t="n">
        <v>0</v>
      </c>
      <c r="D4927" s="1" t="n">
        <v>0</v>
      </c>
      <c r="E4927" s="1" t="n">
        <v>1</v>
      </c>
      <c r="F4927" s="1" t="n">
        <v>4921</v>
      </c>
      <c r="H4927" s="1" t="s">
        <v>5482</v>
      </c>
      <c r="I4927" s="3" t="e">
        <f aca="false">--#NAME? #NAME? #NAME? #NAME? (#NAME? #NAME?),#NAME?,#NAME? #NAME? #NAME? #NAME? #NAME?</f>
        <v>#VALUE!</v>
      </c>
      <c r="J4927" s="3" t="s">
        <v>4712</v>
      </c>
      <c r="K4927" s="1" t="n">
        <v>10</v>
      </c>
      <c r="L4927" s="1" t="n">
        <v>0</v>
      </c>
      <c r="M4927" s="1" t="n">
        <v>49220</v>
      </c>
    </row>
    <row r="4928" customFormat="false" ht="14.9" hidden="false" customHeight="false" outlineLevel="0" collapsed="false">
      <c r="A4928" s="1" t="n">
        <v>4923</v>
      </c>
      <c r="B4928" s="1" t="n">
        <v>70</v>
      </c>
      <c r="C4928" s="1" t="n">
        <v>0</v>
      </c>
      <c r="D4928" s="1" t="n">
        <v>0</v>
      </c>
      <c r="E4928" s="1" t="n">
        <v>1</v>
      </c>
      <c r="F4928" s="1" t="n">
        <v>4921</v>
      </c>
      <c r="H4928" s="1" t="s">
        <v>5483</v>
      </c>
      <c r="I4928" s="3" t="e">
        <f aca="false">--#NAME?</f>
        <v>#NAME?</v>
      </c>
      <c r="J4928" s="3" t="s">
        <v>4712</v>
      </c>
      <c r="K4928" s="1" t="n">
        <v>10</v>
      </c>
      <c r="L4928" s="1" t="n">
        <v>0</v>
      </c>
      <c r="M4928" s="1" t="n">
        <v>49230</v>
      </c>
    </row>
    <row r="4929" customFormat="false" ht="14.9" hidden="false" customHeight="false" outlineLevel="0" collapsed="false">
      <c r="A4929" s="1" t="n">
        <v>4924</v>
      </c>
      <c r="B4929" s="1" t="n">
        <v>70</v>
      </c>
      <c r="C4929" s="1" t="n">
        <v>0</v>
      </c>
      <c r="D4929" s="1" t="n">
        <v>0</v>
      </c>
      <c r="E4929" s="1" t="n">
        <v>1</v>
      </c>
      <c r="F4929" s="1" t="n">
        <v>4919</v>
      </c>
      <c r="H4929" s="1" t="s">
        <v>5484</v>
      </c>
      <c r="I4929" s="3" t="e">
        <f aca="false">-#NAME? #NAME?</f>
        <v>#VALUE!</v>
      </c>
      <c r="J4929" s="3" t="s">
        <v>4712</v>
      </c>
      <c r="K4929" s="1" t="n">
        <v>10</v>
      </c>
      <c r="L4929" s="1" t="n">
        <v>0</v>
      </c>
      <c r="M4929" s="1" t="n">
        <v>49240</v>
      </c>
    </row>
    <row r="4930" customFormat="false" ht="256.7" hidden="false" customHeight="false" outlineLevel="0" collapsed="false">
      <c r="A4930" s="1" t="n">
        <v>4925</v>
      </c>
      <c r="B4930" s="1" t="n">
        <v>70</v>
      </c>
      <c r="C4930" s="1" t="n">
        <v>0</v>
      </c>
      <c r="D4930" s="1" t="n">
        <v>1</v>
      </c>
      <c r="E4930" s="1" t="n">
        <v>1</v>
      </c>
      <c r="G4930" s="1" t="n">
        <v>70.06</v>
      </c>
      <c r="H4930" s="1" t="s">
        <v>5485</v>
      </c>
      <c r="I4930" s="3" t="s">
        <v>5486</v>
      </c>
      <c r="J4930" s="3" t="s">
        <v>256</v>
      </c>
      <c r="K4930" s="1" t="n">
        <v>10</v>
      </c>
      <c r="L4930" s="1" t="n">
        <v>0</v>
      </c>
      <c r="M4930" s="1" t="n">
        <v>49250</v>
      </c>
    </row>
    <row r="4931" customFormat="false" ht="135.8" hidden="false" customHeight="false" outlineLevel="0" collapsed="false">
      <c r="A4931" s="1" t="n">
        <v>4926</v>
      </c>
      <c r="B4931" s="1" t="n">
        <v>70</v>
      </c>
      <c r="C4931" s="1" t="n">
        <v>0</v>
      </c>
      <c r="D4931" s="1" t="n">
        <v>1</v>
      </c>
      <c r="E4931" s="1" t="n">
        <v>0</v>
      </c>
      <c r="G4931" s="1" t="n">
        <v>70.07</v>
      </c>
      <c r="I4931" s="3" t="s">
        <v>5487</v>
      </c>
      <c r="L4931" s="1" t="n">
        <v>0</v>
      </c>
      <c r="M4931" s="1" t="n">
        <v>49260</v>
      </c>
    </row>
    <row r="4932" customFormat="false" ht="82.05" hidden="false" customHeight="false" outlineLevel="0" collapsed="false">
      <c r="A4932" s="1" t="n">
        <v>4927</v>
      </c>
      <c r="B4932" s="1" t="n">
        <v>70</v>
      </c>
      <c r="C4932" s="1" t="n">
        <v>0</v>
      </c>
      <c r="D4932" s="1" t="n">
        <v>0</v>
      </c>
      <c r="E4932" s="1" t="n">
        <v>0</v>
      </c>
      <c r="F4932" s="1" t="n">
        <v>4926</v>
      </c>
      <c r="I4932" s="3" t="s">
        <v>5488</v>
      </c>
      <c r="L4932" s="1" t="n">
        <v>0</v>
      </c>
      <c r="M4932" s="1" t="n">
        <v>49270</v>
      </c>
    </row>
    <row r="4933" customFormat="false" ht="14.9" hidden="false" customHeight="false" outlineLevel="0" collapsed="false">
      <c r="A4933" s="1" t="n">
        <v>4928</v>
      </c>
      <c r="B4933" s="1" t="n">
        <v>70</v>
      </c>
      <c r="C4933" s="1" t="n">
        <v>0</v>
      </c>
      <c r="D4933" s="1" t="n">
        <v>0</v>
      </c>
      <c r="E4933" s="1" t="n">
        <v>1</v>
      </c>
      <c r="F4933" s="1" t="n">
        <v>4927</v>
      </c>
      <c r="H4933" s="1" t="s">
        <v>5489</v>
      </c>
      <c r="I4933" s="3" t="e">
        <f aca="false">--#NAME? #NAME? #NAME? #NAME? #NAME? #NAME? #NAME? #NAME? #NAME?,#NAME?,#NAME? #NAME? #NAME?</f>
        <v>#VALUE!</v>
      </c>
      <c r="J4933" s="3" t="s">
        <v>4712</v>
      </c>
      <c r="K4933" s="1" t="n">
        <v>10</v>
      </c>
      <c r="L4933" s="1" t="n">
        <v>0</v>
      </c>
      <c r="M4933" s="1" t="n">
        <v>49280</v>
      </c>
    </row>
    <row r="4934" customFormat="false" ht="14.9" hidden="false" customHeight="false" outlineLevel="0" collapsed="false">
      <c r="A4934" s="1" t="n">
        <v>4929</v>
      </c>
      <c r="B4934" s="1" t="n">
        <v>70</v>
      </c>
      <c r="C4934" s="1" t="n">
        <v>0</v>
      </c>
      <c r="D4934" s="1" t="n">
        <v>0</v>
      </c>
      <c r="E4934" s="1" t="n">
        <v>1</v>
      </c>
      <c r="F4934" s="1" t="n">
        <v>4927</v>
      </c>
      <c r="H4934" s="1" t="s">
        <v>5490</v>
      </c>
      <c r="I4934" s="3" t="e">
        <f aca="false">--#NAME?</f>
        <v>#NAME?</v>
      </c>
      <c r="J4934" s="3" t="s">
        <v>4712</v>
      </c>
      <c r="K4934" s="1" t="n">
        <v>10</v>
      </c>
      <c r="L4934" s="1" t="n">
        <v>0</v>
      </c>
      <c r="M4934" s="1" t="n">
        <v>49290</v>
      </c>
    </row>
    <row r="4935" customFormat="false" ht="55.2" hidden="false" customHeight="false" outlineLevel="0" collapsed="false">
      <c r="A4935" s="1" t="n">
        <v>4930</v>
      </c>
      <c r="B4935" s="1" t="n">
        <v>70</v>
      </c>
      <c r="C4935" s="1" t="n">
        <v>0</v>
      </c>
      <c r="D4935" s="1" t="n">
        <v>0</v>
      </c>
      <c r="E4935" s="1" t="n">
        <v>0</v>
      </c>
      <c r="F4935" s="1" t="n">
        <v>4926</v>
      </c>
      <c r="I4935" s="3" t="s">
        <v>5491</v>
      </c>
      <c r="L4935" s="1" t="n">
        <v>0</v>
      </c>
      <c r="M4935" s="1" t="n">
        <v>49300</v>
      </c>
    </row>
    <row r="4936" customFormat="false" ht="14.9" hidden="false" customHeight="false" outlineLevel="0" collapsed="false">
      <c r="A4936" s="1" t="n">
        <v>4931</v>
      </c>
      <c r="B4936" s="1" t="n">
        <v>70</v>
      </c>
      <c r="C4936" s="1" t="n">
        <v>0</v>
      </c>
      <c r="D4936" s="1" t="n">
        <v>0</v>
      </c>
      <c r="E4936" s="1" t="n">
        <v>1</v>
      </c>
      <c r="F4936" s="1" t="n">
        <v>4930</v>
      </c>
      <c r="H4936" s="1" t="s">
        <v>5492</v>
      </c>
      <c r="I4936" s="3" t="e">
        <f aca="false">--#NAME? #NAME? #NAME? #NAME? #NAME? #NAME? #NAME? #NAME? #NAME?,#NAME?,#NAME? #NAME? #NAME?</f>
        <v>#VALUE!</v>
      </c>
      <c r="J4936" s="3" t="s">
        <v>4712</v>
      </c>
      <c r="K4936" s="1" t="n">
        <v>10</v>
      </c>
      <c r="L4936" s="1" t="n">
        <v>0</v>
      </c>
      <c r="M4936" s="1" t="n">
        <v>49310</v>
      </c>
    </row>
    <row r="4937" customFormat="false" ht="14.9" hidden="false" customHeight="false" outlineLevel="0" collapsed="false">
      <c r="A4937" s="1" t="n">
        <v>4932</v>
      </c>
      <c r="B4937" s="1" t="n">
        <v>70</v>
      </c>
      <c r="C4937" s="1" t="n">
        <v>0</v>
      </c>
      <c r="D4937" s="1" t="n">
        <v>0</v>
      </c>
      <c r="E4937" s="1" t="n">
        <v>1</v>
      </c>
      <c r="F4937" s="1" t="n">
        <v>4930</v>
      </c>
      <c r="H4937" s="1" t="s">
        <v>5493</v>
      </c>
      <c r="I4937" s="3" t="e">
        <f aca="false">--#NAME?</f>
        <v>#NAME?</v>
      </c>
      <c r="J4937" s="3" t="s">
        <v>256</v>
      </c>
      <c r="K4937" s="1" t="n">
        <v>10</v>
      </c>
      <c r="L4937" s="1" t="n">
        <v>0</v>
      </c>
      <c r="M4937" s="1" t="n">
        <v>49320</v>
      </c>
    </row>
    <row r="4938" customFormat="false" ht="68.65" hidden="false" customHeight="false" outlineLevel="0" collapsed="false">
      <c r="A4938" s="1" t="n">
        <v>4933</v>
      </c>
      <c r="B4938" s="1" t="n">
        <v>70</v>
      </c>
      <c r="C4938" s="1" t="n">
        <v>0</v>
      </c>
      <c r="D4938" s="1" t="n">
        <v>1</v>
      </c>
      <c r="E4938" s="1" t="n">
        <v>1</v>
      </c>
      <c r="G4938" s="1" t="n">
        <v>70.08</v>
      </c>
      <c r="H4938" s="1" t="s">
        <v>5494</v>
      </c>
      <c r="I4938" s="3" t="s">
        <v>5495</v>
      </c>
      <c r="J4938" s="3" t="s">
        <v>256</v>
      </c>
      <c r="K4938" s="1" t="n">
        <v>10</v>
      </c>
      <c r="L4938" s="1" t="n">
        <v>0</v>
      </c>
      <c r="M4938" s="1" t="n">
        <v>49330</v>
      </c>
    </row>
    <row r="4939" customFormat="false" ht="108.95" hidden="false" customHeight="false" outlineLevel="0" collapsed="false">
      <c r="A4939" s="1" t="n">
        <v>4934</v>
      </c>
      <c r="B4939" s="1" t="n">
        <v>70</v>
      </c>
      <c r="C4939" s="1" t="n">
        <v>0</v>
      </c>
      <c r="D4939" s="1" t="n">
        <v>1</v>
      </c>
      <c r="E4939" s="1" t="n">
        <v>0</v>
      </c>
      <c r="G4939" s="1" t="n">
        <v>70.09</v>
      </c>
      <c r="I4939" s="3" t="s">
        <v>5496</v>
      </c>
      <c r="L4939" s="1" t="n">
        <v>0</v>
      </c>
      <c r="M4939" s="1" t="n">
        <v>49340</v>
      </c>
    </row>
    <row r="4940" customFormat="false" ht="14.9" hidden="false" customHeight="false" outlineLevel="0" collapsed="false">
      <c r="A4940" s="1" t="n">
        <v>4935</v>
      </c>
      <c r="B4940" s="1" t="n">
        <v>70</v>
      </c>
      <c r="C4940" s="1" t="n">
        <v>0</v>
      </c>
      <c r="D4940" s="1" t="n">
        <v>0</v>
      </c>
      <c r="E4940" s="1" t="n">
        <v>1</v>
      </c>
      <c r="F4940" s="1" t="n">
        <v>4934</v>
      </c>
      <c r="H4940" s="1" t="s">
        <v>5497</v>
      </c>
      <c r="I4940" s="3" t="e">
        <f aca="false">-#NAME?-#NAME? #NAME? #NAME? #NAME?</f>
        <v>#VALUE!</v>
      </c>
      <c r="J4940" s="3" t="s">
        <v>256</v>
      </c>
      <c r="K4940" s="1" t="n">
        <v>10</v>
      </c>
      <c r="L4940" s="1" t="n">
        <v>0</v>
      </c>
      <c r="M4940" s="1" t="n">
        <v>49350</v>
      </c>
    </row>
    <row r="4941" customFormat="false" ht="14.9" hidden="false" customHeight="false" outlineLevel="0" collapsed="false">
      <c r="A4941" s="1" t="n">
        <v>4936</v>
      </c>
      <c r="B4941" s="1" t="n">
        <v>70</v>
      </c>
      <c r="C4941" s="1" t="n">
        <v>0</v>
      </c>
      <c r="D4941" s="1" t="n">
        <v>0</v>
      </c>
      <c r="E4941" s="1" t="n">
        <v>0</v>
      </c>
      <c r="F4941" s="1" t="n">
        <v>4934</v>
      </c>
      <c r="I4941" s="3" t="s">
        <v>199</v>
      </c>
      <c r="L4941" s="1" t="n">
        <v>0</v>
      </c>
      <c r="M4941" s="1" t="n">
        <v>49360</v>
      </c>
    </row>
    <row r="4942" customFormat="false" ht="14.9" hidden="false" customHeight="false" outlineLevel="0" collapsed="false">
      <c r="A4942" s="1" t="n">
        <v>4937</v>
      </c>
      <c r="B4942" s="1" t="n">
        <v>70</v>
      </c>
      <c r="C4942" s="1" t="n">
        <v>0</v>
      </c>
      <c r="D4942" s="1" t="n">
        <v>0</v>
      </c>
      <c r="E4942" s="1" t="n">
        <v>1</v>
      </c>
      <c r="F4942" s="1" t="n">
        <v>4936</v>
      </c>
      <c r="H4942" s="1" t="s">
        <v>5498</v>
      </c>
      <c r="I4942" s="3" t="e">
        <f aca="false">--#NAME?</f>
        <v>#NAME?</v>
      </c>
      <c r="J4942" s="3" t="s">
        <v>256</v>
      </c>
      <c r="K4942" s="1" t="n">
        <v>10</v>
      </c>
      <c r="L4942" s="1" t="n">
        <v>0</v>
      </c>
      <c r="M4942" s="1" t="n">
        <v>49370</v>
      </c>
    </row>
    <row r="4943" customFormat="false" ht="14.9" hidden="false" customHeight="false" outlineLevel="0" collapsed="false">
      <c r="A4943" s="1" t="n">
        <v>4938</v>
      </c>
      <c r="B4943" s="1" t="n">
        <v>70</v>
      </c>
      <c r="C4943" s="1" t="n">
        <v>0</v>
      </c>
      <c r="D4943" s="1" t="n">
        <v>0</v>
      </c>
      <c r="E4943" s="1" t="n">
        <v>1</v>
      </c>
      <c r="F4943" s="1" t="n">
        <v>4936</v>
      </c>
      <c r="H4943" s="1" t="s">
        <v>5499</v>
      </c>
      <c r="I4943" s="3" t="e">
        <f aca="false">--#NAME?</f>
        <v>#NAME?</v>
      </c>
      <c r="J4943" s="3" t="s">
        <v>256</v>
      </c>
      <c r="K4943" s="1" t="n">
        <v>10</v>
      </c>
      <c r="L4943" s="1" t="n">
        <v>0</v>
      </c>
      <c r="M4943" s="1" t="n">
        <v>49380</v>
      </c>
    </row>
    <row r="4944" customFormat="false" ht="323.85" hidden="false" customHeight="false" outlineLevel="0" collapsed="false">
      <c r="A4944" s="1" t="n">
        <v>4939</v>
      </c>
      <c r="B4944" s="1" t="n">
        <v>70</v>
      </c>
      <c r="C4944" s="1" t="n">
        <v>0</v>
      </c>
      <c r="D4944" s="1" t="n">
        <v>1</v>
      </c>
      <c r="E4944" s="1" t="n">
        <v>0</v>
      </c>
      <c r="G4944" s="1" t="n">
        <v>70.1</v>
      </c>
      <c r="I4944" s="3" t="s">
        <v>5500</v>
      </c>
      <c r="L4944" s="1" t="n">
        <v>0</v>
      </c>
      <c r="M4944" s="1" t="n">
        <v>49390</v>
      </c>
    </row>
    <row r="4945" customFormat="false" ht="41.75" hidden="false" customHeight="false" outlineLevel="0" collapsed="false">
      <c r="A4945" s="1" t="n">
        <v>4940</v>
      </c>
      <c r="B4945" s="1" t="n">
        <v>70</v>
      </c>
      <c r="C4945" s="1" t="n">
        <v>0</v>
      </c>
      <c r="D4945" s="1" t="n">
        <v>0</v>
      </c>
      <c r="E4945" s="1" t="n">
        <v>0</v>
      </c>
      <c r="F4945" s="1" t="n">
        <v>4939</v>
      </c>
      <c r="I4945" s="3" t="s">
        <v>5501</v>
      </c>
      <c r="L4945" s="1" t="n">
        <v>0</v>
      </c>
      <c r="M4945" s="1" t="n">
        <v>49400</v>
      </c>
    </row>
    <row r="4946" customFormat="false" ht="14.9" hidden="false" customHeight="false" outlineLevel="0" collapsed="false">
      <c r="A4946" s="1" t="n">
        <v>4941</v>
      </c>
      <c r="B4946" s="1" t="n">
        <v>70</v>
      </c>
      <c r="C4946" s="1" t="n">
        <v>0</v>
      </c>
      <c r="D4946" s="1" t="n">
        <v>0</v>
      </c>
      <c r="E4946" s="1" t="n">
        <v>1</v>
      </c>
      <c r="F4946" s="1" t="n">
        <v>4940</v>
      </c>
      <c r="H4946" s="1" t="s">
        <v>5502</v>
      </c>
      <c r="I4946" s="3" t="e">
        <f aca="false">---#NAME? #NAME? #NAME?</f>
        <v>#VALUE!</v>
      </c>
      <c r="J4946" s="3" t="s">
        <v>256</v>
      </c>
      <c r="K4946" s="1" t="n">
        <v>10</v>
      </c>
      <c r="L4946" s="1" t="n">
        <v>0</v>
      </c>
      <c r="M4946" s="1" t="n">
        <v>49410</v>
      </c>
    </row>
    <row r="4947" customFormat="false" ht="14.9" hidden="false" customHeight="false" outlineLevel="0" collapsed="false">
      <c r="A4947" s="1" t="n">
        <v>4942</v>
      </c>
      <c r="B4947" s="1" t="n">
        <v>70</v>
      </c>
      <c r="C4947" s="1" t="n">
        <v>0</v>
      </c>
      <c r="D4947" s="1" t="n">
        <v>0</v>
      </c>
      <c r="E4947" s="1" t="n">
        <v>1</v>
      </c>
      <c r="F4947" s="1" t="n">
        <v>4940</v>
      </c>
      <c r="H4947" s="1" t="s">
        <v>5503</v>
      </c>
      <c r="I4947" s="3" t="e">
        <f aca="false">---#NAME?</f>
        <v>#NAME?</v>
      </c>
      <c r="L4947" s="1" t="n">
        <v>0</v>
      </c>
      <c r="M4947" s="1" t="n">
        <v>49420</v>
      </c>
    </row>
    <row r="4948" customFormat="false" ht="14.9" hidden="false" customHeight="false" outlineLevel="0" collapsed="false">
      <c r="A4948" s="1" t="n">
        <v>4943</v>
      </c>
      <c r="B4948" s="1" t="n">
        <v>70</v>
      </c>
      <c r="C4948" s="1" t="n">
        <v>0</v>
      </c>
      <c r="D4948" s="1" t="n">
        <v>0</v>
      </c>
      <c r="E4948" s="1" t="n">
        <v>1</v>
      </c>
      <c r="F4948" s="1" t="n">
        <v>4939</v>
      </c>
      <c r="H4948" s="1" t="s">
        <v>5504</v>
      </c>
      <c r="I4948" s="3" t="e">
        <f aca="false">-#NAME?,#NAME? #NAME? #NAME? #NAME?</f>
        <v>#VALUE!</v>
      </c>
      <c r="J4948" s="3" t="s">
        <v>256</v>
      </c>
      <c r="K4948" s="1" t="n">
        <v>10</v>
      </c>
      <c r="L4948" s="1" t="n">
        <v>0</v>
      </c>
      <c r="M4948" s="1" t="n">
        <v>49430</v>
      </c>
    </row>
    <row r="4949" customFormat="false" ht="14.9" hidden="false" customHeight="false" outlineLevel="0" collapsed="false">
      <c r="A4949" s="1" t="n">
        <v>4944</v>
      </c>
      <c r="B4949" s="1" t="n">
        <v>70</v>
      </c>
      <c r="C4949" s="1" t="n">
        <v>0</v>
      </c>
      <c r="D4949" s="1" t="n">
        <v>0</v>
      </c>
      <c r="E4949" s="1" t="n">
        <v>1</v>
      </c>
      <c r="F4949" s="1" t="n">
        <v>4939</v>
      </c>
      <c r="H4949" s="1" t="s">
        <v>5505</v>
      </c>
      <c r="I4949" s="3" t="e">
        <f aca="false">-#NAME?</f>
        <v>#NAME?</v>
      </c>
      <c r="J4949" s="3" t="s">
        <v>256</v>
      </c>
      <c r="K4949" s="1" t="n">
        <v>10</v>
      </c>
      <c r="L4949" s="1" t="n">
        <v>0</v>
      </c>
      <c r="M4949" s="1" t="n">
        <v>49440</v>
      </c>
    </row>
    <row r="4950" customFormat="false" ht="229.85" hidden="false" customHeight="false" outlineLevel="0" collapsed="false">
      <c r="A4950" s="1" t="n">
        <v>4945</v>
      </c>
      <c r="B4950" s="1" t="n">
        <v>70</v>
      </c>
      <c r="C4950" s="1" t="n">
        <v>0</v>
      </c>
      <c r="D4950" s="1" t="n">
        <v>1</v>
      </c>
      <c r="E4950" s="1" t="n">
        <v>0</v>
      </c>
      <c r="G4950" s="1" t="n">
        <v>70.11</v>
      </c>
      <c r="I4950" s="3" t="s">
        <v>5506</v>
      </c>
      <c r="L4950" s="1" t="n">
        <v>0</v>
      </c>
      <c r="M4950" s="1" t="n">
        <v>49450</v>
      </c>
    </row>
    <row r="4951" customFormat="false" ht="14.9" hidden="false" customHeight="false" outlineLevel="0" collapsed="false">
      <c r="A4951" s="1" t="n">
        <v>4946</v>
      </c>
      <c r="B4951" s="1" t="n">
        <v>70</v>
      </c>
      <c r="C4951" s="1" t="n">
        <v>0</v>
      </c>
      <c r="D4951" s="1" t="n">
        <v>0</v>
      </c>
      <c r="E4951" s="1" t="n">
        <v>1</v>
      </c>
      <c r="F4951" s="1" t="n">
        <v>4945</v>
      </c>
      <c r="H4951" s="1" t="s">
        <v>5507</v>
      </c>
      <c r="I4951" s="3" t="e">
        <f aca="false">-#NAME? #NAME? #NAME?</f>
        <v>#VALUE!</v>
      </c>
      <c r="J4951" s="3" t="s">
        <v>256</v>
      </c>
      <c r="K4951" s="1" t="n">
        <v>10</v>
      </c>
      <c r="L4951" s="1" t="n">
        <v>0</v>
      </c>
      <c r="M4951" s="1" t="n">
        <v>49460</v>
      </c>
    </row>
    <row r="4952" customFormat="false" ht="14.9" hidden="false" customHeight="false" outlineLevel="0" collapsed="false">
      <c r="A4952" s="1" t="n">
        <v>4947</v>
      </c>
      <c r="B4952" s="1" t="n">
        <v>70</v>
      </c>
      <c r="C4952" s="1" t="n">
        <v>0</v>
      </c>
      <c r="D4952" s="1" t="n">
        <v>0</v>
      </c>
      <c r="E4952" s="1" t="n">
        <v>1</v>
      </c>
      <c r="F4952" s="1" t="n">
        <v>4945</v>
      </c>
      <c r="H4952" s="1" t="s">
        <v>5508</v>
      </c>
      <c r="I4952" s="3" t="e">
        <f aca="false">-#NAME? #NAME?-#NAME? #NAME?</f>
        <v>#VALUE!</v>
      </c>
      <c r="J4952" s="3" t="s">
        <v>256</v>
      </c>
      <c r="K4952" s="1" t="n">
        <v>10</v>
      </c>
      <c r="L4952" s="1" t="n">
        <v>0</v>
      </c>
      <c r="M4952" s="1" t="n">
        <v>49470</v>
      </c>
    </row>
    <row r="4953" customFormat="false" ht="14.9" hidden="false" customHeight="false" outlineLevel="0" collapsed="false">
      <c r="A4953" s="1" t="n">
        <v>4948</v>
      </c>
      <c r="B4953" s="1" t="n">
        <v>70</v>
      </c>
      <c r="C4953" s="1" t="n">
        <v>0</v>
      </c>
      <c r="D4953" s="1" t="n">
        <v>0</v>
      </c>
      <c r="E4953" s="1" t="n">
        <v>1</v>
      </c>
      <c r="F4953" s="1" t="n">
        <v>4945</v>
      </c>
      <c r="H4953" s="1" t="s">
        <v>5509</v>
      </c>
      <c r="I4953" s="3" t="e">
        <f aca="false">-#NAME?</f>
        <v>#NAME?</v>
      </c>
      <c r="L4953" s="1" t="n">
        <v>0</v>
      </c>
      <c r="M4953" s="1" t="n">
        <v>49480</v>
      </c>
    </row>
    <row r="4954" customFormat="false" ht="13.8" hidden="false" customHeight="false" outlineLevel="0" collapsed="false">
      <c r="A4954" s="1" t="n">
        <v>4949</v>
      </c>
      <c r="B4954" s="1" t="n">
        <v>70</v>
      </c>
      <c r="C4954" s="1" t="n">
        <v>0</v>
      </c>
      <c r="D4954" s="1" t="n">
        <v>1</v>
      </c>
      <c r="E4954" s="1" t="n">
        <v>0</v>
      </c>
      <c r="G4954" s="1" t="s">
        <v>5510</v>
      </c>
      <c r="L4954" s="1" t="n">
        <v>0</v>
      </c>
      <c r="M4954" s="1" t="n">
        <v>49490</v>
      </c>
    </row>
    <row r="4955" customFormat="false" ht="243.25" hidden="false" customHeight="false" outlineLevel="0" collapsed="false">
      <c r="A4955" s="1" t="n">
        <v>4950</v>
      </c>
      <c r="B4955" s="1" t="n">
        <v>70</v>
      </c>
      <c r="C4955" s="1" t="n">
        <v>0</v>
      </c>
      <c r="D4955" s="1" t="n">
        <v>1</v>
      </c>
      <c r="E4955" s="1" t="n">
        <v>0</v>
      </c>
      <c r="G4955" s="1" t="n">
        <v>70.13</v>
      </c>
      <c r="I4955" s="3" t="s">
        <v>5511</v>
      </c>
      <c r="L4955" s="1" t="n">
        <v>0</v>
      </c>
      <c r="M4955" s="1" t="n">
        <v>49500</v>
      </c>
    </row>
    <row r="4956" customFormat="false" ht="14.9" hidden="false" customHeight="false" outlineLevel="0" collapsed="false">
      <c r="A4956" s="1" t="n">
        <v>4951</v>
      </c>
      <c r="B4956" s="1" t="n">
        <v>70</v>
      </c>
      <c r="C4956" s="1" t="n">
        <v>0</v>
      </c>
      <c r="D4956" s="1" t="n">
        <v>0</v>
      </c>
      <c r="E4956" s="1" t="n">
        <v>1</v>
      </c>
      <c r="F4956" s="1" t="n">
        <v>4950</v>
      </c>
      <c r="H4956" s="1" t="s">
        <v>5512</v>
      </c>
      <c r="I4956" s="3" t="e">
        <f aca="false">-#NAME? #NAME?-#NAME?</f>
        <v>#VALUE!</v>
      </c>
      <c r="J4956" s="3" t="s">
        <v>256</v>
      </c>
      <c r="K4956" s="1" t="n">
        <v>10</v>
      </c>
      <c r="L4956" s="1" t="n">
        <v>0</v>
      </c>
      <c r="M4956" s="1" t="n">
        <v>49510</v>
      </c>
    </row>
    <row r="4957" customFormat="false" ht="108.95" hidden="false" customHeight="false" outlineLevel="0" collapsed="false">
      <c r="A4957" s="1" t="n">
        <v>4952</v>
      </c>
      <c r="B4957" s="1" t="n">
        <v>70</v>
      </c>
      <c r="C4957" s="1" t="n">
        <v>0</v>
      </c>
      <c r="D4957" s="1" t="n">
        <v>0</v>
      </c>
      <c r="E4957" s="1" t="n">
        <v>0</v>
      </c>
      <c r="F4957" s="1" t="n">
        <v>4950</v>
      </c>
      <c r="I4957" s="3" t="s">
        <v>5513</v>
      </c>
      <c r="L4957" s="1" t="n">
        <v>0</v>
      </c>
      <c r="M4957" s="1" t="n">
        <v>49520</v>
      </c>
    </row>
    <row r="4958" customFormat="false" ht="14.9" hidden="false" customHeight="false" outlineLevel="0" collapsed="false">
      <c r="A4958" s="1" t="n">
        <v>4953</v>
      </c>
      <c r="B4958" s="1" t="n">
        <v>70</v>
      </c>
      <c r="C4958" s="1" t="n">
        <v>0</v>
      </c>
      <c r="D4958" s="1" t="n">
        <v>0</v>
      </c>
      <c r="E4958" s="1" t="n">
        <v>1</v>
      </c>
      <c r="F4958" s="1" t="n">
        <v>4952</v>
      </c>
      <c r="H4958" s="1" t="s">
        <v>5514</v>
      </c>
      <c r="I4958" s="3" t="e">
        <f aca="false">--#NAME? #NAME? #NAME?</f>
        <v>#VALUE!</v>
      </c>
      <c r="J4958" s="3" t="s">
        <v>256</v>
      </c>
      <c r="K4958" s="1" t="n">
        <v>10</v>
      </c>
      <c r="L4958" s="1" t="n">
        <v>0</v>
      </c>
      <c r="M4958" s="1" t="n">
        <v>49530</v>
      </c>
    </row>
    <row r="4959" customFormat="false" ht="14.9" hidden="false" customHeight="false" outlineLevel="0" collapsed="false">
      <c r="A4959" s="1" t="n">
        <v>4954</v>
      </c>
      <c r="B4959" s="1" t="n">
        <v>70</v>
      </c>
      <c r="C4959" s="1" t="n">
        <v>0</v>
      </c>
      <c r="D4959" s="1" t="n">
        <v>0</v>
      </c>
      <c r="E4959" s="1" t="n">
        <v>1</v>
      </c>
      <c r="F4959" s="1" t="n">
        <v>4952</v>
      </c>
      <c r="H4959" s="1" t="s">
        <v>5515</v>
      </c>
      <c r="I4959" s="3" t="e">
        <f aca="false">--#NAME?</f>
        <v>#NAME?</v>
      </c>
      <c r="J4959" s="3" t="s">
        <v>256</v>
      </c>
      <c r="K4959" s="1" t="n">
        <v>10</v>
      </c>
      <c r="L4959" s="1" t="n">
        <v>0</v>
      </c>
      <c r="M4959" s="1" t="n">
        <v>49540</v>
      </c>
    </row>
    <row r="4960" customFormat="false" ht="95.5" hidden="false" customHeight="false" outlineLevel="0" collapsed="false">
      <c r="A4960" s="1" t="n">
        <v>4955</v>
      </c>
      <c r="B4960" s="1" t="n">
        <v>70</v>
      </c>
      <c r="C4960" s="1" t="n">
        <v>0</v>
      </c>
      <c r="D4960" s="1" t="n">
        <v>0</v>
      </c>
      <c r="E4960" s="1" t="n">
        <v>0</v>
      </c>
      <c r="F4960" s="1" t="n">
        <v>4950</v>
      </c>
      <c r="I4960" s="3" t="s">
        <v>5516</v>
      </c>
      <c r="L4960" s="1" t="n">
        <v>0</v>
      </c>
      <c r="M4960" s="1" t="n">
        <v>49550</v>
      </c>
    </row>
    <row r="4961" customFormat="false" ht="14.9" hidden="false" customHeight="false" outlineLevel="0" collapsed="false">
      <c r="A4961" s="1" t="n">
        <v>4956</v>
      </c>
      <c r="B4961" s="1" t="n">
        <v>70</v>
      </c>
      <c r="C4961" s="1" t="n">
        <v>0</v>
      </c>
      <c r="D4961" s="1" t="n">
        <v>0</v>
      </c>
      <c r="E4961" s="1" t="n">
        <v>1</v>
      </c>
      <c r="F4961" s="1" t="n">
        <v>4955</v>
      </c>
      <c r="H4961" s="1" t="s">
        <v>5517</v>
      </c>
      <c r="I4961" s="3" t="e">
        <f aca="false">--#NAME? #NAME? #NAME?</f>
        <v>#VALUE!</v>
      </c>
      <c r="J4961" s="3" t="s">
        <v>256</v>
      </c>
      <c r="K4961" s="1" t="n">
        <v>10</v>
      </c>
      <c r="L4961" s="1" t="n">
        <v>0</v>
      </c>
      <c r="M4961" s="1" t="n">
        <v>49560</v>
      </c>
    </row>
    <row r="4962" customFormat="false" ht="14.9" hidden="false" customHeight="false" outlineLevel="0" collapsed="false">
      <c r="A4962" s="1" t="n">
        <v>4957</v>
      </c>
      <c r="B4962" s="1" t="n">
        <v>70</v>
      </c>
      <c r="C4962" s="1" t="n">
        <v>0</v>
      </c>
      <c r="D4962" s="1" t="n">
        <v>0</v>
      </c>
      <c r="E4962" s="1" t="n">
        <v>1</v>
      </c>
      <c r="F4962" s="1" t="n">
        <v>4955</v>
      </c>
      <c r="H4962" s="1" t="s">
        <v>5518</v>
      </c>
      <c r="I4962" s="3" t="e">
        <f aca="false">--#NAME?</f>
        <v>#NAME?</v>
      </c>
      <c r="J4962" s="3" t="s">
        <v>256</v>
      </c>
      <c r="K4962" s="1" t="n">
        <v>10</v>
      </c>
      <c r="L4962" s="1" t="n">
        <v>0</v>
      </c>
      <c r="M4962" s="1" t="n">
        <v>49570</v>
      </c>
    </row>
    <row r="4963" customFormat="false" ht="202.95" hidden="false" customHeight="false" outlineLevel="0" collapsed="false">
      <c r="A4963" s="1" t="n">
        <v>4958</v>
      </c>
      <c r="B4963" s="1" t="n">
        <v>70</v>
      </c>
      <c r="C4963" s="1" t="n">
        <v>0</v>
      </c>
      <c r="D4963" s="1" t="n">
        <v>0</v>
      </c>
      <c r="E4963" s="1" t="n">
        <v>0</v>
      </c>
      <c r="F4963" s="1" t="n">
        <v>4950</v>
      </c>
      <c r="I4963" s="3" t="s">
        <v>5519</v>
      </c>
      <c r="L4963" s="1" t="n">
        <v>0</v>
      </c>
      <c r="M4963" s="1" t="n">
        <v>49580</v>
      </c>
    </row>
    <row r="4964" customFormat="false" ht="14.9" hidden="false" customHeight="false" outlineLevel="0" collapsed="false">
      <c r="A4964" s="1" t="n">
        <v>4959</v>
      </c>
      <c r="B4964" s="1" t="n">
        <v>70</v>
      </c>
      <c r="C4964" s="1" t="n">
        <v>0</v>
      </c>
      <c r="D4964" s="1" t="n">
        <v>0</v>
      </c>
      <c r="E4964" s="1" t="n">
        <v>1</v>
      </c>
      <c r="F4964" s="1" t="n">
        <v>4958</v>
      </c>
      <c r="H4964" s="1" t="s">
        <v>5520</v>
      </c>
      <c r="I4964" s="3" t="e">
        <f aca="false">--#NAME? #NAME? #NAME?</f>
        <v>#VALUE!</v>
      </c>
      <c r="J4964" s="3" t="s">
        <v>256</v>
      </c>
      <c r="K4964" s="1" t="n">
        <v>10</v>
      </c>
      <c r="L4964" s="1" t="n">
        <v>0</v>
      </c>
      <c r="M4964" s="1" t="n">
        <v>49590</v>
      </c>
    </row>
    <row r="4965" customFormat="false" ht="202.95" hidden="false" customHeight="false" outlineLevel="0" collapsed="false">
      <c r="A4965" s="1" t="n">
        <v>4960</v>
      </c>
      <c r="B4965" s="1" t="n">
        <v>70</v>
      </c>
      <c r="C4965" s="1" t="n">
        <v>0</v>
      </c>
      <c r="D4965" s="1" t="n">
        <v>0</v>
      </c>
      <c r="E4965" s="1" t="n">
        <v>1</v>
      </c>
      <c r="F4965" s="1" t="n">
        <v>4958</v>
      </c>
      <c r="H4965" s="1" t="s">
        <v>5521</v>
      </c>
      <c r="I4965" s="3" t="s">
        <v>5522</v>
      </c>
      <c r="J4965" s="3" t="s">
        <v>256</v>
      </c>
      <c r="K4965" s="1" t="n">
        <v>10</v>
      </c>
      <c r="L4965" s="1" t="n">
        <v>0</v>
      </c>
      <c r="M4965" s="1" t="n">
        <v>49600</v>
      </c>
    </row>
    <row r="4966" customFormat="false" ht="14.9" hidden="false" customHeight="false" outlineLevel="0" collapsed="false">
      <c r="A4966" s="1" t="n">
        <v>4961</v>
      </c>
      <c r="B4966" s="1" t="n">
        <v>70</v>
      </c>
      <c r="C4966" s="1" t="n">
        <v>0</v>
      </c>
      <c r="D4966" s="1" t="n">
        <v>0</v>
      </c>
      <c r="E4966" s="1" t="n">
        <v>1</v>
      </c>
      <c r="F4966" s="1" t="n">
        <v>4958</v>
      </c>
      <c r="H4966" s="1" t="s">
        <v>5523</v>
      </c>
      <c r="I4966" s="3" t="e">
        <f aca="false">--#NAME?</f>
        <v>#NAME?</v>
      </c>
      <c r="J4966" s="3" t="s">
        <v>256</v>
      </c>
      <c r="K4966" s="1" t="n">
        <v>10</v>
      </c>
      <c r="L4966" s="1" t="n">
        <v>0</v>
      </c>
      <c r="M4966" s="1" t="n">
        <v>49610</v>
      </c>
    </row>
    <row r="4967" customFormat="false" ht="41.75" hidden="false" customHeight="false" outlineLevel="0" collapsed="false">
      <c r="A4967" s="1" t="n">
        <v>4962</v>
      </c>
      <c r="B4967" s="1" t="n">
        <v>70</v>
      </c>
      <c r="C4967" s="1" t="n">
        <v>0</v>
      </c>
      <c r="D4967" s="1" t="n">
        <v>0</v>
      </c>
      <c r="E4967" s="1" t="n">
        <v>0</v>
      </c>
      <c r="F4967" s="1" t="n">
        <v>4950</v>
      </c>
      <c r="I4967" s="3" t="s">
        <v>5524</v>
      </c>
      <c r="L4967" s="1" t="n">
        <v>0</v>
      </c>
      <c r="M4967" s="1" t="n">
        <v>49620</v>
      </c>
    </row>
    <row r="4968" customFormat="false" ht="14.9" hidden="false" customHeight="false" outlineLevel="0" collapsed="false">
      <c r="A4968" s="1" t="n">
        <v>4963</v>
      </c>
      <c r="B4968" s="1" t="n">
        <v>70</v>
      </c>
      <c r="C4968" s="1" t="n">
        <v>0</v>
      </c>
      <c r="D4968" s="1" t="n">
        <v>0</v>
      </c>
      <c r="E4968" s="1" t="n">
        <v>1</v>
      </c>
      <c r="F4968" s="1" t="n">
        <v>4962</v>
      </c>
      <c r="H4968" s="1" t="s">
        <v>5525</v>
      </c>
      <c r="I4968" s="3" t="e">
        <f aca="false">--#NAME? #NAME? #NAME?</f>
        <v>#VALUE!</v>
      </c>
      <c r="J4968" s="3" t="s">
        <v>256</v>
      </c>
      <c r="K4968" s="1" t="n">
        <v>10</v>
      </c>
      <c r="L4968" s="1" t="n">
        <v>0</v>
      </c>
      <c r="M4968" s="1" t="n">
        <v>49630</v>
      </c>
    </row>
    <row r="4969" customFormat="false" ht="14.9" hidden="false" customHeight="false" outlineLevel="0" collapsed="false">
      <c r="A4969" s="1" t="n">
        <v>4964</v>
      </c>
      <c r="B4969" s="1" t="n">
        <v>70</v>
      </c>
      <c r="C4969" s="1" t="n">
        <v>0</v>
      </c>
      <c r="D4969" s="1" t="n">
        <v>0</v>
      </c>
      <c r="E4969" s="1" t="n">
        <v>1</v>
      </c>
      <c r="F4969" s="1" t="n">
        <v>4962</v>
      </c>
      <c r="H4969" s="1" t="s">
        <v>5526</v>
      </c>
      <c r="I4969" s="3" t="e">
        <f aca="false">--#NAME?</f>
        <v>#NAME?</v>
      </c>
      <c r="L4969" s="1" t="n">
        <v>0</v>
      </c>
      <c r="M4969" s="1" t="n">
        <v>49640</v>
      </c>
    </row>
    <row r="4970" customFormat="false" ht="189.55" hidden="false" customHeight="false" outlineLevel="0" collapsed="false">
      <c r="A4970" s="1" t="n">
        <v>4965</v>
      </c>
      <c r="B4970" s="1" t="n">
        <v>70</v>
      </c>
      <c r="C4970" s="1" t="n">
        <v>0</v>
      </c>
      <c r="D4970" s="1" t="n">
        <v>1</v>
      </c>
      <c r="E4970" s="1" t="n">
        <v>1</v>
      </c>
      <c r="G4970" s="1" t="n">
        <v>70.14</v>
      </c>
      <c r="H4970" s="1" t="s">
        <v>5527</v>
      </c>
      <c r="I4970" s="3" t="s">
        <v>5528</v>
      </c>
      <c r="J4970" s="3" t="s">
        <v>256</v>
      </c>
      <c r="K4970" s="1" t="n">
        <v>10</v>
      </c>
      <c r="L4970" s="1" t="n">
        <v>0</v>
      </c>
      <c r="M4970" s="1" t="n">
        <v>49650</v>
      </c>
    </row>
    <row r="4971" customFormat="false" ht="391" hidden="false" customHeight="false" outlineLevel="0" collapsed="false">
      <c r="A4971" s="1" t="n">
        <v>4966</v>
      </c>
      <c r="B4971" s="1" t="n">
        <v>70</v>
      </c>
      <c r="C4971" s="1" t="n">
        <v>0</v>
      </c>
      <c r="D4971" s="1" t="n">
        <v>1</v>
      </c>
      <c r="E4971" s="1" t="n">
        <v>0</v>
      </c>
      <c r="G4971" s="1" t="n">
        <v>70.15</v>
      </c>
      <c r="I4971" s="3" t="s">
        <v>5529</v>
      </c>
      <c r="L4971" s="1" t="n">
        <v>0</v>
      </c>
      <c r="M4971" s="1" t="n">
        <v>49660</v>
      </c>
    </row>
    <row r="4972" customFormat="false" ht="14.9" hidden="false" customHeight="false" outlineLevel="0" collapsed="false">
      <c r="A4972" s="1" t="n">
        <v>4967</v>
      </c>
      <c r="B4972" s="1" t="n">
        <v>70</v>
      </c>
      <c r="C4972" s="1" t="n">
        <v>0</v>
      </c>
      <c r="D4972" s="1" t="n">
        <v>0</v>
      </c>
      <c r="E4972" s="1" t="n">
        <v>1</v>
      </c>
      <c r="F4972" s="1" t="n">
        <v>4966</v>
      </c>
      <c r="H4972" s="1" t="s">
        <v>5530</v>
      </c>
      <c r="I4972" s="3" t="e">
        <f aca="false">-#NAME? #NAME? #NAME? #NAME?</f>
        <v>#VALUE!</v>
      </c>
      <c r="J4972" s="3" t="s">
        <v>256</v>
      </c>
      <c r="K4972" s="1" t="n">
        <v>10</v>
      </c>
      <c r="L4972" s="1" t="n">
        <v>0</v>
      </c>
      <c r="M4972" s="1" t="n">
        <v>49670</v>
      </c>
    </row>
    <row r="4973" customFormat="false" ht="14.9" hidden="false" customHeight="false" outlineLevel="0" collapsed="false">
      <c r="A4973" s="1" t="n">
        <v>4968</v>
      </c>
      <c r="B4973" s="1" t="n">
        <v>70</v>
      </c>
      <c r="C4973" s="1" t="n">
        <v>0</v>
      </c>
      <c r="D4973" s="1" t="n">
        <v>0</v>
      </c>
      <c r="E4973" s="1" t="n">
        <v>1</v>
      </c>
      <c r="F4973" s="1" t="n">
        <v>4966</v>
      </c>
      <c r="H4973" s="1" t="s">
        <v>5531</v>
      </c>
      <c r="I4973" s="3" t="e">
        <f aca="false">-#NAME?</f>
        <v>#NAME?</v>
      </c>
      <c r="J4973" s="3" t="s">
        <v>256</v>
      </c>
      <c r="K4973" s="1" t="n">
        <v>10</v>
      </c>
      <c r="L4973" s="1" t="n">
        <v>0</v>
      </c>
      <c r="M4973" s="1" t="n">
        <v>49680</v>
      </c>
    </row>
    <row r="4974" customFormat="false" ht="686.55" hidden="false" customHeight="false" outlineLevel="0" collapsed="false">
      <c r="A4974" s="1" t="n">
        <v>4969</v>
      </c>
      <c r="B4974" s="1" t="n">
        <v>70</v>
      </c>
      <c r="C4974" s="1" t="n">
        <v>0</v>
      </c>
      <c r="D4974" s="1" t="n">
        <v>1</v>
      </c>
      <c r="E4974" s="1" t="n">
        <v>0</v>
      </c>
      <c r="G4974" s="1" t="n">
        <v>70.16</v>
      </c>
      <c r="I4974" s="3" t="s">
        <v>5532</v>
      </c>
      <c r="L4974" s="1" t="n">
        <v>0</v>
      </c>
      <c r="M4974" s="1" t="n">
        <v>49690</v>
      </c>
    </row>
    <row r="4975" customFormat="false" ht="14.9" hidden="false" customHeight="false" outlineLevel="0" collapsed="false">
      <c r="A4975" s="1" t="n">
        <v>4970</v>
      </c>
      <c r="B4975" s="1" t="n">
        <v>70</v>
      </c>
      <c r="C4975" s="1" t="n">
        <v>0</v>
      </c>
      <c r="D4975" s="1" t="n">
        <v>0</v>
      </c>
      <c r="E4975" s="1" t="n">
        <v>1</v>
      </c>
      <c r="F4975" s="1" t="n">
        <v>4969</v>
      </c>
      <c r="H4975" s="1" t="s">
        <v>5533</v>
      </c>
      <c r="I4975" s="3" t="e">
        <f aca="false">-#NAME? #NAME? #NAME? #NAME? #NAME? #NAME?,#NAME? #NAME? #NAME? #NAME? #NAME? #NAME?,#NAME? #NAME? #NAME? #NAME? #NAME? #NAME?</f>
        <v>#VALUE!</v>
      </c>
      <c r="J4975" s="3" t="s">
        <v>256</v>
      </c>
      <c r="K4975" s="1" t="n">
        <v>10</v>
      </c>
      <c r="L4975" s="1" t="n">
        <v>0</v>
      </c>
      <c r="M4975" s="1" t="n">
        <v>49700</v>
      </c>
    </row>
    <row r="4976" customFormat="false" ht="176.1" hidden="false" customHeight="false" outlineLevel="0" collapsed="false">
      <c r="A4976" s="1" t="n">
        <v>4971</v>
      </c>
      <c r="B4976" s="1" t="n">
        <v>70</v>
      </c>
      <c r="C4976" s="1" t="n">
        <v>0</v>
      </c>
      <c r="D4976" s="1" t="n">
        <v>1</v>
      </c>
      <c r="E4976" s="1" t="n">
        <v>0</v>
      </c>
      <c r="G4976" s="1" t="n">
        <v>70.17</v>
      </c>
      <c r="I4976" s="3" t="s">
        <v>5534</v>
      </c>
      <c r="L4976" s="1" t="n">
        <v>0</v>
      </c>
      <c r="M4976" s="1" t="n">
        <v>49710</v>
      </c>
    </row>
    <row r="4977" customFormat="false" ht="229.85" hidden="false" customHeight="false" outlineLevel="0" collapsed="false">
      <c r="A4977" s="1" t="n">
        <v>4972</v>
      </c>
      <c r="B4977" s="1" t="n">
        <v>70</v>
      </c>
      <c r="C4977" s="1" t="n">
        <v>0</v>
      </c>
      <c r="D4977" s="1" t="n">
        <v>0</v>
      </c>
      <c r="E4977" s="1" t="n">
        <v>1</v>
      </c>
      <c r="F4977" s="1" t="n">
        <v>4971</v>
      </c>
      <c r="H4977" s="1" t="s">
        <v>5535</v>
      </c>
      <c r="I4977" s="3" t="s">
        <v>5536</v>
      </c>
      <c r="J4977" s="3" t="s">
        <v>256</v>
      </c>
      <c r="K4977" s="1" t="n">
        <v>10</v>
      </c>
      <c r="L4977" s="1" t="n">
        <v>0</v>
      </c>
      <c r="M4977" s="1" t="n">
        <v>49720</v>
      </c>
    </row>
    <row r="4978" customFormat="false" ht="229.85" hidden="false" customHeight="false" outlineLevel="0" collapsed="false">
      <c r="A4978" s="1" t="n">
        <v>4973</v>
      </c>
      <c r="B4978" s="1" t="n">
        <v>70</v>
      </c>
      <c r="C4978" s="1" t="n">
        <v>0</v>
      </c>
      <c r="D4978" s="1" t="n">
        <v>0</v>
      </c>
      <c r="E4978" s="1" t="n">
        <v>1</v>
      </c>
      <c r="F4978" s="1" t="n">
        <v>4971</v>
      </c>
      <c r="H4978" s="1" t="s">
        <v>5537</v>
      </c>
      <c r="I4978" s="3" t="s">
        <v>5538</v>
      </c>
      <c r="J4978" s="3" t="s">
        <v>256</v>
      </c>
      <c r="K4978" s="1" t="n">
        <v>10</v>
      </c>
      <c r="L4978" s="1" t="n">
        <v>0</v>
      </c>
      <c r="M4978" s="1" t="n">
        <v>49730</v>
      </c>
    </row>
    <row r="4979" customFormat="false" ht="14.9" hidden="false" customHeight="false" outlineLevel="0" collapsed="false">
      <c r="A4979" s="1" t="n">
        <v>4974</v>
      </c>
      <c r="B4979" s="1" t="n">
        <v>70</v>
      </c>
      <c r="C4979" s="1" t="n">
        <v>0</v>
      </c>
      <c r="D4979" s="1" t="n">
        <v>0</v>
      </c>
      <c r="E4979" s="1" t="n">
        <v>1</v>
      </c>
      <c r="F4979" s="1" t="n">
        <v>4971</v>
      </c>
      <c r="H4979" s="1" t="s">
        <v>5539</v>
      </c>
      <c r="I4979" s="3" t="e">
        <f aca="false">-#NAME?</f>
        <v>#NAME?</v>
      </c>
      <c r="L4979" s="1" t="n">
        <v>0</v>
      </c>
      <c r="M4979" s="1" t="n">
        <v>49740</v>
      </c>
    </row>
    <row r="4980" customFormat="false" ht="579.1" hidden="false" customHeight="false" outlineLevel="0" collapsed="false">
      <c r="A4980" s="1" t="n">
        <v>4975</v>
      </c>
      <c r="B4980" s="1" t="n">
        <v>70</v>
      </c>
      <c r="C4980" s="1" t="n">
        <v>0</v>
      </c>
      <c r="D4980" s="1" t="n">
        <v>1</v>
      </c>
      <c r="E4980" s="1" t="n">
        <v>0</v>
      </c>
      <c r="G4980" s="1" t="n">
        <v>70.18</v>
      </c>
      <c r="I4980" s="3" t="s">
        <v>5540</v>
      </c>
      <c r="L4980" s="1" t="n">
        <v>0</v>
      </c>
      <c r="M4980" s="1" t="n">
        <v>49750</v>
      </c>
    </row>
    <row r="4981" customFormat="false" ht="14.9" hidden="false" customHeight="false" outlineLevel="0" collapsed="false">
      <c r="A4981" s="1" t="n">
        <v>4976</v>
      </c>
      <c r="B4981" s="1" t="n">
        <v>70</v>
      </c>
      <c r="C4981" s="1" t="n">
        <v>0</v>
      </c>
      <c r="D4981" s="1" t="n">
        <v>0</v>
      </c>
      <c r="E4981" s="1" t="n">
        <v>1</v>
      </c>
      <c r="F4981" s="1" t="n">
        <v>4975</v>
      </c>
      <c r="H4981" s="1" t="s">
        <v>5541</v>
      </c>
      <c r="I4981" s="3" t="e">
        <f aca="false">-#NAME? #NAME?,#NAME? #NAME?,#NAME? #NAME? #NAME? #NAME?-#NAME? #NAME? #NAME? #NAME? #NAME? #NAME?</f>
        <v>#VALUE!</v>
      </c>
      <c r="J4981" s="3" t="s">
        <v>256</v>
      </c>
      <c r="K4981" s="1" t="n">
        <v>10</v>
      </c>
      <c r="L4981" s="1" t="n">
        <v>0</v>
      </c>
      <c r="M4981" s="1" t="n">
        <v>49760</v>
      </c>
    </row>
    <row r="4982" customFormat="false" ht="95.5" hidden="false" customHeight="false" outlineLevel="0" collapsed="false">
      <c r="A4982" s="1" t="n">
        <v>4977</v>
      </c>
      <c r="B4982" s="1" t="n">
        <v>70</v>
      </c>
      <c r="C4982" s="1" t="n">
        <v>0</v>
      </c>
      <c r="D4982" s="1" t="n">
        <v>0</v>
      </c>
      <c r="E4982" s="1" t="n">
        <v>1</v>
      </c>
      <c r="F4982" s="1" t="n">
        <v>4975</v>
      </c>
      <c r="H4982" s="1" t="s">
        <v>5542</v>
      </c>
      <c r="I4982" s="3" t="s">
        <v>5543</v>
      </c>
      <c r="J4982" s="3" t="s">
        <v>256</v>
      </c>
      <c r="K4982" s="1" t="n">
        <v>10</v>
      </c>
      <c r="L4982" s="1" t="n">
        <v>0</v>
      </c>
      <c r="M4982" s="1" t="n">
        <v>49770</v>
      </c>
    </row>
    <row r="4983" customFormat="false" ht="14.9" hidden="false" customHeight="false" outlineLevel="0" collapsed="false">
      <c r="A4983" s="1" t="n">
        <v>4978</v>
      </c>
      <c r="B4983" s="1" t="n">
        <v>70</v>
      </c>
      <c r="C4983" s="1" t="n">
        <v>0</v>
      </c>
      <c r="D4983" s="1" t="n">
        <v>0</v>
      </c>
      <c r="E4983" s="1" t="n">
        <v>1</v>
      </c>
      <c r="F4983" s="1" t="n">
        <v>4975</v>
      </c>
      <c r="H4983" s="1" t="s">
        <v>5544</v>
      </c>
      <c r="I4983" s="3" t="e">
        <f aca="false">-#NAME?</f>
        <v>#NAME?</v>
      </c>
      <c r="J4983" s="3" t="s">
        <v>256</v>
      </c>
      <c r="K4983" s="1" t="n">
        <v>10</v>
      </c>
      <c r="L4983" s="1" t="n">
        <v>0</v>
      </c>
      <c r="M4983" s="1" t="n">
        <v>49780</v>
      </c>
    </row>
    <row r="4984" customFormat="false" ht="162.65" hidden="false" customHeight="false" outlineLevel="0" collapsed="false">
      <c r="A4984" s="1" t="n">
        <v>4979</v>
      </c>
      <c r="B4984" s="1" t="n">
        <v>70</v>
      </c>
      <c r="C4984" s="1" t="n">
        <v>0</v>
      </c>
      <c r="D4984" s="1" t="n">
        <v>1</v>
      </c>
      <c r="E4984" s="1" t="n">
        <v>0</v>
      </c>
      <c r="G4984" s="1" t="n">
        <v>70.19</v>
      </c>
      <c r="I4984" s="3" t="s">
        <v>5545</v>
      </c>
      <c r="L4984" s="1" t="n">
        <v>0</v>
      </c>
      <c r="M4984" s="1" t="n">
        <v>49790</v>
      </c>
    </row>
    <row r="4985" customFormat="false" ht="82.05" hidden="false" customHeight="false" outlineLevel="0" collapsed="false">
      <c r="A4985" s="1" t="n">
        <v>4980</v>
      </c>
      <c r="B4985" s="1" t="n">
        <v>70</v>
      </c>
      <c r="C4985" s="1" t="n">
        <v>0</v>
      </c>
      <c r="D4985" s="1" t="n">
        <v>0</v>
      </c>
      <c r="E4985" s="1" t="n">
        <v>0</v>
      </c>
      <c r="F4985" s="1" t="n">
        <v>4979</v>
      </c>
      <c r="I4985" s="3" t="s">
        <v>5546</v>
      </c>
      <c r="L4985" s="1" t="n">
        <v>0</v>
      </c>
      <c r="M4985" s="1" t="n">
        <v>49800</v>
      </c>
    </row>
    <row r="4986" customFormat="false" ht="108.95" hidden="false" customHeight="false" outlineLevel="0" collapsed="false">
      <c r="A4986" s="1" t="n">
        <v>4981</v>
      </c>
      <c r="B4986" s="1" t="n">
        <v>70</v>
      </c>
      <c r="C4986" s="1" t="n">
        <v>0</v>
      </c>
      <c r="D4986" s="1" t="n">
        <v>0</v>
      </c>
      <c r="E4986" s="1" t="n">
        <v>1</v>
      </c>
      <c r="F4986" s="1" t="n">
        <v>4980</v>
      </c>
      <c r="H4986" s="1" t="s">
        <v>5547</v>
      </c>
      <c r="I4986" s="3" t="s">
        <v>5548</v>
      </c>
      <c r="J4986" s="3" t="s">
        <v>256</v>
      </c>
      <c r="K4986" s="1" t="n">
        <v>10</v>
      </c>
      <c r="L4986" s="1" t="n">
        <v>0</v>
      </c>
      <c r="M4986" s="1" t="n">
        <v>49810</v>
      </c>
    </row>
    <row r="4987" customFormat="false" ht="14.9" hidden="false" customHeight="false" outlineLevel="0" collapsed="false">
      <c r="A4987" s="1" t="n">
        <v>4982</v>
      </c>
      <c r="B4987" s="1" t="n">
        <v>70</v>
      </c>
      <c r="C4987" s="1" t="n">
        <v>0</v>
      </c>
      <c r="D4987" s="1" t="n">
        <v>0</v>
      </c>
      <c r="E4987" s="1" t="n">
        <v>1</v>
      </c>
      <c r="F4987" s="1" t="n">
        <v>4980</v>
      </c>
      <c r="H4987" s="1" t="s">
        <v>5549</v>
      </c>
      <c r="I4987" s="3" t="e">
        <f aca="false">--#NAME?</f>
        <v>#NAME?</v>
      </c>
      <c r="J4987" s="3" t="s">
        <v>256</v>
      </c>
      <c r="K4987" s="1" t="n">
        <v>10</v>
      </c>
      <c r="L4987" s="1" t="n">
        <v>0</v>
      </c>
      <c r="M4987" s="1" t="n">
        <v>49820</v>
      </c>
    </row>
    <row r="4988" customFormat="false" ht="14.9" hidden="false" customHeight="false" outlineLevel="0" collapsed="false">
      <c r="A4988" s="1" t="n">
        <v>4983</v>
      </c>
      <c r="B4988" s="1" t="n">
        <v>70</v>
      </c>
      <c r="C4988" s="1" t="n">
        <v>0</v>
      </c>
      <c r="D4988" s="1" t="n">
        <v>0</v>
      </c>
      <c r="E4988" s="1" t="n">
        <v>1</v>
      </c>
      <c r="F4988" s="1" t="n">
        <v>4980</v>
      </c>
      <c r="H4988" s="1" t="s">
        <v>5550</v>
      </c>
      <c r="I4988" s="3" t="e">
        <f aca="false">--#NAME?</f>
        <v>#NAME?</v>
      </c>
      <c r="J4988" s="3" t="s">
        <v>256</v>
      </c>
      <c r="K4988" s="1" t="n">
        <v>10</v>
      </c>
      <c r="L4988" s="1" t="n">
        <v>0</v>
      </c>
      <c r="M4988" s="1" t="n">
        <v>49830</v>
      </c>
    </row>
    <row r="4989" customFormat="false" ht="149.25" hidden="false" customHeight="false" outlineLevel="0" collapsed="false">
      <c r="A4989" s="1" t="n">
        <v>4984</v>
      </c>
      <c r="B4989" s="1" t="n">
        <v>70</v>
      </c>
      <c r="C4989" s="1" t="n">
        <v>0</v>
      </c>
      <c r="D4989" s="1" t="n">
        <v>0</v>
      </c>
      <c r="E4989" s="1" t="n">
        <v>0</v>
      </c>
      <c r="F4989" s="1" t="n">
        <v>4979</v>
      </c>
      <c r="I4989" s="3" t="s">
        <v>5551</v>
      </c>
      <c r="J4989" s="3" t="s">
        <v>256</v>
      </c>
      <c r="K4989" s="1" t="n">
        <v>10</v>
      </c>
      <c r="L4989" s="1" t="n">
        <v>0</v>
      </c>
      <c r="M4989" s="1" t="n">
        <v>49840</v>
      </c>
    </row>
    <row r="4990" customFormat="false" ht="14.9" hidden="false" customHeight="false" outlineLevel="0" collapsed="false">
      <c r="A4990" s="1" t="n">
        <v>4985</v>
      </c>
      <c r="B4990" s="1" t="n">
        <v>70</v>
      </c>
      <c r="C4990" s="1" t="n">
        <v>0</v>
      </c>
      <c r="D4990" s="1" t="n">
        <v>0</v>
      </c>
      <c r="E4990" s="1" t="n">
        <v>1</v>
      </c>
      <c r="F4990" s="1" t="n">
        <v>4984</v>
      </c>
      <c r="H4990" s="1" t="s">
        <v>5552</v>
      </c>
      <c r="I4990" s="3" t="e">
        <f aca="false">--#NAME?</f>
        <v>#NAME?</v>
      </c>
      <c r="J4990" s="3" t="s">
        <v>256</v>
      </c>
      <c r="K4990" s="1" t="n">
        <v>10</v>
      </c>
      <c r="L4990" s="1" t="n">
        <v>0</v>
      </c>
      <c r="M4990" s="1" t="n">
        <v>49850</v>
      </c>
    </row>
    <row r="4991" customFormat="false" ht="14.9" hidden="false" customHeight="false" outlineLevel="0" collapsed="false">
      <c r="A4991" s="1" t="n">
        <v>4986</v>
      </c>
      <c r="B4991" s="1" t="n">
        <v>70</v>
      </c>
      <c r="C4991" s="1" t="n">
        <v>0</v>
      </c>
      <c r="D4991" s="1" t="n">
        <v>0</v>
      </c>
      <c r="E4991" s="1" t="n">
        <v>1</v>
      </c>
      <c r="F4991" s="1" t="n">
        <v>4984</v>
      </c>
      <c r="H4991" s="1" t="s">
        <v>5553</v>
      </c>
      <c r="I4991" s="3" t="e">
        <f aca="false">--#NAME? #NAME? (#NAME?)</f>
        <v>#VALUE!</v>
      </c>
      <c r="J4991" s="3" t="s">
        <v>256</v>
      </c>
      <c r="K4991" s="1" t="n">
        <v>10</v>
      </c>
      <c r="L4991" s="1" t="n">
        <v>0</v>
      </c>
      <c r="M4991" s="1" t="n">
        <v>49860</v>
      </c>
    </row>
    <row r="4992" customFormat="false" ht="14.9" hidden="false" customHeight="false" outlineLevel="0" collapsed="false">
      <c r="A4992" s="1" t="n">
        <v>4987</v>
      </c>
      <c r="B4992" s="1" t="n">
        <v>70</v>
      </c>
      <c r="C4992" s="1" t="n">
        <v>0</v>
      </c>
      <c r="D4992" s="1" t="n">
        <v>0</v>
      </c>
      <c r="E4992" s="1" t="n">
        <v>1</v>
      </c>
      <c r="F4992" s="1" t="n">
        <v>4984</v>
      </c>
      <c r="H4992" s="1" t="s">
        <v>5554</v>
      </c>
      <c r="I4992" s="3" t="e">
        <f aca="false">--#NAME?</f>
        <v>#NAME?</v>
      </c>
      <c r="L4992" s="1" t="n">
        <v>0</v>
      </c>
      <c r="M4992" s="1" t="n">
        <v>49870</v>
      </c>
    </row>
    <row r="4993" customFormat="false" ht="14.9" hidden="false" customHeight="false" outlineLevel="0" collapsed="false">
      <c r="A4993" s="1" t="n">
        <v>4988</v>
      </c>
      <c r="B4993" s="1" t="n">
        <v>70</v>
      </c>
      <c r="C4993" s="1" t="n">
        <v>0</v>
      </c>
      <c r="D4993" s="1" t="n">
        <v>0</v>
      </c>
      <c r="E4993" s="1" t="n">
        <v>1</v>
      </c>
      <c r="F4993" s="1" t="n">
        <v>4979</v>
      </c>
      <c r="H4993" s="1" t="s">
        <v>5555</v>
      </c>
      <c r="I4993" s="3" t="e">
        <f aca="false">-#NAME? #NAME? #NAME? #NAME?</f>
        <v>#VALUE!</v>
      </c>
      <c r="J4993" s="3" t="s">
        <v>256</v>
      </c>
      <c r="K4993" s="1" t="n">
        <v>10</v>
      </c>
      <c r="L4993" s="1" t="n">
        <v>0</v>
      </c>
      <c r="M4993" s="1" t="n">
        <v>49880</v>
      </c>
    </row>
    <row r="4994" customFormat="false" ht="41.75" hidden="false" customHeight="false" outlineLevel="0" collapsed="false">
      <c r="A4994" s="1" t="n">
        <v>4989</v>
      </c>
      <c r="B4994" s="1" t="n">
        <v>70</v>
      </c>
      <c r="C4994" s="1" t="n">
        <v>0</v>
      </c>
      <c r="D4994" s="1" t="n">
        <v>0</v>
      </c>
      <c r="E4994" s="1" t="n">
        <v>0</v>
      </c>
      <c r="F4994" s="1" t="n">
        <v>4979</v>
      </c>
      <c r="I4994" s="3" t="s">
        <v>4496</v>
      </c>
      <c r="L4994" s="1" t="n">
        <v>0</v>
      </c>
      <c r="M4994" s="1" t="n">
        <v>49890</v>
      </c>
    </row>
    <row r="4995" customFormat="false" ht="55.2" hidden="false" customHeight="false" outlineLevel="0" collapsed="false">
      <c r="A4995" s="1" t="n">
        <v>4990</v>
      </c>
      <c r="B4995" s="1" t="n">
        <v>70</v>
      </c>
      <c r="C4995" s="1" t="n">
        <v>0</v>
      </c>
      <c r="D4995" s="1" t="n">
        <v>0</v>
      </c>
      <c r="E4995" s="1" t="n">
        <v>1</v>
      </c>
      <c r="F4995" s="1" t="n">
        <v>4989</v>
      </c>
      <c r="H4995" s="1" t="s">
        <v>5556</v>
      </c>
      <c r="I4995" s="3" t="s">
        <v>5557</v>
      </c>
      <c r="J4995" s="3" t="s">
        <v>256</v>
      </c>
      <c r="K4995" s="1" t="n">
        <v>10</v>
      </c>
      <c r="L4995" s="1" t="n">
        <v>0</v>
      </c>
      <c r="M4995" s="1" t="n">
        <v>49900</v>
      </c>
    </row>
    <row r="4996" customFormat="false" ht="243.25" hidden="false" customHeight="false" outlineLevel="0" collapsed="false">
      <c r="A4996" s="1" t="n">
        <v>4991</v>
      </c>
      <c r="B4996" s="1" t="n">
        <v>70</v>
      </c>
      <c r="C4996" s="1" t="n">
        <v>0</v>
      </c>
      <c r="D4996" s="1" t="n">
        <v>0</v>
      </c>
      <c r="E4996" s="1" t="n">
        <v>1</v>
      </c>
      <c r="F4996" s="1" t="n">
        <v>4989</v>
      </c>
      <c r="H4996" s="1" t="s">
        <v>5558</v>
      </c>
      <c r="I4996" s="3" t="s">
        <v>5559</v>
      </c>
      <c r="J4996" s="3" t="s">
        <v>256</v>
      </c>
      <c r="K4996" s="1" t="n">
        <v>10</v>
      </c>
      <c r="L4996" s="1" t="n">
        <v>0</v>
      </c>
      <c r="M4996" s="1" t="n">
        <v>49910</v>
      </c>
    </row>
    <row r="4997" customFormat="false" ht="14.9" hidden="false" customHeight="false" outlineLevel="0" collapsed="false">
      <c r="A4997" s="1" t="n">
        <v>4992</v>
      </c>
      <c r="B4997" s="1" t="n">
        <v>70</v>
      </c>
      <c r="C4997" s="1" t="n">
        <v>0</v>
      </c>
      <c r="D4997" s="1" t="n">
        <v>0</v>
      </c>
      <c r="E4997" s="1" t="n">
        <v>1</v>
      </c>
      <c r="F4997" s="1" t="n">
        <v>4989</v>
      </c>
      <c r="H4997" s="1" t="s">
        <v>5560</v>
      </c>
      <c r="I4997" s="3" t="e">
        <f aca="false">--#NAME?</f>
        <v>#NAME?</v>
      </c>
      <c r="J4997" s="3" t="s">
        <v>256</v>
      </c>
      <c r="K4997" s="1" t="n">
        <v>10</v>
      </c>
      <c r="L4997" s="1" t="n">
        <v>0</v>
      </c>
      <c r="M4997" s="1" t="n">
        <v>49920</v>
      </c>
    </row>
    <row r="4998" customFormat="false" ht="14.9" hidden="false" customHeight="false" outlineLevel="0" collapsed="false">
      <c r="A4998" s="1" t="n">
        <v>4993</v>
      </c>
      <c r="B4998" s="1" t="n">
        <v>70</v>
      </c>
      <c r="C4998" s="1" t="n">
        <v>0</v>
      </c>
      <c r="D4998" s="1" t="n">
        <v>0</v>
      </c>
      <c r="E4998" s="1" t="n">
        <v>0</v>
      </c>
      <c r="F4998" s="1" t="n">
        <v>4979</v>
      </c>
      <c r="I4998" s="3" t="s">
        <v>199</v>
      </c>
      <c r="L4998" s="1" t="n">
        <v>0</v>
      </c>
      <c r="M4998" s="1" t="n">
        <v>49930</v>
      </c>
    </row>
    <row r="4999" customFormat="false" ht="14.9" hidden="false" customHeight="false" outlineLevel="0" collapsed="false">
      <c r="A4999" s="1" t="n">
        <v>4994</v>
      </c>
      <c r="B4999" s="1" t="n">
        <v>70</v>
      </c>
      <c r="C4999" s="1" t="n">
        <v>0</v>
      </c>
      <c r="D4999" s="1" t="n">
        <v>0</v>
      </c>
      <c r="E4999" s="1" t="n">
        <v>1</v>
      </c>
      <c r="F4999" s="1" t="n">
        <v>4993</v>
      </c>
      <c r="H4999" s="1" t="s">
        <v>5561</v>
      </c>
      <c r="I4999" s="3" t="e">
        <f aca="false">---#NAME? #NAME? #NAME? #NAME? #NAME? #NAME? #NAME? #NAME? #NAME? #NAME? #NAME?</f>
        <v>#VALUE!</v>
      </c>
      <c r="J4999" s="3" t="s">
        <v>256</v>
      </c>
      <c r="K4999" s="1" t="n">
        <v>10</v>
      </c>
      <c r="L4999" s="1" t="n">
        <v>0</v>
      </c>
      <c r="M4999" s="1" t="n">
        <v>49940</v>
      </c>
    </row>
    <row r="5000" customFormat="false" ht="14.9" hidden="false" customHeight="false" outlineLevel="0" collapsed="false">
      <c r="A5000" s="1" t="n">
        <v>4995</v>
      </c>
      <c r="B5000" s="1" t="n">
        <v>70</v>
      </c>
      <c r="C5000" s="1" t="n">
        <v>0</v>
      </c>
      <c r="D5000" s="1" t="n">
        <v>0</v>
      </c>
      <c r="E5000" s="1" t="n">
        <v>1</v>
      </c>
      <c r="F5000" s="1" t="n">
        <v>4993</v>
      </c>
      <c r="H5000" s="1" t="s">
        <v>5562</v>
      </c>
      <c r="I5000" s="3" t="e">
        <f aca="false">---#NAME?</f>
        <v>#NAME?</v>
      </c>
      <c r="J5000" s="3" t="s">
        <v>256</v>
      </c>
      <c r="K5000" s="1" t="n">
        <v>10</v>
      </c>
      <c r="L5000" s="1" t="n">
        <v>0</v>
      </c>
      <c r="M5000" s="1" t="n">
        <v>49950</v>
      </c>
    </row>
    <row r="5001" customFormat="false" ht="41.75" hidden="false" customHeight="false" outlineLevel="0" collapsed="false">
      <c r="A5001" s="1" t="n">
        <v>4996</v>
      </c>
      <c r="B5001" s="1" t="n">
        <v>70</v>
      </c>
      <c r="C5001" s="1" t="n">
        <v>0</v>
      </c>
      <c r="D5001" s="1" t="n">
        <v>1</v>
      </c>
      <c r="E5001" s="1" t="n">
        <v>0</v>
      </c>
      <c r="G5001" s="1" t="n">
        <v>70.2</v>
      </c>
      <c r="I5001" s="3" t="s">
        <v>5563</v>
      </c>
      <c r="L5001" s="1" t="n">
        <v>0</v>
      </c>
      <c r="M5001" s="1" t="n">
        <v>49960</v>
      </c>
    </row>
    <row r="5002" customFormat="false" ht="14.9" hidden="false" customHeight="false" outlineLevel="0" collapsed="false">
      <c r="A5002" s="1" t="n">
        <v>4997</v>
      </c>
      <c r="B5002" s="1" t="n">
        <v>70</v>
      </c>
      <c r="C5002" s="1" t="n">
        <v>0</v>
      </c>
      <c r="D5002" s="1" t="n">
        <v>0</v>
      </c>
      <c r="E5002" s="1" t="n">
        <v>1</v>
      </c>
      <c r="F5002" s="1" t="n">
        <v>4996</v>
      </c>
      <c r="H5002" s="1" t="s">
        <v>5564</v>
      </c>
      <c r="I5002" s="3" t="e">
        <f aca="false">---#NAME? #NAME? #NAME? #NAME?</f>
        <v>#VALUE!</v>
      </c>
      <c r="J5002" s="3" t="s">
        <v>256</v>
      </c>
      <c r="K5002" s="1" t="n">
        <v>10</v>
      </c>
      <c r="L5002" s="1" t="n">
        <v>0</v>
      </c>
      <c r="M5002" s="1" t="n">
        <v>49970</v>
      </c>
    </row>
    <row r="5003" customFormat="false" ht="14.9" hidden="false" customHeight="false" outlineLevel="0" collapsed="false">
      <c r="A5003" s="1" t="n">
        <v>4998</v>
      </c>
      <c r="B5003" s="1" t="n">
        <v>70</v>
      </c>
      <c r="C5003" s="1" t="n">
        <v>0</v>
      </c>
      <c r="D5003" s="1" t="n">
        <v>0</v>
      </c>
      <c r="E5003" s="1" t="n">
        <v>0</v>
      </c>
      <c r="F5003" s="1" t="n">
        <v>4996</v>
      </c>
      <c r="I5003" s="3" t="s">
        <v>1374</v>
      </c>
      <c r="L5003" s="1" t="n">
        <v>0</v>
      </c>
      <c r="M5003" s="1" t="n">
        <v>49980</v>
      </c>
    </row>
    <row r="5004" customFormat="false" ht="14.9" hidden="false" customHeight="false" outlineLevel="0" collapsed="false">
      <c r="A5004" s="1" t="n">
        <v>4999</v>
      </c>
      <c r="B5004" s="1" t="n">
        <v>70</v>
      </c>
      <c r="C5004" s="1" t="n">
        <v>0</v>
      </c>
      <c r="D5004" s="1" t="n">
        <v>0</v>
      </c>
      <c r="E5004" s="1" t="n">
        <v>1</v>
      </c>
      <c r="F5004" s="1" t="n">
        <v>4998</v>
      </c>
      <c r="H5004" s="1" t="s">
        <v>5565</v>
      </c>
      <c r="I5004" s="3" t="e">
        <f aca="false">----#NAME? #NAME? #NAME?-#NAME? #NAME? #NAME? #NAME?</f>
        <v>#VALUE!</v>
      </c>
      <c r="J5004" s="3" t="s">
        <v>256</v>
      </c>
      <c r="K5004" s="1" t="n">
        <v>10</v>
      </c>
      <c r="L5004" s="1" t="n">
        <v>0</v>
      </c>
      <c r="M5004" s="1" t="n">
        <v>49990</v>
      </c>
    </row>
    <row r="5005" customFormat="false" ht="14.9" hidden="false" customHeight="false" outlineLevel="0" collapsed="false">
      <c r="A5005" s="1" t="n">
        <v>5000</v>
      </c>
      <c r="B5005" s="1" t="n">
        <v>70</v>
      </c>
      <c r="C5005" s="1" t="n">
        <v>0</v>
      </c>
      <c r="D5005" s="1" t="n">
        <v>0</v>
      </c>
      <c r="E5005" s="1" t="n">
        <v>1</v>
      </c>
      <c r="F5005" s="1" t="n">
        <v>4998</v>
      </c>
      <c r="H5005" s="1" t="s">
        <v>5566</v>
      </c>
      <c r="I5005" s="3" t="e">
        <f aca="false">----#NAME?</f>
        <v>#NAME?</v>
      </c>
      <c r="J5005" s="3" t="s">
        <v>256</v>
      </c>
      <c r="K5005" s="1" t="n">
        <v>10</v>
      </c>
      <c r="L5005" s="1" t="n">
        <v>0</v>
      </c>
      <c r="M5005" s="1" t="n">
        <v>50000</v>
      </c>
    </row>
    <row r="5006" customFormat="false" ht="149.25" hidden="false" customHeight="false" outlineLevel="0" collapsed="false">
      <c r="A5006" s="1" t="n">
        <v>5001</v>
      </c>
      <c r="B5006" s="1" t="n">
        <v>71</v>
      </c>
      <c r="C5006" s="1" t="n">
        <v>0</v>
      </c>
      <c r="D5006" s="1" t="n">
        <v>0</v>
      </c>
      <c r="E5006" s="1" t="n">
        <v>0</v>
      </c>
      <c r="I5006" s="3" t="s">
        <v>5567</v>
      </c>
      <c r="L5006" s="1" t="n">
        <v>0</v>
      </c>
      <c r="M5006" s="1" t="n">
        <v>50010</v>
      </c>
    </row>
    <row r="5007" customFormat="false" ht="270.1" hidden="false" customHeight="false" outlineLevel="0" collapsed="false">
      <c r="A5007" s="1" t="n">
        <v>5002</v>
      </c>
      <c r="B5007" s="1" t="n">
        <v>71</v>
      </c>
      <c r="C5007" s="1" t="n">
        <v>0</v>
      </c>
      <c r="D5007" s="1" t="n">
        <v>1</v>
      </c>
      <c r="E5007" s="1" t="n">
        <v>0</v>
      </c>
      <c r="G5007" s="1" t="n">
        <v>71.01</v>
      </c>
      <c r="I5007" s="3" t="s">
        <v>5568</v>
      </c>
      <c r="L5007" s="1" t="n">
        <v>0</v>
      </c>
      <c r="M5007" s="1" t="n">
        <v>50020</v>
      </c>
    </row>
    <row r="5008" customFormat="false" ht="14.9" hidden="false" customHeight="false" outlineLevel="0" collapsed="false">
      <c r="A5008" s="1" t="n">
        <v>5003</v>
      </c>
      <c r="B5008" s="1" t="n">
        <v>71</v>
      </c>
      <c r="C5008" s="1" t="n">
        <v>0</v>
      </c>
      <c r="D5008" s="1" t="n">
        <v>0</v>
      </c>
      <c r="E5008" s="1" t="n">
        <v>1</v>
      </c>
      <c r="F5008" s="1" t="n">
        <v>5002</v>
      </c>
      <c r="H5008" s="1" t="s">
        <v>5569</v>
      </c>
      <c r="I5008" s="3" t="e">
        <f aca="false">-#NAME? #NAME?</f>
        <v>#VALUE!</v>
      </c>
      <c r="J5008" s="3" t="s">
        <v>5570</v>
      </c>
      <c r="K5008" s="1" t="n">
        <v>10</v>
      </c>
      <c r="L5008" s="1" t="n">
        <v>0</v>
      </c>
      <c r="M5008" s="1" t="n">
        <v>50030</v>
      </c>
    </row>
    <row r="5009" customFormat="false" ht="28.35" hidden="false" customHeight="false" outlineLevel="0" collapsed="false">
      <c r="A5009" s="1" t="n">
        <v>5004</v>
      </c>
      <c r="B5009" s="1" t="n">
        <v>71</v>
      </c>
      <c r="C5009" s="1" t="n">
        <v>0</v>
      </c>
      <c r="D5009" s="1" t="n">
        <v>0</v>
      </c>
      <c r="E5009" s="1" t="n">
        <v>0</v>
      </c>
      <c r="F5009" s="1" t="n">
        <v>5002</v>
      </c>
      <c r="I5009" s="3" t="s">
        <v>5571</v>
      </c>
      <c r="L5009" s="1" t="n">
        <v>0</v>
      </c>
      <c r="M5009" s="1" t="n">
        <v>50040</v>
      </c>
    </row>
    <row r="5010" customFormat="false" ht="14.9" hidden="false" customHeight="false" outlineLevel="0" collapsed="false">
      <c r="A5010" s="1" t="n">
        <v>5005</v>
      </c>
      <c r="B5010" s="1" t="n">
        <v>71</v>
      </c>
      <c r="C5010" s="1" t="n">
        <v>0</v>
      </c>
      <c r="D5010" s="1" t="n">
        <v>0</v>
      </c>
      <c r="E5010" s="1" t="n">
        <v>1</v>
      </c>
      <c r="F5010" s="1" t="n">
        <v>5004</v>
      </c>
      <c r="H5010" s="1" t="s">
        <v>5572</v>
      </c>
      <c r="I5010" s="3" t="e">
        <f aca="false">--#NAME?</f>
        <v>#NAME?</v>
      </c>
      <c r="J5010" s="3" t="s">
        <v>5570</v>
      </c>
      <c r="K5010" s="1" t="n">
        <v>10</v>
      </c>
      <c r="L5010" s="1" t="n">
        <v>0</v>
      </c>
      <c r="M5010" s="1" t="n">
        <v>50050</v>
      </c>
    </row>
    <row r="5011" customFormat="false" ht="14.9" hidden="false" customHeight="false" outlineLevel="0" collapsed="false">
      <c r="A5011" s="1" t="n">
        <v>5006</v>
      </c>
      <c r="B5011" s="1" t="n">
        <v>71</v>
      </c>
      <c r="C5011" s="1" t="n">
        <v>0</v>
      </c>
      <c r="D5011" s="1" t="n">
        <v>0</v>
      </c>
      <c r="E5011" s="1" t="n">
        <v>1</v>
      </c>
      <c r="F5011" s="1" t="n">
        <v>5004</v>
      </c>
      <c r="H5011" s="1" t="s">
        <v>5573</v>
      </c>
      <c r="I5011" s="3" t="e">
        <f aca="false">--#NAME?</f>
        <v>#NAME?</v>
      </c>
      <c r="J5011" s="3" t="s">
        <v>5570</v>
      </c>
      <c r="K5011" s="1" t="n">
        <v>10</v>
      </c>
      <c r="L5011" s="1" t="n">
        <v>0</v>
      </c>
      <c r="M5011" s="1" t="n">
        <v>50060</v>
      </c>
    </row>
    <row r="5012" customFormat="false" ht="95.5" hidden="false" customHeight="false" outlineLevel="0" collapsed="false">
      <c r="A5012" s="1" t="n">
        <v>5007</v>
      </c>
      <c r="B5012" s="1" t="n">
        <v>71</v>
      </c>
      <c r="C5012" s="1" t="n">
        <v>0</v>
      </c>
      <c r="D5012" s="1" t="n">
        <v>1</v>
      </c>
      <c r="E5012" s="1" t="n">
        <v>0</v>
      </c>
      <c r="G5012" s="1" t="n">
        <v>71.02</v>
      </c>
      <c r="I5012" s="3" t="s">
        <v>5574</v>
      </c>
      <c r="L5012" s="1" t="n">
        <v>0</v>
      </c>
      <c r="M5012" s="1" t="n">
        <v>50070</v>
      </c>
    </row>
    <row r="5013" customFormat="false" ht="14.9" hidden="false" customHeight="false" outlineLevel="0" collapsed="false">
      <c r="A5013" s="1" t="n">
        <v>5008</v>
      </c>
      <c r="B5013" s="1" t="n">
        <v>71</v>
      </c>
      <c r="C5013" s="1" t="n">
        <v>0</v>
      </c>
      <c r="D5013" s="1" t="n">
        <v>0</v>
      </c>
      <c r="E5013" s="1" t="n">
        <v>1</v>
      </c>
      <c r="F5013" s="1" t="n">
        <v>5007</v>
      </c>
      <c r="H5013" s="1" t="s">
        <v>5575</v>
      </c>
      <c r="I5013" s="3" t="e">
        <f aca="false">-#NAME?</f>
        <v>#NAME?</v>
      </c>
      <c r="J5013" s="3" t="s">
        <v>5576</v>
      </c>
      <c r="K5013" s="1" t="n">
        <v>10</v>
      </c>
      <c r="L5013" s="1" t="n">
        <v>0</v>
      </c>
      <c r="M5013" s="1" t="n">
        <v>50080</v>
      </c>
    </row>
    <row r="5014" customFormat="false" ht="28.35" hidden="false" customHeight="false" outlineLevel="0" collapsed="false">
      <c r="A5014" s="1" t="n">
        <v>5009</v>
      </c>
      <c r="B5014" s="1" t="n">
        <v>71</v>
      </c>
      <c r="C5014" s="1" t="n">
        <v>0</v>
      </c>
      <c r="D5014" s="1" t="n">
        <v>0</v>
      </c>
      <c r="E5014" s="1" t="n">
        <v>0</v>
      </c>
      <c r="F5014" s="1" t="n">
        <v>5007</v>
      </c>
      <c r="I5014" s="3" t="s">
        <v>5577</v>
      </c>
      <c r="L5014" s="1" t="n">
        <v>0</v>
      </c>
      <c r="M5014" s="1" t="n">
        <v>50090</v>
      </c>
    </row>
    <row r="5015" customFormat="false" ht="14.9" hidden="false" customHeight="false" outlineLevel="0" collapsed="false">
      <c r="A5015" s="1" t="n">
        <v>5010</v>
      </c>
      <c r="B5015" s="1" t="n">
        <v>71</v>
      </c>
      <c r="C5015" s="1" t="n">
        <v>0</v>
      </c>
      <c r="D5015" s="1" t="n">
        <v>0</v>
      </c>
      <c r="E5015" s="1" t="n">
        <v>1</v>
      </c>
      <c r="F5015" s="1" t="n">
        <v>5009</v>
      </c>
      <c r="H5015" s="1" t="s">
        <v>5578</v>
      </c>
      <c r="I5015" s="3" t="e">
        <f aca="false">--#NAME? #NAME? #NAME? #NAME?,#NAME? #NAME? #NAME?</f>
        <v>#VALUE!</v>
      </c>
      <c r="J5015" s="3" t="s">
        <v>5576</v>
      </c>
      <c r="K5015" s="1" t="n">
        <v>10</v>
      </c>
      <c r="L5015" s="1" t="n">
        <v>0</v>
      </c>
      <c r="M5015" s="1" t="n">
        <v>50100</v>
      </c>
    </row>
    <row r="5016" customFormat="false" ht="14.9" hidden="false" customHeight="false" outlineLevel="0" collapsed="false">
      <c r="A5016" s="1" t="n">
        <v>5011</v>
      </c>
      <c r="B5016" s="1" t="n">
        <v>71</v>
      </c>
      <c r="C5016" s="1" t="n">
        <v>0</v>
      </c>
      <c r="D5016" s="1" t="n">
        <v>0</v>
      </c>
      <c r="E5016" s="1" t="n">
        <v>1</v>
      </c>
      <c r="F5016" s="1" t="n">
        <v>5009</v>
      </c>
      <c r="H5016" s="1" t="s">
        <v>5579</v>
      </c>
      <c r="I5016" s="3" t="e">
        <f aca="false">--#NAME?</f>
        <v>#NAME?</v>
      </c>
      <c r="J5016" s="3" t="s">
        <v>5576</v>
      </c>
      <c r="K5016" s="1" t="n">
        <v>10</v>
      </c>
      <c r="L5016" s="1" t="n">
        <v>0</v>
      </c>
      <c r="M5016" s="1" t="n">
        <v>50110</v>
      </c>
    </row>
    <row r="5017" customFormat="false" ht="28.35" hidden="false" customHeight="false" outlineLevel="0" collapsed="false">
      <c r="A5017" s="1" t="n">
        <v>5012</v>
      </c>
      <c r="B5017" s="1" t="n">
        <v>71</v>
      </c>
      <c r="C5017" s="1" t="n">
        <v>0</v>
      </c>
      <c r="D5017" s="1" t="n">
        <v>0</v>
      </c>
      <c r="E5017" s="1" t="n">
        <v>0</v>
      </c>
      <c r="F5017" s="1" t="n">
        <v>5007</v>
      </c>
      <c r="I5017" s="3" t="s">
        <v>5580</v>
      </c>
      <c r="L5017" s="1" t="n">
        <v>0</v>
      </c>
      <c r="M5017" s="1" t="n">
        <v>50120</v>
      </c>
    </row>
    <row r="5018" customFormat="false" ht="14.9" hidden="false" customHeight="false" outlineLevel="0" collapsed="false">
      <c r="A5018" s="1" t="n">
        <v>5013</v>
      </c>
      <c r="B5018" s="1" t="n">
        <v>71</v>
      </c>
      <c r="C5018" s="1" t="n">
        <v>0</v>
      </c>
      <c r="D5018" s="1" t="n">
        <v>0</v>
      </c>
      <c r="E5018" s="1" t="n">
        <v>1</v>
      </c>
      <c r="F5018" s="1" t="n">
        <v>5012</v>
      </c>
      <c r="H5018" s="1" t="s">
        <v>5581</v>
      </c>
      <c r="I5018" s="3" t="e">
        <f aca="false">--#NAME? #NAME? #NAME? #NAME?,#NAME? #NAME? #NAME?</f>
        <v>#VALUE!</v>
      </c>
      <c r="J5018" s="3" t="s">
        <v>5576</v>
      </c>
      <c r="K5018" s="1" t="n">
        <v>10</v>
      </c>
      <c r="L5018" s="1" t="n">
        <v>0</v>
      </c>
      <c r="M5018" s="1" t="n">
        <v>50130</v>
      </c>
    </row>
    <row r="5019" customFormat="false" ht="14.9" hidden="false" customHeight="false" outlineLevel="0" collapsed="false">
      <c r="A5019" s="1" t="n">
        <v>5014</v>
      </c>
      <c r="B5019" s="1" t="n">
        <v>71</v>
      </c>
      <c r="C5019" s="1" t="n">
        <v>0</v>
      </c>
      <c r="D5019" s="1" t="n">
        <v>0</v>
      </c>
      <c r="E5019" s="1" t="n">
        <v>1</v>
      </c>
      <c r="F5019" s="1" t="n">
        <v>5012</v>
      </c>
      <c r="H5019" s="1" t="s">
        <v>5582</v>
      </c>
      <c r="I5019" s="3" t="e">
        <f aca="false">--#NAME?</f>
        <v>#NAME?</v>
      </c>
      <c r="J5019" s="3" t="s">
        <v>5576</v>
      </c>
      <c r="K5019" s="1" t="n">
        <v>10</v>
      </c>
      <c r="L5019" s="1" t="n">
        <v>0</v>
      </c>
      <c r="M5019" s="1" t="n">
        <v>50140</v>
      </c>
    </row>
    <row r="5020" customFormat="false" ht="444.75" hidden="false" customHeight="false" outlineLevel="0" collapsed="false">
      <c r="A5020" s="1" t="n">
        <v>5015</v>
      </c>
      <c r="B5020" s="1" t="n">
        <v>71</v>
      </c>
      <c r="C5020" s="1" t="n">
        <v>0</v>
      </c>
      <c r="D5020" s="1" t="n">
        <v>1</v>
      </c>
      <c r="E5020" s="1" t="n">
        <v>0</v>
      </c>
      <c r="G5020" s="1" t="n">
        <v>71.03</v>
      </c>
      <c r="I5020" s="3" t="s">
        <v>5583</v>
      </c>
      <c r="L5020" s="1" t="n">
        <v>0</v>
      </c>
      <c r="M5020" s="1" t="n">
        <v>50150</v>
      </c>
    </row>
    <row r="5021" customFormat="false" ht="82.05" hidden="false" customHeight="false" outlineLevel="0" collapsed="false">
      <c r="A5021" s="1" t="n">
        <v>5016</v>
      </c>
      <c r="B5021" s="1" t="n">
        <v>71</v>
      </c>
      <c r="C5021" s="1" t="n">
        <v>0</v>
      </c>
      <c r="D5021" s="1" t="n">
        <v>0</v>
      </c>
      <c r="E5021" s="1" t="n">
        <v>0</v>
      </c>
      <c r="F5021" s="1" t="n">
        <v>5015</v>
      </c>
      <c r="I5021" s="3" t="s">
        <v>5584</v>
      </c>
      <c r="J5021" s="3" t="s">
        <v>5570</v>
      </c>
      <c r="K5021" s="1" t="n">
        <v>10</v>
      </c>
      <c r="L5021" s="1" t="n">
        <v>0</v>
      </c>
      <c r="M5021" s="1" t="n">
        <v>50160</v>
      </c>
    </row>
    <row r="5022" customFormat="false" ht="14.9" hidden="false" customHeight="false" outlineLevel="0" collapsed="false">
      <c r="A5022" s="1" t="n">
        <v>5017</v>
      </c>
      <c r="B5022" s="1" t="n">
        <v>71</v>
      </c>
      <c r="C5022" s="1" t="n">
        <v>0</v>
      </c>
      <c r="D5022" s="1" t="n">
        <v>0</v>
      </c>
      <c r="E5022" s="1" t="n">
        <v>1</v>
      </c>
      <c r="F5022" s="1" t="n">
        <v>5016</v>
      </c>
      <c r="H5022" s="1" t="s">
        <v>5585</v>
      </c>
      <c r="I5022" s="3" t="e">
        <f aca="false">---#NAME?</f>
        <v>#NAME?</v>
      </c>
      <c r="J5022" s="3" t="s">
        <v>5570</v>
      </c>
      <c r="K5022" s="1" t="n">
        <v>10</v>
      </c>
      <c r="L5022" s="1" t="n">
        <v>0</v>
      </c>
      <c r="M5022" s="1" t="n">
        <v>50170</v>
      </c>
    </row>
    <row r="5023" customFormat="false" ht="14.9" hidden="false" customHeight="false" outlineLevel="0" collapsed="false">
      <c r="A5023" s="1" t="n">
        <v>5018</v>
      </c>
      <c r="B5023" s="1" t="n">
        <v>71</v>
      </c>
      <c r="C5023" s="1" t="n">
        <v>0</v>
      </c>
      <c r="D5023" s="1" t="n">
        <v>0</v>
      </c>
      <c r="E5023" s="1" t="n">
        <v>1</v>
      </c>
      <c r="F5023" s="1" t="n">
        <v>5016</v>
      </c>
      <c r="H5023" s="1" t="s">
        <v>5586</v>
      </c>
      <c r="I5023" s="3" t="e">
        <f aca="false">---#NAME?</f>
        <v>#NAME?</v>
      </c>
      <c r="J5023" s="3" t="s">
        <v>5570</v>
      </c>
      <c r="K5023" s="1" t="n">
        <v>10</v>
      </c>
      <c r="L5023" s="1" t="n">
        <v>0</v>
      </c>
      <c r="M5023" s="1" t="n">
        <v>50180</v>
      </c>
    </row>
    <row r="5024" customFormat="false" ht="14.9" hidden="false" customHeight="false" outlineLevel="0" collapsed="false">
      <c r="A5024" s="1" t="n">
        <v>5019</v>
      </c>
      <c r="B5024" s="1" t="n">
        <v>71</v>
      </c>
      <c r="C5024" s="1" t="n">
        <v>0</v>
      </c>
      <c r="D5024" s="1" t="n">
        <v>0</v>
      </c>
      <c r="E5024" s="1" t="n">
        <v>1</v>
      </c>
      <c r="F5024" s="1" t="n">
        <v>5016</v>
      </c>
      <c r="H5024" s="1" t="s">
        <v>5587</v>
      </c>
      <c r="I5024" s="3" t="e">
        <f aca="false">---#NAME?</f>
        <v>#NAME?</v>
      </c>
      <c r="J5024" s="3" t="s">
        <v>5570</v>
      </c>
      <c r="K5024" s="1" t="n">
        <v>10</v>
      </c>
      <c r="L5024" s="1" t="n">
        <v>0</v>
      </c>
      <c r="M5024" s="1" t="n">
        <v>50190</v>
      </c>
    </row>
    <row r="5025" customFormat="false" ht="41.75" hidden="false" customHeight="false" outlineLevel="0" collapsed="false">
      <c r="A5025" s="1" t="n">
        <v>5020</v>
      </c>
      <c r="B5025" s="1" t="n">
        <v>71</v>
      </c>
      <c r="C5025" s="1" t="n">
        <v>0</v>
      </c>
      <c r="D5025" s="1" t="n">
        <v>0</v>
      </c>
      <c r="E5025" s="1" t="n">
        <v>0</v>
      </c>
      <c r="F5025" s="1" t="n">
        <v>5015</v>
      </c>
      <c r="I5025" s="3" t="s">
        <v>5588</v>
      </c>
      <c r="J5025" s="3" t="s">
        <v>5570</v>
      </c>
      <c r="K5025" s="1" t="n">
        <v>10</v>
      </c>
      <c r="L5025" s="1" t="n">
        <v>0</v>
      </c>
      <c r="M5025" s="1" t="n">
        <v>50200</v>
      </c>
    </row>
    <row r="5026" customFormat="false" ht="14.9" hidden="false" customHeight="false" outlineLevel="0" collapsed="false">
      <c r="A5026" s="1" t="n">
        <v>5021</v>
      </c>
      <c r="B5026" s="1" t="n">
        <v>71</v>
      </c>
      <c r="C5026" s="1" t="n">
        <v>0</v>
      </c>
      <c r="D5026" s="1" t="n">
        <v>0</v>
      </c>
      <c r="E5026" s="1" t="n">
        <v>1</v>
      </c>
      <c r="F5026" s="1" t="n">
        <v>5020</v>
      </c>
      <c r="H5026" s="1" t="s">
        <v>5589</v>
      </c>
      <c r="I5026" s="3" t="e">
        <f aca="false">--#NAME?,#NAME? #NAME? #NAME?</f>
        <v>#VALUE!</v>
      </c>
      <c r="J5026" s="3" t="s">
        <v>5576</v>
      </c>
      <c r="K5026" s="1" t="n">
        <v>10</v>
      </c>
      <c r="L5026" s="1" t="n">
        <v>0</v>
      </c>
      <c r="M5026" s="1" t="n">
        <v>50210</v>
      </c>
    </row>
    <row r="5027" customFormat="false" ht="14.9" hidden="false" customHeight="false" outlineLevel="0" collapsed="false">
      <c r="A5027" s="1" t="n">
        <v>5022</v>
      </c>
      <c r="B5027" s="1" t="n">
        <v>71</v>
      </c>
      <c r="C5027" s="1" t="n">
        <v>0</v>
      </c>
      <c r="D5027" s="1" t="n">
        <v>0</v>
      </c>
      <c r="E5027" s="1" t="n">
        <v>0</v>
      </c>
      <c r="F5027" s="1" t="n">
        <v>5020</v>
      </c>
      <c r="I5027" s="3" t="s">
        <v>706</v>
      </c>
      <c r="L5027" s="1" t="n">
        <v>0</v>
      </c>
      <c r="M5027" s="1" t="n">
        <v>50220</v>
      </c>
    </row>
    <row r="5028" customFormat="false" ht="14.9" hidden="false" customHeight="false" outlineLevel="0" collapsed="false">
      <c r="A5028" s="1" t="n">
        <v>5023</v>
      </c>
      <c r="B5028" s="1" t="n">
        <v>71</v>
      </c>
      <c r="C5028" s="1" t="n">
        <v>0</v>
      </c>
      <c r="D5028" s="1" t="n">
        <v>0</v>
      </c>
      <c r="E5028" s="1" t="n">
        <v>1</v>
      </c>
      <c r="F5028" s="1" t="n">
        <v>5022</v>
      </c>
      <c r="H5028" s="1" t="s">
        <v>5590</v>
      </c>
      <c r="I5028" s="3" t="e">
        <f aca="false">---#NAME?</f>
        <v>#NAME?</v>
      </c>
      <c r="J5028" s="3" t="s">
        <v>5576</v>
      </c>
      <c r="K5028" s="1" t="n">
        <v>10</v>
      </c>
      <c r="L5028" s="1" t="n">
        <v>0</v>
      </c>
      <c r="M5028" s="1" t="n">
        <v>50230</v>
      </c>
    </row>
    <row r="5029" customFormat="false" ht="14.9" hidden="false" customHeight="false" outlineLevel="0" collapsed="false">
      <c r="A5029" s="1" t="n">
        <v>5024</v>
      </c>
      <c r="B5029" s="1" t="n">
        <v>71</v>
      </c>
      <c r="C5029" s="1" t="n">
        <v>0</v>
      </c>
      <c r="D5029" s="1" t="n">
        <v>0</v>
      </c>
      <c r="E5029" s="1" t="n">
        <v>1</v>
      </c>
      <c r="F5029" s="1" t="n">
        <v>5022</v>
      </c>
      <c r="H5029" s="1" t="s">
        <v>5591</v>
      </c>
      <c r="I5029" s="3" t="e">
        <f aca="false">---#NAME?</f>
        <v>#NAME?</v>
      </c>
      <c r="J5029" s="3" t="s">
        <v>5576</v>
      </c>
      <c r="K5029" s="1" t="n">
        <v>10</v>
      </c>
      <c r="L5029" s="1" t="n">
        <v>0</v>
      </c>
      <c r="M5029" s="1" t="n">
        <v>50240</v>
      </c>
    </row>
    <row r="5030" customFormat="false" ht="14.9" hidden="false" customHeight="false" outlineLevel="0" collapsed="false">
      <c r="A5030" s="1" t="n">
        <v>5025</v>
      </c>
      <c r="B5030" s="1" t="n">
        <v>71</v>
      </c>
      <c r="C5030" s="1" t="n">
        <v>0</v>
      </c>
      <c r="D5030" s="1" t="n">
        <v>0</v>
      </c>
      <c r="E5030" s="1" t="n">
        <v>1</v>
      </c>
      <c r="F5030" s="1" t="n">
        <v>5022</v>
      </c>
      <c r="H5030" s="1" t="s">
        <v>5592</v>
      </c>
      <c r="I5030" s="3" t="e">
        <f aca="false">---#NAME?</f>
        <v>#NAME?</v>
      </c>
      <c r="J5030" s="3" t="s">
        <v>5576</v>
      </c>
      <c r="K5030" s="1" t="n">
        <v>10</v>
      </c>
      <c r="L5030" s="1" t="n">
        <v>0</v>
      </c>
      <c r="M5030" s="1" t="n">
        <v>50250</v>
      </c>
    </row>
    <row r="5031" customFormat="false" ht="431.3" hidden="false" customHeight="false" outlineLevel="0" collapsed="false">
      <c r="A5031" s="1" t="n">
        <v>5026</v>
      </c>
      <c r="B5031" s="1" t="n">
        <v>71</v>
      </c>
      <c r="C5031" s="1" t="n">
        <v>0</v>
      </c>
      <c r="D5031" s="1" t="n">
        <v>1</v>
      </c>
      <c r="E5031" s="1" t="n">
        <v>0</v>
      </c>
      <c r="G5031" s="1" t="n">
        <v>71.04</v>
      </c>
      <c r="I5031" s="3" t="s">
        <v>5593</v>
      </c>
      <c r="L5031" s="1" t="n">
        <v>0</v>
      </c>
      <c r="M5031" s="1" t="n">
        <v>50260</v>
      </c>
    </row>
    <row r="5032" customFormat="false" ht="14.9" hidden="false" customHeight="false" outlineLevel="0" collapsed="false">
      <c r="A5032" s="1" t="n">
        <v>5027</v>
      </c>
      <c r="B5032" s="1" t="n">
        <v>71</v>
      </c>
      <c r="C5032" s="1" t="n">
        <v>0</v>
      </c>
      <c r="D5032" s="1" t="n">
        <v>0</v>
      </c>
      <c r="E5032" s="1" t="n">
        <v>1</v>
      </c>
      <c r="F5032" s="1" t="n">
        <v>5026</v>
      </c>
      <c r="H5032" s="1" t="s">
        <v>5594</v>
      </c>
      <c r="I5032" s="3" t="e">
        <f aca="false">-#NAME?-#NAME? #NAME?</f>
        <v>#VALUE!</v>
      </c>
      <c r="J5032" s="3" t="s">
        <v>5570</v>
      </c>
      <c r="K5032" s="1" t="n">
        <v>10</v>
      </c>
      <c r="L5032" s="1" t="n">
        <v>0</v>
      </c>
      <c r="M5032" s="1" t="n">
        <v>50270</v>
      </c>
    </row>
    <row r="5033" customFormat="false" ht="14.9" hidden="false" customHeight="false" outlineLevel="0" collapsed="false">
      <c r="A5033" s="1" t="n">
        <v>5028</v>
      </c>
      <c r="B5033" s="1" t="n">
        <v>71</v>
      </c>
      <c r="C5033" s="1" t="n">
        <v>0</v>
      </c>
      <c r="D5033" s="1" t="n">
        <v>0</v>
      </c>
      <c r="E5033" s="1" t="n">
        <v>1</v>
      </c>
      <c r="F5033" s="1" t="n">
        <v>5026</v>
      </c>
      <c r="H5033" s="1" t="s">
        <v>5595</v>
      </c>
      <c r="I5033" s="3" t="e">
        <f aca="false">-#NAME?,#NAME? #NAME? #NAME? #NAME? #NAME? #NAME? #NAME?</f>
        <v>#VALUE!</v>
      </c>
      <c r="J5033" s="3" t="s">
        <v>5570</v>
      </c>
      <c r="K5033" s="1" t="n">
        <v>10</v>
      </c>
      <c r="L5033" s="1" t="n">
        <v>0</v>
      </c>
      <c r="M5033" s="1" t="n">
        <v>50280</v>
      </c>
    </row>
    <row r="5034" customFormat="false" ht="14.9" hidden="false" customHeight="false" outlineLevel="0" collapsed="false">
      <c r="A5034" s="1" t="n">
        <v>5029</v>
      </c>
      <c r="B5034" s="1" t="n">
        <v>71</v>
      </c>
      <c r="C5034" s="1" t="n">
        <v>0</v>
      </c>
      <c r="D5034" s="1" t="n">
        <v>0</v>
      </c>
      <c r="E5034" s="1" t="n">
        <v>1</v>
      </c>
      <c r="F5034" s="1" t="n">
        <v>5026</v>
      </c>
      <c r="H5034" s="1" t="s">
        <v>5596</v>
      </c>
      <c r="I5034" s="3" t="e">
        <f aca="false">-#NAME?</f>
        <v>#NAME?</v>
      </c>
      <c r="J5034" s="3" t="s">
        <v>5570</v>
      </c>
      <c r="K5034" s="1" t="n">
        <v>10</v>
      </c>
      <c r="L5034" s="1" t="n">
        <v>0</v>
      </c>
      <c r="M5034" s="1" t="n">
        <v>50290</v>
      </c>
    </row>
    <row r="5035" customFormat="false" ht="108.95" hidden="false" customHeight="false" outlineLevel="0" collapsed="false">
      <c r="A5035" s="1" t="n">
        <v>5030</v>
      </c>
      <c r="B5035" s="1" t="n">
        <v>71</v>
      </c>
      <c r="C5035" s="1" t="n">
        <v>0</v>
      </c>
      <c r="D5035" s="1" t="n">
        <v>1</v>
      </c>
      <c r="E5035" s="1" t="n">
        <v>0</v>
      </c>
      <c r="G5035" s="1" t="n">
        <v>71.05</v>
      </c>
      <c r="I5035" s="3" t="s">
        <v>5597</v>
      </c>
      <c r="L5035" s="1" t="n">
        <v>0</v>
      </c>
      <c r="M5035" s="1" t="n">
        <v>50300</v>
      </c>
    </row>
    <row r="5036" customFormat="false" ht="14.9" hidden="false" customHeight="false" outlineLevel="0" collapsed="false">
      <c r="A5036" s="1" t="n">
        <v>5031</v>
      </c>
      <c r="B5036" s="1" t="n">
        <v>71</v>
      </c>
      <c r="C5036" s="1" t="n">
        <v>0</v>
      </c>
      <c r="D5036" s="1" t="n">
        <v>0</v>
      </c>
      <c r="E5036" s="1" t="n">
        <v>1</v>
      </c>
      <c r="F5036" s="1" t="n">
        <v>5030</v>
      </c>
      <c r="H5036" s="1" t="s">
        <v>5598</v>
      </c>
      <c r="I5036" s="3" t="e">
        <f aca="false">-#NAME? #NAME?</f>
        <v>#VALUE!</v>
      </c>
      <c r="J5036" s="3" t="s">
        <v>5576</v>
      </c>
      <c r="K5036" s="1" t="n">
        <v>10</v>
      </c>
      <c r="L5036" s="1" t="n">
        <v>0</v>
      </c>
      <c r="M5036" s="1" t="n">
        <v>50310</v>
      </c>
    </row>
    <row r="5037" customFormat="false" ht="14.9" hidden="false" customHeight="false" outlineLevel="0" collapsed="false">
      <c r="A5037" s="1" t="n">
        <v>5032</v>
      </c>
      <c r="B5037" s="1" t="n">
        <v>71</v>
      </c>
      <c r="C5037" s="1" t="n">
        <v>0</v>
      </c>
      <c r="D5037" s="1" t="n">
        <v>0</v>
      </c>
      <c r="E5037" s="1" t="n">
        <v>1</v>
      </c>
      <c r="F5037" s="1" t="n">
        <v>5030</v>
      </c>
      <c r="H5037" s="1" t="s">
        <v>5599</v>
      </c>
      <c r="I5037" s="3" t="e">
        <f aca="false">-#NAME?</f>
        <v>#NAME?</v>
      </c>
      <c r="J5037" s="3" t="s">
        <v>5570</v>
      </c>
      <c r="K5037" s="1" t="n">
        <v>10</v>
      </c>
      <c r="L5037" s="1" t="n">
        <v>0</v>
      </c>
      <c r="M5037" s="1" t="n">
        <v>50320</v>
      </c>
    </row>
    <row r="5038" customFormat="false" ht="122.35" hidden="false" customHeight="false" outlineLevel="0" collapsed="false">
      <c r="A5038" s="1" t="n">
        <v>5033</v>
      </c>
      <c r="B5038" s="1" t="n">
        <v>71</v>
      </c>
      <c r="C5038" s="1" t="n">
        <v>1</v>
      </c>
      <c r="D5038" s="1" t="n">
        <v>0</v>
      </c>
      <c r="E5038" s="1" t="n">
        <v>0</v>
      </c>
      <c r="I5038" s="3" t="s">
        <v>5600</v>
      </c>
      <c r="L5038" s="1" t="n">
        <v>0</v>
      </c>
      <c r="M5038" s="1" t="n">
        <v>50330</v>
      </c>
    </row>
    <row r="5039" customFormat="false" ht="216.4" hidden="false" customHeight="false" outlineLevel="0" collapsed="false">
      <c r="A5039" s="1" t="n">
        <v>5034</v>
      </c>
      <c r="B5039" s="1" t="n">
        <v>71</v>
      </c>
      <c r="C5039" s="1" t="n">
        <v>0</v>
      </c>
      <c r="D5039" s="1" t="n">
        <v>1</v>
      </c>
      <c r="E5039" s="1" t="n">
        <v>0</v>
      </c>
      <c r="G5039" s="1" t="n">
        <v>71.06</v>
      </c>
      <c r="I5039" s="3" t="s">
        <v>5601</v>
      </c>
      <c r="L5039" s="1" t="n">
        <v>0</v>
      </c>
      <c r="M5039" s="1" t="n">
        <v>50340</v>
      </c>
    </row>
    <row r="5040" customFormat="false" ht="14.9" hidden="false" customHeight="false" outlineLevel="0" collapsed="false">
      <c r="A5040" s="1" t="n">
        <v>5035</v>
      </c>
      <c r="B5040" s="1" t="n">
        <v>71</v>
      </c>
      <c r="C5040" s="1" t="n">
        <v>0</v>
      </c>
      <c r="D5040" s="1" t="n">
        <v>0</v>
      </c>
      <c r="E5040" s="1" t="n">
        <v>1</v>
      </c>
      <c r="F5040" s="1" t="n">
        <v>5034</v>
      </c>
      <c r="H5040" s="1" t="s">
        <v>5602</v>
      </c>
      <c r="I5040" s="3" t="e">
        <f aca="false">-#NAME?</f>
        <v>#NAME?</v>
      </c>
      <c r="J5040" s="3" t="s">
        <v>5570</v>
      </c>
      <c r="K5040" s="1" t="n">
        <v>10</v>
      </c>
      <c r="L5040" s="1" t="n">
        <v>0</v>
      </c>
      <c r="M5040" s="1" t="n">
        <v>50350</v>
      </c>
    </row>
    <row r="5041" customFormat="false" ht="14.9" hidden="false" customHeight="false" outlineLevel="0" collapsed="false">
      <c r="A5041" s="1" t="n">
        <v>5036</v>
      </c>
      <c r="B5041" s="1" t="n">
        <v>71</v>
      </c>
      <c r="C5041" s="1" t="n">
        <v>0</v>
      </c>
      <c r="D5041" s="1" t="n">
        <v>0</v>
      </c>
      <c r="E5041" s="1" t="n">
        <v>0</v>
      </c>
      <c r="F5041" s="1" t="n">
        <v>5034</v>
      </c>
      <c r="I5041" s="3" t="s">
        <v>199</v>
      </c>
      <c r="L5041" s="1" t="n">
        <v>0</v>
      </c>
      <c r="M5041" s="1" t="n">
        <v>50360</v>
      </c>
    </row>
    <row r="5042" customFormat="false" ht="14.9" hidden="false" customHeight="false" outlineLevel="0" collapsed="false">
      <c r="A5042" s="1" t="n">
        <v>5037</v>
      </c>
      <c r="B5042" s="1" t="n">
        <v>71</v>
      </c>
      <c r="C5042" s="1" t="n">
        <v>0</v>
      </c>
      <c r="D5042" s="1" t="n">
        <v>0</v>
      </c>
      <c r="E5042" s="1" t="n">
        <v>1</v>
      </c>
      <c r="F5042" s="1" t="n">
        <v>5036</v>
      </c>
      <c r="H5042" s="1" t="s">
        <v>5603</v>
      </c>
      <c r="I5042" s="3" t="e">
        <f aca="false">--#NAME?</f>
        <v>#NAME?</v>
      </c>
      <c r="J5042" s="3" t="s">
        <v>5570</v>
      </c>
      <c r="K5042" s="1" t="n">
        <v>10</v>
      </c>
      <c r="L5042" s="1" t="n">
        <v>0</v>
      </c>
      <c r="M5042" s="1" t="n">
        <v>50370</v>
      </c>
    </row>
    <row r="5043" customFormat="false" ht="14.9" hidden="false" customHeight="false" outlineLevel="0" collapsed="false">
      <c r="A5043" s="1" t="n">
        <v>5038</v>
      </c>
      <c r="B5043" s="1" t="n">
        <v>71</v>
      </c>
      <c r="C5043" s="1" t="n">
        <v>0</v>
      </c>
      <c r="D5043" s="1" t="n">
        <v>0</v>
      </c>
      <c r="E5043" s="1" t="n">
        <v>1</v>
      </c>
      <c r="F5043" s="1" t="n">
        <v>5036</v>
      </c>
      <c r="H5043" s="1" t="s">
        <v>5604</v>
      </c>
      <c r="I5043" s="3" t="e">
        <f aca="false">--#NAME?-#NAME?</f>
        <v>#NAME?</v>
      </c>
      <c r="J5043" s="3" t="s">
        <v>5570</v>
      </c>
      <c r="K5043" s="1" t="n">
        <v>10</v>
      </c>
      <c r="L5043" s="1" t="n">
        <v>0</v>
      </c>
      <c r="M5043" s="1" t="n">
        <v>50380</v>
      </c>
    </row>
    <row r="5044" customFormat="false" ht="135.8" hidden="false" customHeight="false" outlineLevel="0" collapsed="false">
      <c r="A5044" s="1" t="n">
        <v>5039</v>
      </c>
      <c r="B5044" s="1" t="n">
        <v>71</v>
      </c>
      <c r="C5044" s="1" t="n">
        <v>0</v>
      </c>
      <c r="D5044" s="1" t="n">
        <v>1</v>
      </c>
      <c r="E5044" s="1" t="n">
        <v>1</v>
      </c>
      <c r="G5044" s="1" t="n">
        <v>71.07</v>
      </c>
      <c r="H5044" s="1" t="s">
        <v>5605</v>
      </c>
      <c r="I5044" s="3" t="s">
        <v>5606</v>
      </c>
      <c r="J5044" s="3" t="s">
        <v>5570</v>
      </c>
      <c r="K5044" s="1" t="n">
        <v>10</v>
      </c>
      <c r="L5044" s="1" t="n">
        <v>0</v>
      </c>
      <c r="M5044" s="1" t="n">
        <v>50390</v>
      </c>
    </row>
    <row r="5045" customFormat="false" ht="189.55" hidden="false" customHeight="false" outlineLevel="0" collapsed="false">
      <c r="A5045" s="1" t="n">
        <v>5040</v>
      </c>
      <c r="B5045" s="1" t="n">
        <v>71</v>
      </c>
      <c r="C5045" s="1" t="n">
        <v>0</v>
      </c>
      <c r="D5045" s="1" t="n">
        <v>1</v>
      </c>
      <c r="E5045" s="1" t="n">
        <v>0</v>
      </c>
      <c r="G5045" s="1" t="n">
        <v>71.08</v>
      </c>
      <c r="I5045" s="3" t="s">
        <v>5607</v>
      </c>
      <c r="L5045" s="1" t="n">
        <v>0</v>
      </c>
      <c r="M5045" s="1" t="n">
        <v>50400</v>
      </c>
    </row>
    <row r="5046" customFormat="false" ht="41.75" hidden="false" customHeight="false" outlineLevel="0" collapsed="false">
      <c r="A5046" s="1" t="n">
        <v>5041</v>
      </c>
      <c r="B5046" s="1" t="n">
        <v>71</v>
      </c>
      <c r="C5046" s="1" t="n">
        <v>0</v>
      </c>
      <c r="D5046" s="1" t="n">
        <v>0</v>
      </c>
      <c r="E5046" s="1" t="n">
        <v>0</v>
      </c>
      <c r="F5046" s="1" t="n">
        <v>5040</v>
      </c>
      <c r="I5046" s="3" t="s">
        <v>5608</v>
      </c>
      <c r="L5046" s="1" t="n">
        <v>0</v>
      </c>
      <c r="M5046" s="1" t="n">
        <v>50410</v>
      </c>
    </row>
    <row r="5047" customFormat="false" ht="14.9" hidden="false" customHeight="false" outlineLevel="0" collapsed="false">
      <c r="A5047" s="1" t="n">
        <v>5042</v>
      </c>
      <c r="B5047" s="1" t="n">
        <v>71</v>
      </c>
      <c r="C5047" s="1" t="n">
        <v>0</v>
      </c>
      <c r="D5047" s="1" t="n">
        <v>0</v>
      </c>
      <c r="E5047" s="1" t="n">
        <v>1</v>
      </c>
      <c r="F5047" s="1" t="n">
        <v>5041</v>
      </c>
      <c r="H5047" s="1" t="s">
        <v>5609</v>
      </c>
      <c r="I5047" s="3" t="e">
        <f aca="false">--#NAME?</f>
        <v>#NAME?</v>
      </c>
      <c r="J5047" s="3" t="s">
        <v>5570</v>
      </c>
      <c r="K5047" s="1" t="n">
        <v>10</v>
      </c>
      <c r="L5047" s="1" t="n">
        <v>0</v>
      </c>
      <c r="M5047" s="1" t="n">
        <v>50420</v>
      </c>
    </row>
    <row r="5048" customFormat="false" ht="14.9" hidden="false" customHeight="false" outlineLevel="0" collapsed="false">
      <c r="A5048" s="1" t="n">
        <v>5043</v>
      </c>
      <c r="B5048" s="1" t="n">
        <v>71</v>
      </c>
      <c r="C5048" s="1" t="n">
        <v>0</v>
      </c>
      <c r="D5048" s="1" t="n">
        <v>0</v>
      </c>
      <c r="E5048" s="1" t="n">
        <v>1</v>
      </c>
      <c r="F5048" s="1" t="n">
        <v>5041</v>
      </c>
      <c r="H5048" s="1" t="s">
        <v>5610</v>
      </c>
      <c r="I5048" s="3" t="e">
        <f aca="false">--#NAME? #NAME? #NAME?</f>
        <v>#VALUE!</v>
      </c>
      <c r="J5048" s="3" t="s">
        <v>5570</v>
      </c>
      <c r="K5048" s="1" t="n">
        <v>10</v>
      </c>
      <c r="L5048" s="1" t="n">
        <v>0</v>
      </c>
      <c r="M5048" s="1" t="n">
        <v>50430</v>
      </c>
    </row>
    <row r="5049" customFormat="false" ht="14.9" hidden="false" customHeight="false" outlineLevel="0" collapsed="false">
      <c r="A5049" s="1" t="n">
        <v>5044</v>
      </c>
      <c r="B5049" s="1" t="n">
        <v>71</v>
      </c>
      <c r="C5049" s="1" t="n">
        <v>0</v>
      </c>
      <c r="D5049" s="1" t="n">
        <v>0</v>
      </c>
      <c r="E5049" s="1" t="n">
        <v>1</v>
      </c>
      <c r="F5049" s="1" t="n">
        <v>5041</v>
      </c>
      <c r="H5049" s="1" t="s">
        <v>5611</v>
      </c>
      <c r="I5049" s="3" t="e">
        <f aca="false">--#NAME? #NAME?-#NAME? #NAME?</f>
        <v>#VALUE!</v>
      </c>
      <c r="J5049" s="3" t="s">
        <v>5570</v>
      </c>
      <c r="K5049" s="1" t="n">
        <v>10</v>
      </c>
      <c r="L5049" s="1" t="n">
        <v>0</v>
      </c>
      <c r="M5049" s="1" t="n">
        <v>50440</v>
      </c>
    </row>
    <row r="5050" customFormat="false" ht="14.9" hidden="false" customHeight="false" outlineLevel="0" collapsed="false">
      <c r="A5050" s="1" t="n">
        <v>5045</v>
      </c>
      <c r="B5050" s="1" t="n">
        <v>71</v>
      </c>
      <c r="C5050" s="1" t="n">
        <v>0</v>
      </c>
      <c r="D5050" s="1" t="n">
        <v>0</v>
      </c>
      <c r="E5050" s="1" t="n">
        <v>1</v>
      </c>
      <c r="F5050" s="1" t="n">
        <v>5040</v>
      </c>
      <c r="H5050" s="1" t="s">
        <v>5612</v>
      </c>
      <c r="I5050" s="3" t="e">
        <f aca="false">-#NAME?</f>
        <v>#NAME?</v>
      </c>
      <c r="J5050" s="3" t="s">
        <v>5570</v>
      </c>
      <c r="K5050" s="1" t="n">
        <v>10</v>
      </c>
      <c r="L5050" s="1" t="n">
        <v>0</v>
      </c>
      <c r="M5050" s="1" t="n">
        <v>50450</v>
      </c>
    </row>
    <row r="5051" customFormat="false" ht="149.25" hidden="false" customHeight="false" outlineLevel="0" collapsed="false">
      <c r="A5051" s="1" t="n">
        <v>5046</v>
      </c>
      <c r="B5051" s="1" t="n">
        <v>71</v>
      </c>
      <c r="C5051" s="1" t="n">
        <v>0</v>
      </c>
      <c r="D5051" s="1" t="n">
        <v>1</v>
      </c>
      <c r="E5051" s="1" t="n">
        <v>1</v>
      </c>
      <c r="G5051" s="1" t="n">
        <v>71.09</v>
      </c>
      <c r="H5051" s="1" t="s">
        <v>5613</v>
      </c>
      <c r="I5051" s="3" t="s">
        <v>5614</v>
      </c>
      <c r="J5051" s="3" t="s">
        <v>5570</v>
      </c>
      <c r="K5051" s="1" t="n">
        <v>10</v>
      </c>
      <c r="L5051" s="1" t="n">
        <v>0</v>
      </c>
      <c r="M5051" s="1" t="n">
        <v>50460</v>
      </c>
    </row>
    <row r="5052" customFormat="false" ht="122.35" hidden="false" customHeight="false" outlineLevel="0" collapsed="false">
      <c r="A5052" s="1" t="n">
        <v>5047</v>
      </c>
      <c r="B5052" s="1" t="n">
        <v>71</v>
      </c>
      <c r="C5052" s="1" t="n">
        <v>0</v>
      </c>
      <c r="D5052" s="1" t="n">
        <v>1</v>
      </c>
      <c r="E5052" s="1" t="n">
        <v>0</v>
      </c>
      <c r="G5052" s="1" t="n">
        <v>71.1</v>
      </c>
      <c r="I5052" s="3" t="s">
        <v>5615</v>
      </c>
      <c r="L5052" s="1" t="n">
        <v>0</v>
      </c>
      <c r="M5052" s="1" t="n">
        <v>50470</v>
      </c>
    </row>
    <row r="5053" customFormat="false" ht="28.35" hidden="false" customHeight="false" outlineLevel="0" collapsed="false">
      <c r="A5053" s="1" t="n">
        <v>5048</v>
      </c>
      <c r="B5053" s="1" t="n">
        <v>71</v>
      </c>
      <c r="C5053" s="1" t="n">
        <v>0</v>
      </c>
      <c r="D5053" s="1" t="n">
        <v>0</v>
      </c>
      <c r="E5053" s="1" t="n">
        <v>0</v>
      </c>
      <c r="F5053" s="1" t="n">
        <v>5047</v>
      </c>
      <c r="I5053" s="3" t="s">
        <v>5616</v>
      </c>
      <c r="L5053" s="1" t="n">
        <v>0</v>
      </c>
      <c r="M5053" s="1" t="n">
        <v>50480</v>
      </c>
    </row>
    <row r="5054" customFormat="false" ht="14.9" hidden="false" customHeight="false" outlineLevel="0" collapsed="false">
      <c r="A5054" s="1" t="n">
        <v>5049</v>
      </c>
      <c r="B5054" s="1" t="n">
        <v>71</v>
      </c>
      <c r="C5054" s="1" t="n">
        <v>0</v>
      </c>
      <c r="D5054" s="1" t="n">
        <v>0</v>
      </c>
      <c r="E5054" s="1" t="n">
        <v>1</v>
      </c>
      <c r="F5054" s="1" t="n">
        <v>5048</v>
      </c>
      <c r="H5054" s="1" t="s">
        <v>5617</v>
      </c>
      <c r="I5054" s="3" t="e">
        <f aca="false">--#NAME? #NAME? #NAME? #NAME? #NAME?</f>
        <v>#VALUE!</v>
      </c>
      <c r="J5054" s="3" t="s">
        <v>5570</v>
      </c>
      <c r="K5054" s="1" t="n">
        <v>10</v>
      </c>
      <c r="L5054" s="1" t="n">
        <v>0</v>
      </c>
      <c r="M5054" s="1" t="n">
        <v>50490</v>
      </c>
    </row>
    <row r="5055" customFormat="false" ht="14.9" hidden="false" customHeight="false" outlineLevel="0" collapsed="false">
      <c r="A5055" s="1" t="n">
        <v>5050</v>
      </c>
      <c r="B5055" s="1" t="n">
        <v>71</v>
      </c>
      <c r="C5055" s="1" t="n">
        <v>0</v>
      </c>
      <c r="D5055" s="1" t="n">
        <v>0</v>
      </c>
      <c r="E5055" s="1" t="n">
        <v>1</v>
      </c>
      <c r="F5055" s="1" t="n">
        <v>5048</v>
      </c>
      <c r="H5055" s="1" t="s">
        <v>5618</v>
      </c>
      <c r="I5055" s="3" t="e">
        <f aca="false">--#NAME?</f>
        <v>#NAME?</v>
      </c>
      <c r="J5055" s="3" t="s">
        <v>5570</v>
      </c>
      <c r="K5055" s="1" t="n">
        <v>10</v>
      </c>
      <c r="L5055" s="1" t="n">
        <v>0</v>
      </c>
      <c r="M5055" s="1" t="n">
        <v>50500</v>
      </c>
    </row>
    <row r="5056" customFormat="false" ht="41.75" hidden="false" customHeight="false" outlineLevel="0" collapsed="false">
      <c r="A5056" s="1" t="n">
        <v>5051</v>
      </c>
      <c r="B5056" s="1" t="n">
        <v>71</v>
      </c>
      <c r="C5056" s="1" t="n">
        <v>0</v>
      </c>
      <c r="D5056" s="1" t="n">
        <v>0</v>
      </c>
      <c r="E5056" s="1" t="n">
        <v>0</v>
      </c>
      <c r="F5056" s="1" t="n">
        <v>5047</v>
      </c>
      <c r="I5056" s="3" t="s">
        <v>5619</v>
      </c>
      <c r="L5056" s="1" t="n">
        <v>0</v>
      </c>
      <c r="M5056" s="1" t="n">
        <v>50510</v>
      </c>
    </row>
    <row r="5057" customFormat="false" ht="14.9" hidden="false" customHeight="false" outlineLevel="0" collapsed="false">
      <c r="A5057" s="1" t="n">
        <v>5052</v>
      </c>
      <c r="B5057" s="1" t="n">
        <v>71</v>
      </c>
      <c r="C5057" s="1" t="n">
        <v>0</v>
      </c>
      <c r="D5057" s="1" t="n">
        <v>0</v>
      </c>
      <c r="E5057" s="1" t="n">
        <v>1</v>
      </c>
      <c r="F5057" s="1" t="n">
        <v>5051</v>
      </c>
      <c r="H5057" s="1" t="s">
        <v>5620</v>
      </c>
      <c r="I5057" s="3" t="e">
        <f aca="false">--#NAME? #NAME? #NAME? #NAME? #NAME?</f>
        <v>#VALUE!</v>
      </c>
      <c r="J5057" s="3" t="s">
        <v>5570</v>
      </c>
      <c r="K5057" s="1" t="n">
        <v>10</v>
      </c>
      <c r="L5057" s="1" t="n">
        <v>0</v>
      </c>
      <c r="M5057" s="1" t="n">
        <v>50520</v>
      </c>
    </row>
    <row r="5058" customFormat="false" ht="14.9" hidden="false" customHeight="false" outlineLevel="0" collapsed="false">
      <c r="A5058" s="1" t="n">
        <v>5053</v>
      </c>
      <c r="B5058" s="1" t="n">
        <v>71</v>
      </c>
      <c r="C5058" s="1" t="n">
        <v>0</v>
      </c>
      <c r="D5058" s="1" t="n">
        <v>0</v>
      </c>
      <c r="E5058" s="1" t="n">
        <v>1</v>
      </c>
      <c r="F5058" s="1" t="n">
        <v>5051</v>
      </c>
      <c r="H5058" s="1" t="s">
        <v>5621</v>
      </c>
      <c r="I5058" s="3" t="e">
        <f aca="false">--#NAME?</f>
        <v>#NAME?</v>
      </c>
      <c r="J5058" s="3" t="s">
        <v>5570</v>
      </c>
      <c r="K5058" s="1" t="n">
        <v>10</v>
      </c>
      <c r="L5058" s="1" t="n">
        <v>0</v>
      </c>
      <c r="M5058" s="1" t="n">
        <v>50530</v>
      </c>
    </row>
    <row r="5059" customFormat="false" ht="28.35" hidden="false" customHeight="false" outlineLevel="0" collapsed="false">
      <c r="A5059" s="1" t="n">
        <v>5054</v>
      </c>
      <c r="B5059" s="1" t="n">
        <v>71</v>
      </c>
      <c r="C5059" s="1" t="n">
        <v>0</v>
      </c>
      <c r="D5059" s="1" t="n">
        <v>0</v>
      </c>
      <c r="E5059" s="1" t="n">
        <v>0</v>
      </c>
      <c r="F5059" s="1" t="n">
        <v>5047</v>
      </c>
      <c r="I5059" s="3" t="s">
        <v>5622</v>
      </c>
      <c r="L5059" s="1" t="n">
        <v>0</v>
      </c>
      <c r="M5059" s="1" t="n">
        <v>50540</v>
      </c>
    </row>
    <row r="5060" customFormat="false" ht="14.9" hidden="false" customHeight="false" outlineLevel="0" collapsed="false">
      <c r="A5060" s="1" t="n">
        <v>5055</v>
      </c>
      <c r="B5060" s="1" t="n">
        <v>71</v>
      </c>
      <c r="C5060" s="1" t="n">
        <v>0</v>
      </c>
      <c r="D5060" s="1" t="n">
        <v>0</v>
      </c>
      <c r="E5060" s="1" t="n">
        <v>1</v>
      </c>
      <c r="F5060" s="1" t="n">
        <v>5054</v>
      </c>
      <c r="H5060" s="1" t="s">
        <v>5623</v>
      </c>
      <c r="I5060" s="3" t="e">
        <f aca="false">--#NAME? #NAME? #NAME? #NAME? #NAME?</f>
        <v>#VALUE!</v>
      </c>
      <c r="J5060" s="3" t="s">
        <v>5570</v>
      </c>
      <c r="K5060" s="1" t="n">
        <v>10</v>
      </c>
      <c r="L5060" s="1" t="n">
        <v>0</v>
      </c>
      <c r="M5060" s="1" t="n">
        <v>50550</v>
      </c>
    </row>
    <row r="5061" customFormat="false" ht="14.9" hidden="false" customHeight="false" outlineLevel="0" collapsed="false">
      <c r="A5061" s="1" t="n">
        <v>5056</v>
      </c>
      <c r="B5061" s="1" t="n">
        <v>71</v>
      </c>
      <c r="C5061" s="1" t="n">
        <v>0</v>
      </c>
      <c r="D5061" s="1" t="n">
        <v>0</v>
      </c>
      <c r="E5061" s="1" t="n">
        <v>1</v>
      </c>
      <c r="F5061" s="1" t="n">
        <v>5054</v>
      </c>
      <c r="H5061" s="1" t="s">
        <v>5624</v>
      </c>
      <c r="I5061" s="3" t="e">
        <f aca="false">--#NAME?</f>
        <v>#NAME?</v>
      </c>
      <c r="J5061" s="3" t="s">
        <v>5570</v>
      </c>
      <c r="K5061" s="1" t="n">
        <v>10</v>
      </c>
      <c r="L5061" s="1" t="n">
        <v>0</v>
      </c>
      <c r="M5061" s="1" t="n">
        <v>50560</v>
      </c>
    </row>
    <row r="5062" customFormat="false" ht="68.65" hidden="false" customHeight="false" outlineLevel="0" collapsed="false">
      <c r="A5062" s="1" t="n">
        <v>5057</v>
      </c>
      <c r="B5062" s="1" t="n">
        <v>71</v>
      </c>
      <c r="C5062" s="1" t="n">
        <v>0</v>
      </c>
      <c r="D5062" s="1" t="n">
        <v>0</v>
      </c>
      <c r="E5062" s="1" t="n">
        <v>0</v>
      </c>
      <c r="F5062" s="1" t="n">
        <v>5047</v>
      </c>
      <c r="I5062" s="3" t="s">
        <v>5625</v>
      </c>
      <c r="L5062" s="1" t="n">
        <v>0</v>
      </c>
      <c r="M5062" s="1" t="n">
        <v>50570</v>
      </c>
    </row>
    <row r="5063" customFormat="false" ht="14.9" hidden="false" customHeight="false" outlineLevel="0" collapsed="false">
      <c r="A5063" s="1" t="n">
        <v>5058</v>
      </c>
      <c r="B5063" s="1" t="n">
        <v>71</v>
      </c>
      <c r="C5063" s="1" t="n">
        <v>0</v>
      </c>
      <c r="D5063" s="1" t="n">
        <v>0</v>
      </c>
      <c r="E5063" s="1" t="n">
        <v>1</v>
      </c>
      <c r="F5063" s="1" t="n">
        <v>5057</v>
      </c>
      <c r="H5063" s="1" t="s">
        <v>5626</v>
      </c>
      <c r="I5063" s="3" t="e">
        <f aca="false">--#NAME? #NAME? #NAME? #NAME? #NAME?</f>
        <v>#VALUE!</v>
      </c>
      <c r="J5063" s="3" t="s">
        <v>5570</v>
      </c>
      <c r="K5063" s="1" t="n">
        <v>10</v>
      </c>
      <c r="L5063" s="1" t="n">
        <v>0</v>
      </c>
      <c r="M5063" s="1" t="n">
        <v>50580</v>
      </c>
    </row>
    <row r="5064" customFormat="false" ht="14.9" hidden="false" customHeight="false" outlineLevel="0" collapsed="false">
      <c r="A5064" s="1" t="n">
        <v>5059</v>
      </c>
      <c r="B5064" s="1" t="n">
        <v>71</v>
      </c>
      <c r="C5064" s="1" t="n">
        <v>0</v>
      </c>
      <c r="D5064" s="1" t="n">
        <v>0</v>
      </c>
      <c r="E5064" s="1" t="n">
        <v>1</v>
      </c>
      <c r="F5064" s="1" t="n">
        <v>5057</v>
      </c>
      <c r="H5064" s="1" t="s">
        <v>5627</v>
      </c>
      <c r="I5064" s="3" t="e">
        <f aca="false">--#NAME?</f>
        <v>#NAME?</v>
      </c>
      <c r="J5064" s="3" t="s">
        <v>5570</v>
      </c>
      <c r="K5064" s="1" t="n">
        <v>10</v>
      </c>
      <c r="L5064" s="1" t="n">
        <v>0</v>
      </c>
      <c r="M5064" s="1" t="n">
        <v>50590</v>
      </c>
    </row>
    <row r="5065" customFormat="false" ht="176.1" hidden="false" customHeight="false" outlineLevel="0" collapsed="false">
      <c r="A5065" s="1" t="n">
        <v>5060</v>
      </c>
      <c r="B5065" s="1" t="n">
        <v>71</v>
      </c>
      <c r="C5065" s="1" t="n">
        <v>0</v>
      </c>
      <c r="D5065" s="1" t="n">
        <v>1</v>
      </c>
      <c r="E5065" s="1" t="n">
        <v>1</v>
      </c>
      <c r="G5065" s="1" t="n">
        <v>71.11</v>
      </c>
      <c r="H5065" s="1" t="s">
        <v>5628</v>
      </c>
      <c r="I5065" s="3" t="s">
        <v>5629</v>
      </c>
      <c r="L5065" s="1" t="n">
        <v>0</v>
      </c>
      <c r="M5065" s="1" t="n">
        <v>50600</v>
      </c>
    </row>
    <row r="5066" customFormat="false" ht="377.6" hidden="false" customHeight="false" outlineLevel="0" collapsed="false">
      <c r="A5066" s="1" t="n">
        <v>5061</v>
      </c>
      <c r="B5066" s="1" t="n">
        <v>71</v>
      </c>
      <c r="C5066" s="1" t="n">
        <v>0</v>
      </c>
      <c r="D5066" s="1" t="n">
        <v>1</v>
      </c>
      <c r="E5066" s="1" t="n">
        <v>0</v>
      </c>
      <c r="G5066" s="1" t="n">
        <v>71.12</v>
      </c>
      <c r="I5066" s="3" t="s">
        <v>5630</v>
      </c>
      <c r="L5066" s="1" t="n">
        <v>0</v>
      </c>
      <c r="M5066" s="1" t="n">
        <v>50610</v>
      </c>
    </row>
    <row r="5067" customFormat="false" ht="14.9" hidden="false" customHeight="false" outlineLevel="0" collapsed="false">
      <c r="A5067" s="1" t="n">
        <v>5062</v>
      </c>
      <c r="B5067" s="1" t="n">
        <v>71</v>
      </c>
      <c r="C5067" s="1" t="n">
        <v>0</v>
      </c>
      <c r="D5067" s="1" t="n">
        <v>0</v>
      </c>
      <c r="E5067" s="1" t="n">
        <v>1</v>
      </c>
      <c r="F5067" s="1" t="n">
        <v>5061</v>
      </c>
      <c r="H5067" s="1" t="s">
        <v>5631</v>
      </c>
      <c r="I5067" s="3" t="e">
        <f aca="false">-#NAME? #NAME? #NAME? #NAME? #NAME? #NAME? #NAME? #NAME?</f>
        <v>#VALUE!</v>
      </c>
      <c r="J5067" s="3" t="s">
        <v>5570</v>
      </c>
      <c r="K5067" s="1" t="n">
        <v>10</v>
      </c>
      <c r="L5067" s="1" t="n">
        <v>0</v>
      </c>
      <c r="M5067" s="1" t="n">
        <v>50620</v>
      </c>
    </row>
    <row r="5068" customFormat="false" ht="14.9" hidden="false" customHeight="false" outlineLevel="0" collapsed="false">
      <c r="A5068" s="1" t="n">
        <v>5063</v>
      </c>
      <c r="B5068" s="1" t="n">
        <v>71</v>
      </c>
      <c r="C5068" s="1" t="n">
        <v>0</v>
      </c>
      <c r="D5068" s="1" t="n">
        <v>0</v>
      </c>
      <c r="E5068" s="1" t="n">
        <v>0</v>
      </c>
      <c r="F5068" s="1" t="n">
        <v>5061</v>
      </c>
      <c r="I5068" s="3" t="s">
        <v>199</v>
      </c>
      <c r="L5068" s="1" t="n">
        <v>0</v>
      </c>
      <c r="M5068" s="1" t="n">
        <v>50630</v>
      </c>
    </row>
    <row r="5069" customFormat="false" ht="14.9" hidden="false" customHeight="false" outlineLevel="0" collapsed="false">
      <c r="A5069" s="1" t="n">
        <v>5064</v>
      </c>
      <c r="B5069" s="1" t="n">
        <v>71</v>
      </c>
      <c r="C5069" s="1" t="n">
        <v>0</v>
      </c>
      <c r="D5069" s="1" t="n">
        <v>0</v>
      </c>
      <c r="E5069" s="1" t="n">
        <v>1</v>
      </c>
      <c r="F5069" s="1" t="n">
        <v>5063</v>
      </c>
      <c r="H5069" s="1" t="s">
        <v>5632</v>
      </c>
      <c r="I5069" s="3" t="e">
        <f aca="false">--#NAME? #NAME?,#NAME? #NAME? #NAME? #NAME? #NAME? #NAME? #NAME? #NAME? #NAME? #NAME? #NAME? #NAME?</f>
        <v>#VALUE!</v>
      </c>
      <c r="J5069" s="3" t="s">
        <v>5570</v>
      </c>
      <c r="K5069" s="1" t="n">
        <v>10</v>
      </c>
      <c r="L5069" s="1" t="n">
        <v>0</v>
      </c>
      <c r="M5069" s="1" t="n">
        <v>50640</v>
      </c>
    </row>
    <row r="5070" customFormat="false" ht="14.9" hidden="false" customHeight="false" outlineLevel="0" collapsed="false">
      <c r="A5070" s="1" t="n">
        <v>5065</v>
      </c>
      <c r="B5070" s="1" t="n">
        <v>71</v>
      </c>
      <c r="C5070" s="1" t="n">
        <v>0</v>
      </c>
      <c r="D5070" s="1" t="n">
        <v>0</v>
      </c>
      <c r="E5070" s="1" t="n">
        <v>1</v>
      </c>
      <c r="F5070" s="1" t="n">
        <v>5063</v>
      </c>
      <c r="H5070" s="1" t="s">
        <v>5633</v>
      </c>
      <c r="I5070" s="3" t="e">
        <f aca="false">--#NAME? #NAME?,#NAME? #NAME? #NAME? #NAME? #NAME? #NAME? #NAME? #NAME? #NAME? #NAME? #NAME? #NAME?</f>
        <v>#VALUE!</v>
      </c>
      <c r="J5070" s="3" t="s">
        <v>5570</v>
      </c>
      <c r="K5070" s="1" t="n">
        <v>10</v>
      </c>
      <c r="L5070" s="1" t="n">
        <v>0</v>
      </c>
      <c r="M5070" s="1" t="n">
        <v>50650</v>
      </c>
    </row>
    <row r="5071" customFormat="false" ht="14.9" hidden="false" customHeight="false" outlineLevel="0" collapsed="false">
      <c r="A5071" s="1" t="n">
        <v>5066</v>
      </c>
      <c r="B5071" s="1" t="n">
        <v>71</v>
      </c>
      <c r="C5071" s="1" t="n">
        <v>0</v>
      </c>
      <c r="D5071" s="1" t="n">
        <v>0</v>
      </c>
      <c r="E5071" s="1" t="n">
        <v>1</v>
      </c>
      <c r="F5071" s="1" t="n">
        <v>5063</v>
      </c>
      <c r="H5071" s="1" t="s">
        <v>5634</v>
      </c>
      <c r="I5071" s="3" t="e">
        <f aca="false">--#NAME?</f>
        <v>#NAME?</v>
      </c>
      <c r="J5071" s="3" t="s">
        <v>5570</v>
      </c>
      <c r="K5071" s="1" t="n">
        <v>10</v>
      </c>
      <c r="L5071" s="1" t="n">
        <v>0</v>
      </c>
      <c r="M5071" s="1" t="n">
        <v>50660</v>
      </c>
    </row>
    <row r="5072" customFormat="false" ht="162.65" hidden="false" customHeight="false" outlineLevel="0" collapsed="false">
      <c r="A5072" s="1" t="n">
        <v>5067</v>
      </c>
      <c r="B5072" s="1" t="n">
        <v>71</v>
      </c>
      <c r="C5072" s="1" t="n">
        <v>1</v>
      </c>
      <c r="D5072" s="1" t="n">
        <v>0</v>
      </c>
      <c r="E5072" s="1" t="n">
        <v>0</v>
      </c>
      <c r="I5072" s="3" t="s">
        <v>5635</v>
      </c>
      <c r="L5072" s="1" t="n">
        <v>0</v>
      </c>
      <c r="M5072" s="1" t="n">
        <v>50670</v>
      </c>
    </row>
    <row r="5073" customFormat="false" ht="149.25" hidden="false" customHeight="false" outlineLevel="0" collapsed="false">
      <c r="A5073" s="1" t="n">
        <v>5068</v>
      </c>
      <c r="B5073" s="1" t="n">
        <v>71</v>
      </c>
      <c r="C5073" s="1" t="n">
        <v>0</v>
      </c>
      <c r="D5073" s="1" t="n">
        <v>1</v>
      </c>
      <c r="E5073" s="1" t="n">
        <v>0</v>
      </c>
      <c r="G5073" s="1" t="n">
        <v>71.13</v>
      </c>
      <c r="I5073" s="3" t="s">
        <v>5636</v>
      </c>
      <c r="L5073" s="1" t="n">
        <v>0</v>
      </c>
      <c r="M5073" s="1" t="n">
        <v>50680</v>
      </c>
    </row>
    <row r="5074" customFormat="false" ht="122.35" hidden="false" customHeight="false" outlineLevel="0" collapsed="false">
      <c r="A5074" s="1" t="n">
        <v>5069</v>
      </c>
      <c r="B5074" s="1" t="n">
        <v>71</v>
      </c>
      <c r="C5074" s="1" t="n">
        <v>0</v>
      </c>
      <c r="D5074" s="1" t="n">
        <v>0</v>
      </c>
      <c r="E5074" s="1" t="n">
        <v>0</v>
      </c>
      <c r="F5074" s="1" t="n">
        <v>5068</v>
      </c>
      <c r="I5074" s="3" t="s">
        <v>5637</v>
      </c>
      <c r="L5074" s="1" t="n">
        <v>0</v>
      </c>
      <c r="M5074" s="1" t="n">
        <v>50690</v>
      </c>
    </row>
    <row r="5075" customFormat="false" ht="14.9" hidden="false" customHeight="false" outlineLevel="0" collapsed="false">
      <c r="A5075" s="1" t="n">
        <v>5070</v>
      </c>
      <c r="B5075" s="1" t="n">
        <v>71</v>
      </c>
      <c r="C5075" s="1" t="n">
        <v>0</v>
      </c>
      <c r="D5075" s="1" t="n">
        <v>0</v>
      </c>
      <c r="E5075" s="1" t="n">
        <v>1</v>
      </c>
      <c r="F5075" s="1" t="n">
        <v>5069</v>
      </c>
      <c r="H5075" s="1" t="s">
        <v>5638</v>
      </c>
      <c r="I5075" s="3" t="e">
        <f aca="false">--#NAME? #NAME?,#NAME? #NAME? #NAME? #NAME? #NAME? #NAME? #NAME? #NAME? #NAME? #NAME?</f>
        <v>#VALUE!</v>
      </c>
      <c r="J5075" s="3" t="s">
        <v>5570</v>
      </c>
      <c r="K5075" s="1" t="n">
        <v>10</v>
      </c>
      <c r="L5075" s="1" t="n">
        <v>0</v>
      </c>
      <c r="M5075" s="1" t="n">
        <v>50700</v>
      </c>
    </row>
    <row r="5076" customFormat="false" ht="14.9" hidden="false" customHeight="false" outlineLevel="0" collapsed="false">
      <c r="A5076" s="1" t="n">
        <v>5071</v>
      </c>
      <c r="B5076" s="1" t="n">
        <v>71</v>
      </c>
      <c r="C5076" s="1" t="n">
        <v>0</v>
      </c>
      <c r="D5076" s="1" t="n">
        <v>0</v>
      </c>
      <c r="E5076" s="1" t="n">
        <v>1</v>
      </c>
      <c r="F5076" s="1" t="n">
        <v>5069</v>
      </c>
      <c r="H5076" s="1" t="s">
        <v>5639</v>
      </c>
      <c r="I5076" s="3" t="e">
        <f aca="false">--#NAME? #NAME? #NAME? #NAME?,#NAME? #NAME? #NAME? #NAME? #NAME? #NAME? #NAME? #NAME? #NAME?</f>
        <v>#VALUE!</v>
      </c>
      <c r="J5076" s="3" t="s">
        <v>5570</v>
      </c>
      <c r="K5076" s="1" t="n">
        <v>10</v>
      </c>
      <c r="L5076" s="1" t="n">
        <v>0</v>
      </c>
      <c r="M5076" s="1" t="n">
        <v>50710</v>
      </c>
    </row>
    <row r="5077" customFormat="false" ht="14.9" hidden="false" customHeight="false" outlineLevel="0" collapsed="false">
      <c r="A5077" s="1" t="n">
        <v>5072</v>
      </c>
      <c r="B5077" s="1" t="n">
        <v>71</v>
      </c>
      <c r="C5077" s="1" t="n">
        <v>0</v>
      </c>
      <c r="D5077" s="1" t="n">
        <v>0</v>
      </c>
      <c r="E5077" s="1" t="n">
        <v>1</v>
      </c>
      <c r="F5077" s="1" t="n">
        <v>5068</v>
      </c>
      <c r="H5077" s="1" t="s">
        <v>5640</v>
      </c>
      <c r="I5077" s="3" t="e">
        <f aca="false">-#NAME? #NAME? #NAME? #NAME? #NAME? #NAME? #NAME?</f>
        <v>#VALUE!</v>
      </c>
      <c r="J5077" s="3" t="s">
        <v>5570</v>
      </c>
      <c r="K5077" s="1" t="n">
        <v>10</v>
      </c>
      <c r="L5077" s="1" t="n">
        <v>0</v>
      </c>
      <c r="M5077" s="1" t="n">
        <v>50720</v>
      </c>
    </row>
    <row r="5078" customFormat="false" ht="189.55" hidden="false" customHeight="false" outlineLevel="0" collapsed="false">
      <c r="A5078" s="1" t="n">
        <v>5073</v>
      </c>
      <c r="B5078" s="1" t="n">
        <v>71</v>
      </c>
      <c r="C5078" s="1" t="n">
        <v>0</v>
      </c>
      <c r="D5078" s="1" t="n">
        <v>1</v>
      </c>
      <c r="E5078" s="1" t="n">
        <v>0</v>
      </c>
      <c r="G5078" s="1" t="n">
        <v>71.14</v>
      </c>
      <c r="I5078" s="3" t="s">
        <v>5641</v>
      </c>
      <c r="L5078" s="1" t="n">
        <v>0</v>
      </c>
      <c r="M5078" s="1" t="n">
        <v>50730</v>
      </c>
    </row>
    <row r="5079" customFormat="false" ht="122.35" hidden="false" customHeight="false" outlineLevel="0" collapsed="false">
      <c r="A5079" s="1" t="n">
        <v>5074</v>
      </c>
      <c r="B5079" s="1" t="n">
        <v>71</v>
      </c>
      <c r="C5079" s="1" t="n">
        <v>0</v>
      </c>
      <c r="D5079" s="1" t="n">
        <v>0</v>
      </c>
      <c r="E5079" s="1" t="n">
        <v>0</v>
      </c>
      <c r="F5079" s="1" t="n">
        <v>5073</v>
      </c>
      <c r="I5079" s="3" t="s">
        <v>5637</v>
      </c>
      <c r="L5079" s="1" t="n">
        <v>0</v>
      </c>
      <c r="M5079" s="1" t="n">
        <v>50740</v>
      </c>
    </row>
    <row r="5080" customFormat="false" ht="14.9" hidden="false" customHeight="false" outlineLevel="0" collapsed="false">
      <c r="A5080" s="1" t="n">
        <v>5075</v>
      </c>
      <c r="B5080" s="1" t="n">
        <v>71</v>
      </c>
      <c r="C5080" s="1" t="n">
        <v>0</v>
      </c>
      <c r="D5080" s="1" t="n">
        <v>0</v>
      </c>
      <c r="E5080" s="1" t="n">
        <v>1</v>
      </c>
      <c r="F5080" s="1" t="n">
        <v>5074</v>
      </c>
      <c r="H5080" s="1" t="s">
        <v>5642</v>
      </c>
      <c r="I5080" s="3" t="e">
        <f aca="false">--#NAME? #NAME?,#NAME? #NAME? #NAME? #NAME? #NAME? #NAME? #NAME? #NAME? #NAME? #NAME?</f>
        <v>#VALUE!</v>
      </c>
      <c r="J5080" s="3" t="s">
        <v>5570</v>
      </c>
      <c r="K5080" s="1" t="n">
        <v>10</v>
      </c>
      <c r="L5080" s="1" t="n">
        <v>0</v>
      </c>
      <c r="M5080" s="1" t="n">
        <v>50750</v>
      </c>
    </row>
    <row r="5081" customFormat="false" ht="14.9" hidden="false" customHeight="false" outlineLevel="0" collapsed="false">
      <c r="A5081" s="1" t="n">
        <v>5076</v>
      </c>
      <c r="B5081" s="1" t="n">
        <v>71</v>
      </c>
      <c r="C5081" s="1" t="n">
        <v>0</v>
      </c>
      <c r="D5081" s="1" t="n">
        <v>0</v>
      </c>
      <c r="E5081" s="1" t="n">
        <v>1</v>
      </c>
      <c r="F5081" s="1" t="n">
        <v>5074</v>
      </c>
      <c r="H5081" s="1" t="s">
        <v>5643</v>
      </c>
      <c r="I5081" s="3" t="e">
        <f aca="false">--#NAME? #NAME? #NAME? #NAME?,#NAME? #NAME? #NAME? #NAME? #NAME? #NAME? #NAME? #NAME? #NAME?</f>
        <v>#VALUE!</v>
      </c>
      <c r="J5081" s="3" t="s">
        <v>5570</v>
      </c>
      <c r="K5081" s="1" t="n">
        <v>10</v>
      </c>
      <c r="L5081" s="1" t="n">
        <v>0</v>
      </c>
      <c r="M5081" s="1" t="n">
        <v>50760</v>
      </c>
    </row>
    <row r="5082" customFormat="false" ht="14.9" hidden="false" customHeight="false" outlineLevel="0" collapsed="false">
      <c r="A5082" s="1" t="n">
        <v>5077</v>
      </c>
      <c r="B5082" s="1" t="n">
        <v>71</v>
      </c>
      <c r="C5082" s="1" t="n">
        <v>0</v>
      </c>
      <c r="D5082" s="1" t="n">
        <v>0</v>
      </c>
      <c r="E5082" s="1" t="n">
        <v>1</v>
      </c>
      <c r="F5082" s="1" t="n">
        <v>5073</v>
      </c>
      <c r="H5082" s="1" t="s">
        <v>5644</v>
      </c>
      <c r="I5082" s="3" t="e">
        <f aca="false">-#NAME? #NAME? #NAME? #NAME? #NAME? #NAME? #NAME?</f>
        <v>#VALUE!</v>
      </c>
      <c r="J5082" s="3" t="s">
        <v>5570</v>
      </c>
      <c r="K5082" s="1" t="n">
        <v>10</v>
      </c>
      <c r="L5082" s="1" t="n">
        <v>0</v>
      </c>
      <c r="M5082" s="1" t="n">
        <v>50770</v>
      </c>
    </row>
    <row r="5083" customFormat="false" ht="108.95" hidden="false" customHeight="false" outlineLevel="0" collapsed="false">
      <c r="A5083" s="1" t="n">
        <v>5078</v>
      </c>
      <c r="B5083" s="1" t="n">
        <v>71</v>
      </c>
      <c r="C5083" s="1" t="n">
        <v>0</v>
      </c>
      <c r="D5083" s="1" t="n">
        <v>1</v>
      </c>
      <c r="E5083" s="1" t="n">
        <v>0</v>
      </c>
      <c r="G5083" s="1" t="n">
        <v>71.15</v>
      </c>
      <c r="I5083" s="3" t="s">
        <v>5645</v>
      </c>
      <c r="L5083" s="1" t="n">
        <v>0</v>
      </c>
      <c r="M5083" s="1" t="n">
        <v>50780</v>
      </c>
    </row>
    <row r="5084" customFormat="false" ht="14.9" hidden="false" customHeight="false" outlineLevel="0" collapsed="false">
      <c r="A5084" s="1" t="n">
        <v>5079</v>
      </c>
      <c r="B5084" s="1" t="n">
        <v>71</v>
      </c>
      <c r="C5084" s="1" t="n">
        <v>0</v>
      </c>
      <c r="D5084" s="1" t="n">
        <v>0</v>
      </c>
      <c r="E5084" s="1" t="n">
        <v>1</v>
      </c>
      <c r="F5084" s="1" t="n">
        <v>5078</v>
      </c>
      <c r="H5084" s="1" t="s">
        <v>5646</v>
      </c>
      <c r="I5084" s="3" t="e">
        <f aca="false">-#NAME? #NAME? #NAME? #NAME? #NAME? #NAME? #NAME? #NAME? #NAME?,#NAME? #NAME?</f>
        <v>#VALUE!</v>
      </c>
      <c r="J5084" s="3" t="s">
        <v>256</v>
      </c>
      <c r="K5084" s="1" t="n">
        <v>10</v>
      </c>
      <c r="L5084" s="1" t="n">
        <v>0</v>
      </c>
      <c r="M5084" s="1" t="n">
        <v>50790</v>
      </c>
    </row>
    <row r="5085" customFormat="false" ht="14.9" hidden="false" customHeight="false" outlineLevel="0" collapsed="false">
      <c r="A5085" s="1" t="n">
        <v>5080</v>
      </c>
      <c r="B5085" s="1" t="n">
        <v>71</v>
      </c>
      <c r="C5085" s="1" t="n">
        <v>0</v>
      </c>
      <c r="D5085" s="1" t="n">
        <v>0</v>
      </c>
      <c r="E5085" s="1" t="n">
        <v>1</v>
      </c>
      <c r="F5085" s="1" t="n">
        <v>5078</v>
      </c>
      <c r="H5085" s="1" t="s">
        <v>5647</v>
      </c>
      <c r="I5085" s="3" t="e">
        <f aca="false">-#NAME?</f>
        <v>#NAME?</v>
      </c>
      <c r="L5085" s="1" t="n">
        <v>0</v>
      </c>
      <c r="M5085" s="1" t="n">
        <v>50800</v>
      </c>
    </row>
    <row r="5086" customFormat="false" ht="189.55" hidden="false" customHeight="false" outlineLevel="0" collapsed="false">
      <c r="A5086" s="1" t="n">
        <v>5081</v>
      </c>
      <c r="B5086" s="1" t="n">
        <v>71</v>
      </c>
      <c r="C5086" s="1" t="n">
        <v>0</v>
      </c>
      <c r="D5086" s="1" t="n">
        <v>1</v>
      </c>
      <c r="E5086" s="1" t="n">
        <v>0</v>
      </c>
      <c r="G5086" s="1" t="n">
        <v>71.16</v>
      </c>
      <c r="I5086" s="3" t="s">
        <v>5648</v>
      </c>
      <c r="L5086" s="1" t="n">
        <v>0</v>
      </c>
      <c r="M5086" s="1" t="n">
        <v>50810</v>
      </c>
    </row>
    <row r="5087" customFormat="false" ht="14.9" hidden="false" customHeight="false" outlineLevel="0" collapsed="false">
      <c r="A5087" s="1" t="n">
        <v>5082</v>
      </c>
      <c r="B5087" s="1" t="n">
        <v>71</v>
      </c>
      <c r="C5087" s="1" t="n">
        <v>0</v>
      </c>
      <c r="D5087" s="1" t="n">
        <v>0</v>
      </c>
      <c r="E5087" s="1" t="n">
        <v>1</v>
      </c>
      <c r="F5087" s="1" t="n">
        <v>5081</v>
      </c>
      <c r="H5087" s="1" t="s">
        <v>5649</v>
      </c>
      <c r="I5087" s="3" t="e">
        <f aca="false">-#NAME? #NAME? #NAME? #NAME? #NAME?</f>
        <v>#VALUE!</v>
      </c>
      <c r="J5087" s="3" t="s">
        <v>256</v>
      </c>
      <c r="K5087" s="1" t="n">
        <v>10</v>
      </c>
      <c r="L5087" s="1" t="n">
        <v>0</v>
      </c>
      <c r="M5087" s="1" t="n">
        <v>50820</v>
      </c>
    </row>
    <row r="5088" customFormat="false" ht="135.8" hidden="false" customHeight="false" outlineLevel="0" collapsed="false">
      <c r="A5088" s="1" t="n">
        <v>5083</v>
      </c>
      <c r="B5088" s="1" t="n">
        <v>71</v>
      </c>
      <c r="C5088" s="1" t="n">
        <v>0</v>
      </c>
      <c r="D5088" s="1" t="n">
        <v>0</v>
      </c>
      <c r="E5088" s="1" t="n">
        <v>1</v>
      </c>
      <c r="F5088" s="1" t="n">
        <v>5081</v>
      </c>
      <c r="H5088" s="1" t="s">
        <v>5650</v>
      </c>
      <c r="I5088" s="3" t="s">
        <v>5651</v>
      </c>
      <c r="J5088" s="3" t="s">
        <v>256</v>
      </c>
      <c r="K5088" s="1" t="n">
        <v>10</v>
      </c>
      <c r="L5088" s="1" t="n">
        <v>0</v>
      </c>
      <c r="M5088" s="1" t="n">
        <v>50830</v>
      </c>
    </row>
    <row r="5089" customFormat="false" ht="28.35" hidden="false" customHeight="false" outlineLevel="0" collapsed="false">
      <c r="A5089" s="1" t="n">
        <v>5084</v>
      </c>
      <c r="B5089" s="1" t="n">
        <v>71</v>
      </c>
      <c r="C5089" s="1" t="n">
        <v>0</v>
      </c>
      <c r="D5089" s="1" t="n">
        <v>1</v>
      </c>
      <c r="E5089" s="1" t="n">
        <v>0</v>
      </c>
      <c r="G5089" s="1" t="n">
        <v>71.17</v>
      </c>
      <c r="I5089" s="3" t="s">
        <v>5652</v>
      </c>
      <c r="L5089" s="1" t="n">
        <v>0</v>
      </c>
      <c r="M5089" s="1" t="n">
        <v>50840</v>
      </c>
    </row>
    <row r="5090" customFormat="false" ht="108.95" hidden="false" customHeight="false" outlineLevel="0" collapsed="false">
      <c r="A5090" s="1" t="n">
        <v>5085</v>
      </c>
      <c r="B5090" s="1" t="n">
        <v>71</v>
      </c>
      <c r="C5090" s="1" t="n">
        <v>0</v>
      </c>
      <c r="D5090" s="1" t="n">
        <v>0</v>
      </c>
      <c r="E5090" s="1" t="n">
        <v>0</v>
      </c>
      <c r="F5090" s="1" t="n">
        <v>5084</v>
      </c>
      <c r="I5090" s="3" t="s">
        <v>5653</v>
      </c>
      <c r="J5090" s="3" t="s">
        <v>256</v>
      </c>
      <c r="K5090" s="1" t="n">
        <v>10</v>
      </c>
      <c r="L5090" s="1" t="n">
        <v>0</v>
      </c>
      <c r="M5090" s="1" t="n">
        <v>50850</v>
      </c>
    </row>
    <row r="5091" customFormat="false" ht="14.9" hidden="false" customHeight="false" outlineLevel="0" collapsed="false">
      <c r="A5091" s="1" t="n">
        <v>5086</v>
      </c>
      <c r="B5091" s="1" t="n">
        <v>71</v>
      </c>
      <c r="C5091" s="1" t="n">
        <v>0</v>
      </c>
      <c r="D5091" s="1" t="n">
        <v>0</v>
      </c>
      <c r="E5091" s="1" t="n">
        <v>1</v>
      </c>
      <c r="F5091" s="1" t="n">
        <v>5085</v>
      </c>
      <c r="H5091" s="1" t="s">
        <v>5654</v>
      </c>
      <c r="I5091" s="3" t="e">
        <f aca="false">--#NAME?-#NAME? #NAME? #NAME?</f>
        <v>#VALUE!</v>
      </c>
      <c r="J5091" s="3" t="s">
        <v>256</v>
      </c>
      <c r="K5091" s="1" t="n">
        <v>10</v>
      </c>
      <c r="L5091" s="1" t="n">
        <v>0</v>
      </c>
      <c r="M5091" s="1" t="n">
        <v>50860</v>
      </c>
    </row>
    <row r="5092" customFormat="false" ht="14.9" hidden="false" customHeight="false" outlineLevel="0" collapsed="false">
      <c r="A5092" s="1" t="n">
        <v>5087</v>
      </c>
      <c r="B5092" s="1" t="n">
        <v>71</v>
      </c>
      <c r="C5092" s="1" t="n">
        <v>0</v>
      </c>
      <c r="D5092" s="1" t="n">
        <v>0</v>
      </c>
      <c r="E5092" s="1" t="n">
        <v>1</v>
      </c>
      <c r="F5092" s="1" t="n">
        <v>5085</v>
      </c>
      <c r="H5092" s="1" t="s">
        <v>5655</v>
      </c>
      <c r="I5092" s="3" t="e">
        <f aca="false">--#NAME?</f>
        <v>#NAME?</v>
      </c>
      <c r="J5092" s="3" t="s">
        <v>256</v>
      </c>
      <c r="K5092" s="1" t="n">
        <v>10</v>
      </c>
      <c r="L5092" s="1" t="n">
        <v>0</v>
      </c>
      <c r="M5092" s="1" t="n">
        <v>50870</v>
      </c>
    </row>
    <row r="5093" customFormat="false" ht="14.9" hidden="false" customHeight="false" outlineLevel="0" collapsed="false">
      <c r="A5093" s="1" t="n">
        <v>5088</v>
      </c>
      <c r="B5093" s="1" t="n">
        <v>71</v>
      </c>
      <c r="C5093" s="1" t="n">
        <v>0</v>
      </c>
      <c r="D5093" s="1" t="n">
        <v>0</v>
      </c>
      <c r="E5093" s="1" t="n">
        <v>1</v>
      </c>
      <c r="F5093" s="1" t="n">
        <v>5084</v>
      </c>
      <c r="H5093" s="1" t="s">
        <v>5656</v>
      </c>
      <c r="I5093" s="3" t="e">
        <f aca="false">-#NAME?</f>
        <v>#NAME?</v>
      </c>
      <c r="J5093" s="3" t="s">
        <v>256</v>
      </c>
      <c r="K5093" s="1" t="n">
        <v>10</v>
      </c>
      <c r="L5093" s="1" t="n">
        <v>0</v>
      </c>
      <c r="M5093" s="1" t="n">
        <v>50880</v>
      </c>
    </row>
    <row r="5094" customFormat="false" ht="14.9" hidden="false" customHeight="false" outlineLevel="0" collapsed="false">
      <c r="A5094" s="1" t="n">
        <v>5089</v>
      </c>
      <c r="B5094" s="1" t="n">
        <v>71</v>
      </c>
      <c r="C5094" s="1" t="n">
        <v>0</v>
      </c>
      <c r="D5094" s="1" t="n">
        <v>1</v>
      </c>
      <c r="E5094" s="1" t="n">
        <v>0</v>
      </c>
      <c r="G5094" s="1" t="n">
        <v>71.18</v>
      </c>
      <c r="I5094" s="3" t="s">
        <v>5657</v>
      </c>
      <c r="L5094" s="1" t="n">
        <v>0</v>
      </c>
      <c r="M5094" s="1" t="n">
        <v>50890</v>
      </c>
    </row>
    <row r="5095" customFormat="false" ht="14.9" hidden="false" customHeight="false" outlineLevel="0" collapsed="false">
      <c r="A5095" s="1" t="n">
        <v>5090</v>
      </c>
      <c r="B5095" s="1" t="n">
        <v>71</v>
      </c>
      <c r="C5095" s="1" t="n">
        <v>0</v>
      </c>
      <c r="D5095" s="1" t="n">
        <v>0</v>
      </c>
      <c r="E5095" s="1" t="n">
        <v>1</v>
      </c>
      <c r="F5095" s="1" t="n">
        <v>5089</v>
      </c>
      <c r="H5095" s="1" t="s">
        <v>5658</v>
      </c>
      <c r="I5095" s="3" t="e">
        <f aca="false">-#NAME? (#NAME? #NAME? #NAME? #NAME?),#NAME? #NAME? #NAME? #NAME?</f>
        <v>#VALUE!</v>
      </c>
      <c r="J5095" s="3" t="s">
        <v>256</v>
      </c>
      <c r="K5095" s="1" t="n">
        <v>10</v>
      </c>
      <c r="L5095" s="1" t="n">
        <v>0</v>
      </c>
      <c r="M5095" s="1" t="n">
        <v>50900</v>
      </c>
    </row>
    <row r="5096" customFormat="false" ht="14.9" hidden="false" customHeight="false" outlineLevel="0" collapsed="false">
      <c r="A5096" s="1" t="n">
        <v>5091</v>
      </c>
      <c r="B5096" s="1" t="n">
        <v>71</v>
      </c>
      <c r="C5096" s="1" t="n">
        <v>0</v>
      </c>
      <c r="D5096" s="1" t="n">
        <v>0</v>
      </c>
      <c r="E5096" s="1" t="n">
        <v>1</v>
      </c>
      <c r="F5096" s="1" t="n">
        <v>5089</v>
      </c>
      <c r="H5096" s="1" t="s">
        <v>5659</v>
      </c>
      <c r="I5096" s="3" t="e">
        <f aca="false">-#NAME?</f>
        <v>#NAME?</v>
      </c>
      <c r="J5096" s="3" t="s">
        <v>256</v>
      </c>
      <c r="K5096" s="1" t="n">
        <v>10</v>
      </c>
      <c r="L5096" s="1" t="n">
        <v>0</v>
      </c>
      <c r="M5096" s="1" t="n">
        <v>50910</v>
      </c>
    </row>
    <row r="5097" customFormat="false" ht="55.2" hidden="false" customHeight="false" outlineLevel="0" collapsed="false">
      <c r="A5097" s="1" t="n">
        <v>5092</v>
      </c>
      <c r="B5097" s="1" t="n">
        <v>72</v>
      </c>
      <c r="C5097" s="1" t="n">
        <v>1</v>
      </c>
      <c r="D5097" s="1" t="n">
        <v>0</v>
      </c>
      <c r="E5097" s="1" t="n">
        <v>0</v>
      </c>
      <c r="I5097" s="3" t="s">
        <v>5660</v>
      </c>
      <c r="J5097" s="3" t="s">
        <v>5661</v>
      </c>
      <c r="L5097" s="0" t="s">
        <v>644</v>
      </c>
      <c r="M5097" s="1" t="n">
        <v>0</v>
      </c>
      <c r="N5097" s="1" t="n">
        <v>50920</v>
      </c>
    </row>
    <row r="5098" customFormat="false" ht="122.35" hidden="false" customHeight="false" outlineLevel="0" collapsed="false">
      <c r="A5098" s="1" t="n">
        <v>5093</v>
      </c>
      <c r="B5098" s="1" t="n">
        <v>72</v>
      </c>
      <c r="C5098" s="1" t="n">
        <v>0</v>
      </c>
      <c r="D5098" s="1" t="n">
        <v>1</v>
      </c>
      <c r="E5098" s="1" t="n">
        <v>0</v>
      </c>
      <c r="G5098" s="1" t="n">
        <v>72.01</v>
      </c>
      <c r="I5098" s="3" t="s">
        <v>5662</v>
      </c>
      <c r="L5098" s="1" t="n">
        <v>0</v>
      </c>
      <c r="M5098" s="1" t="n">
        <v>50930</v>
      </c>
    </row>
    <row r="5099" customFormat="false" ht="135.8" hidden="false" customHeight="false" outlineLevel="0" collapsed="false">
      <c r="A5099" s="1" t="n">
        <v>5094</v>
      </c>
      <c r="B5099" s="1" t="n">
        <v>72</v>
      </c>
      <c r="C5099" s="1" t="n">
        <v>0</v>
      </c>
      <c r="D5099" s="1" t="n">
        <v>0</v>
      </c>
      <c r="E5099" s="1" t="n">
        <v>1</v>
      </c>
      <c r="F5099" s="1" t="n">
        <v>5093</v>
      </c>
      <c r="H5099" s="1" t="s">
        <v>5663</v>
      </c>
      <c r="I5099" s="3" t="s">
        <v>5664</v>
      </c>
      <c r="J5099" s="3" t="s">
        <v>256</v>
      </c>
      <c r="K5099" s="1" t="n">
        <v>0</v>
      </c>
      <c r="L5099" s="1" t="n">
        <v>0</v>
      </c>
      <c r="M5099" s="1" t="n">
        <v>50940</v>
      </c>
    </row>
    <row r="5100" customFormat="false" ht="149.25" hidden="false" customHeight="false" outlineLevel="0" collapsed="false">
      <c r="A5100" s="1" t="n">
        <v>5095</v>
      </c>
      <c r="B5100" s="1" t="n">
        <v>72</v>
      </c>
      <c r="C5100" s="1" t="n">
        <v>0</v>
      </c>
      <c r="D5100" s="1" t="n">
        <v>0</v>
      </c>
      <c r="E5100" s="1" t="n">
        <v>1</v>
      </c>
      <c r="F5100" s="1" t="n">
        <v>5093</v>
      </c>
      <c r="H5100" s="1" t="s">
        <v>5665</v>
      </c>
      <c r="I5100" s="3" t="s">
        <v>5666</v>
      </c>
      <c r="J5100" s="3" t="s">
        <v>256</v>
      </c>
      <c r="K5100" s="1" t="n">
        <v>0</v>
      </c>
      <c r="L5100" s="1" t="n">
        <v>0</v>
      </c>
      <c r="M5100" s="1" t="n">
        <v>50950</v>
      </c>
    </row>
    <row r="5101" customFormat="false" ht="14.9" hidden="false" customHeight="false" outlineLevel="0" collapsed="false">
      <c r="A5101" s="1" t="n">
        <v>5096</v>
      </c>
      <c r="B5101" s="1" t="n">
        <v>72</v>
      </c>
      <c r="C5101" s="1" t="n">
        <v>0</v>
      </c>
      <c r="D5101" s="1" t="n">
        <v>0</v>
      </c>
      <c r="E5101" s="1" t="n">
        <v>1</v>
      </c>
      <c r="F5101" s="1" t="n">
        <v>5093</v>
      </c>
      <c r="H5101" s="1" t="s">
        <v>5667</v>
      </c>
      <c r="I5101" s="3" t="e">
        <f aca="false">-#NAME? #NAME? #NAME?</f>
        <v>#VALUE!</v>
      </c>
      <c r="J5101" s="3" t="s">
        <v>5668</v>
      </c>
      <c r="K5101" s="1" t="n">
        <v>5</v>
      </c>
      <c r="L5101" s="1" t="n">
        <v>0</v>
      </c>
      <c r="M5101" s="1" t="n">
        <v>0</v>
      </c>
      <c r="N5101" s="1" t="n">
        <v>50960</v>
      </c>
    </row>
    <row r="5102" customFormat="false" ht="28.35" hidden="false" customHeight="false" outlineLevel="0" collapsed="false">
      <c r="A5102" s="1" t="n">
        <v>5097</v>
      </c>
      <c r="B5102" s="1" t="n">
        <v>72</v>
      </c>
      <c r="C5102" s="1" t="n">
        <v>0</v>
      </c>
      <c r="D5102" s="1" t="n">
        <v>1</v>
      </c>
      <c r="E5102" s="1" t="n">
        <v>0</v>
      </c>
      <c r="G5102" s="1" t="n">
        <v>72.02</v>
      </c>
      <c r="I5102" s="3" t="s">
        <v>5669</v>
      </c>
      <c r="L5102" s="1" t="n">
        <v>0</v>
      </c>
      <c r="M5102" s="1" t="n">
        <v>50970</v>
      </c>
    </row>
    <row r="5103" customFormat="false" ht="41.75" hidden="false" customHeight="false" outlineLevel="0" collapsed="false">
      <c r="A5103" s="1" t="n">
        <v>5098</v>
      </c>
      <c r="B5103" s="1" t="n">
        <v>72</v>
      </c>
      <c r="C5103" s="1" t="n">
        <v>0</v>
      </c>
      <c r="D5103" s="1" t="n">
        <v>0</v>
      </c>
      <c r="E5103" s="1" t="n">
        <v>1</v>
      </c>
      <c r="F5103" s="1" t="n">
        <v>5097</v>
      </c>
      <c r="H5103" s="1" t="s">
        <v>5670</v>
      </c>
      <c r="I5103" s="3" t="s">
        <v>5671</v>
      </c>
      <c r="J5103" s="3" t="s">
        <v>256</v>
      </c>
      <c r="K5103" s="1" t="n">
        <v>0</v>
      </c>
      <c r="L5103" s="1" t="n">
        <v>0</v>
      </c>
      <c r="M5103" s="1" t="n">
        <v>50980</v>
      </c>
    </row>
    <row r="5104" customFormat="false" ht="14.9" hidden="false" customHeight="false" outlineLevel="0" collapsed="false">
      <c r="A5104" s="1" t="n">
        <v>5099</v>
      </c>
      <c r="B5104" s="1" t="n">
        <v>72</v>
      </c>
      <c r="C5104" s="1" t="n">
        <v>0</v>
      </c>
      <c r="D5104" s="1" t="n">
        <v>0</v>
      </c>
      <c r="E5104" s="1" t="n">
        <v>1</v>
      </c>
      <c r="F5104" s="1" t="n">
        <v>5098</v>
      </c>
      <c r="H5104" s="1" t="s">
        <v>5672</v>
      </c>
      <c r="I5104" s="3" t="e">
        <f aca="false">--#NAME?</f>
        <v>#NAME?</v>
      </c>
      <c r="J5104" s="3" t="s">
        <v>256</v>
      </c>
      <c r="K5104" s="1" t="n">
        <v>0</v>
      </c>
      <c r="L5104" s="1" t="n">
        <v>0</v>
      </c>
      <c r="M5104" s="1" t="n">
        <v>50990</v>
      </c>
    </row>
    <row r="5105" customFormat="false" ht="28.35" hidden="false" customHeight="false" outlineLevel="0" collapsed="false">
      <c r="A5105" s="1" t="n">
        <v>5100</v>
      </c>
      <c r="B5105" s="1" t="n">
        <v>72</v>
      </c>
      <c r="C5105" s="1" t="n">
        <v>0</v>
      </c>
      <c r="D5105" s="1" t="n">
        <v>0</v>
      </c>
      <c r="E5105" s="1" t="n">
        <v>0</v>
      </c>
      <c r="F5105" s="1" t="n">
        <v>5097</v>
      </c>
      <c r="I5105" s="3" t="s">
        <v>5673</v>
      </c>
      <c r="L5105" s="1" t="n">
        <v>0</v>
      </c>
      <c r="M5105" s="1" t="n">
        <v>51000</v>
      </c>
    </row>
    <row r="5106" customFormat="false" ht="95.5" hidden="false" customHeight="false" outlineLevel="0" collapsed="false">
      <c r="A5106" s="1" t="n">
        <v>5101</v>
      </c>
      <c r="B5106" s="1" t="n">
        <v>72</v>
      </c>
      <c r="C5106" s="1" t="n">
        <v>0</v>
      </c>
      <c r="D5106" s="1" t="n">
        <v>0</v>
      </c>
      <c r="E5106" s="1" t="n">
        <v>1</v>
      </c>
      <c r="F5106" s="1" t="n">
        <v>5100</v>
      </c>
      <c r="H5106" s="1" t="s">
        <v>5674</v>
      </c>
      <c r="I5106" s="3" t="s">
        <v>5675</v>
      </c>
      <c r="J5106" s="3" t="s">
        <v>256</v>
      </c>
      <c r="K5106" s="1" t="n">
        <v>0</v>
      </c>
      <c r="L5106" s="1" t="n">
        <v>0</v>
      </c>
      <c r="M5106" s="1" t="n">
        <v>51010</v>
      </c>
    </row>
    <row r="5107" customFormat="false" ht="14.9" hidden="false" customHeight="false" outlineLevel="0" collapsed="false">
      <c r="A5107" s="1" t="n">
        <v>5102</v>
      </c>
      <c r="B5107" s="1" t="n">
        <v>72</v>
      </c>
      <c r="C5107" s="1" t="n">
        <v>0</v>
      </c>
      <c r="D5107" s="1" t="n">
        <v>0</v>
      </c>
      <c r="E5107" s="1" t="n">
        <v>1</v>
      </c>
      <c r="F5107" s="1" t="n">
        <v>5100</v>
      </c>
      <c r="H5107" s="1" t="s">
        <v>5676</v>
      </c>
      <c r="I5107" s="3" t="e">
        <f aca="false">--#NAME?</f>
        <v>#NAME?</v>
      </c>
      <c r="J5107" s="3" t="s">
        <v>256</v>
      </c>
      <c r="K5107" s="1" t="n">
        <v>0</v>
      </c>
      <c r="L5107" s="1" t="n">
        <v>0</v>
      </c>
      <c r="M5107" s="1" t="n">
        <v>51020</v>
      </c>
    </row>
    <row r="5108" customFormat="false" ht="14.9" hidden="false" customHeight="false" outlineLevel="0" collapsed="false">
      <c r="A5108" s="1" t="n">
        <v>5103</v>
      </c>
      <c r="B5108" s="1" t="n">
        <v>72</v>
      </c>
      <c r="C5108" s="1" t="n">
        <v>0</v>
      </c>
      <c r="D5108" s="1" t="n">
        <v>0</v>
      </c>
      <c r="E5108" s="1" t="n">
        <v>1</v>
      </c>
      <c r="F5108" s="1" t="n">
        <v>5097</v>
      </c>
      <c r="H5108" s="1" t="s">
        <v>5677</v>
      </c>
      <c r="I5108" s="3" t="e">
        <f aca="false">-#NAME?-#NAME?-#NAME?</f>
        <v>#NAME?</v>
      </c>
      <c r="J5108" s="3" t="s">
        <v>256</v>
      </c>
      <c r="K5108" s="1" t="n">
        <v>0</v>
      </c>
      <c r="L5108" s="1" t="n">
        <v>0</v>
      </c>
      <c r="M5108" s="1" t="n">
        <v>51030</v>
      </c>
    </row>
    <row r="5109" customFormat="false" ht="41.75" hidden="false" customHeight="false" outlineLevel="0" collapsed="false">
      <c r="A5109" s="1" t="n">
        <v>5104</v>
      </c>
      <c r="B5109" s="1" t="n">
        <v>72</v>
      </c>
      <c r="C5109" s="1" t="n">
        <v>0</v>
      </c>
      <c r="D5109" s="1" t="n">
        <v>0</v>
      </c>
      <c r="E5109" s="1" t="n">
        <v>0</v>
      </c>
      <c r="F5109" s="1" t="n">
        <v>5097</v>
      </c>
      <c r="I5109" s="3" t="s">
        <v>5678</v>
      </c>
      <c r="L5109" s="1" t="n">
        <v>0</v>
      </c>
      <c r="M5109" s="1" t="n">
        <v>51040</v>
      </c>
    </row>
    <row r="5110" customFormat="false" ht="95.5" hidden="false" customHeight="false" outlineLevel="0" collapsed="false">
      <c r="A5110" s="1" t="n">
        <v>5105</v>
      </c>
      <c r="B5110" s="1" t="n">
        <v>72</v>
      </c>
      <c r="C5110" s="1" t="n">
        <v>0</v>
      </c>
      <c r="D5110" s="1" t="n">
        <v>0</v>
      </c>
      <c r="E5110" s="1" t="n">
        <v>1</v>
      </c>
      <c r="F5110" s="1" t="n">
        <v>5104</v>
      </c>
      <c r="H5110" s="1" t="s">
        <v>5679</v>
      </c>
      <c r="I5110" s="3" t="s">
        <v>5680</v>
      </c>
      <c r="J5110" s="3" t="s">
        <v>256</v>
      </c>
      <c r="K5110" s="1" t="n">
        <v>0</v>
      </c>
      <c r="L5110" s="1" t="n">
        <v>0</v>
      </c>
      <c r="M5110" s="1" t="n">
        <v>51050</v>
      </c>
    </row>
    <row r="5111" customFormat="false" ht="14.9" hidden="false" customHeight="false" outlineLevel="0" collapsed="false">
      <c r="A5111" s="1" t="n">
        <v>5106</v>
      </c>
      <c r="B5111" s="1" t="n">
        <v>72</v>
      </c>
      <c r="C5111" s="1" t="n">
        <v>0</v>
      </c>
      <c r="D5111" s="1" t="n">
        <v>0</v>
      </c>
      <c r="E5111" s="1" t="n">
        <v>1</v>
      </c>
      <c r="F5111" s="1" t="n">
        <v>5104</v>
      </c>
      <c r="H5111" s="1" t="s">
        <v>5681</v>
      </c>
      <c r="I5111" s="3" t="e">
        <f aca="false">--#NAME?</f>
        <v>#NAME?</v>
      </c>
      <c r="J5111" s="3" t="s">
        <v>256</v>
      </c>
      <c r="K5111" s="1" t="n">
        <v>0</v>
      </c>
      <c r="L5111" s="1" t="n">
        <v>0</v>
      </c>
      <c r="M5111" s="1" t="n">
        <v>51060</v>
      </c>
    </row>
    <row r="5112" customFormat="false" ht="14.9" hidden="false" customHeight="false" outlineLevel="0" collapsed="false">
      <c r="A5112" s="1" t="n">
        <v>5107</v>
      </c>
      <c r="B5112" s="1" t="n">
        <v>72</v>
      </c>
      <c r="C5112" s="1" t="n">
        <v>0</v>
      </c>
      <c r="D5112" s="1" t="n">
        <v>0</v>
      </c>
      <c r="E5112" s="1" t="n">
        <v>1</v>
      </c>
      <c r="F5112" s="1" t="n">
        <v>5097</v>
      </c>
      <c r="H5112" s="1" t="s">
        <v>5682</v>
      </c>
      <c r="I5112" s="3" t="e">
        <f aca="false">-#NAME?-#NAME?-#NAME?</f>
        <v>#NAME?</v>
      </c>
      <c r="J5112" s="3" t="s">
        <v>256</v>
      </c>
      <c r="K5112" s="1" t="n">
        <v>0</v>
      </c>
      <c r="L5112" s="1" t="n">
        <v>0</v>
      </c>
      <c r="M5112" s="1" t="n">
        <v>51070</v>
      </c>
    </row>
    <row r="5113" customFormat="false" ht="14.9" hidden="false" customHeight="false" outlineLevel="0" collapsed="false">
      <c r="A5113" s="1" t="n">
        <v>5108</v>
      </c>
      <c r="B5113" s="1" t="n">
        <v>72</v>
      </c>
      <c r="C5113" s="1" t="n">
        <v>0</v>
      </c>
      <c r="D5113" s="1" t="n">
        <v>0</v>
      </c>
      <c r="E5113" s="1" t="n">
        <v>1</v>
      </c>
      <c r="F5113" s="1" t="n">
        <v>5097</v>
      </c>
      <c r="H5113" s="1" t="s">
        <v>5683</v>
      </c>
      <c r="I5113" s="3" t="e">
        <f aca="false">-#NAME?-#NAME?</f>
        <v>#NAME?</v>
      </c>
      <c r="J5113" s="3" t="s">
        <v>256</v>
      </c>
      <c r="K5113" s="1" t="n">
        <v>0</v>
      </c>
      <c r="L5113" s="1" t="n">
        <v>0</v>
      </c>
      <c r="M5113" s="1" t="n">
        <v>51080</v>
      </c>
    </row>
    <row r="5114" customFormat="false" ht="14.9" hidden="false" customHeight="false" outlineLevel="0" collapsed="false">
      <c r="A5114" s="1" t="n">
        <v>5109</v>
      </c>
      <c r="B5114" s="1" t="n">
        <v>72</v>
      </c>
      <c r="C5114" s="1" t="n">
        <v>0</v>
      </c>
      <c r="D5114" s="1" t="n">
        <v>0</v>
      </c>
      <c r="E5114" s="1" t="n">
        <v>1</v>
      </c>
      <c r="F5114" s="1" t="n">
        <v>5097</v>
      </c>
      <c r="H5114" s="1" t="s">
        <v>5684</v>
      </c>
      <c r="I5114" s="3" t="e">
        <f aca="false">-#NAME?-#NAME?</f>
        <v>#NAME?</v>
      </c>
      <c r="J5114" s="3" t="s">
        <v>256</v>
      </c>
      <c r="K5114" s="1" t="n">
        <v>0</v>
      </c>
      <c r="L5114" s="1" t="n">
        <v>0</v>
      </c>
      <c r="M5114" s="1" t="n">
        <v>51090</v>
      </c>
    </row>
    <row r="5115" customFormat="false" ht="14.9" hidden="false" customHeight="false" outlineLevel="0" collapsed="false">
      <c r="A5115" s="1" t="n">
        <v>5110</v>
      </c>
      <c r="B5115" s="1" t="n">
        <v>72</v>
      </c>
      <c r="C5115" s="1" t="n">
        <v>0</v>
      </c>
      <c r="D5115" s="1" t="n">
        <v>0</v>
      </c>
      <c r="E5115" s="1" t="n">
        <v>1</v>
      </c>
      <c r="F5115" s="1" t="n">
        <v>5097</v>
      </c>
      <c r="H5115" s="1" t="s">
        <v>5685</v>
      </c>
      <c r="I5115" s="3" t="e">
        <f aca="false">-#NAME?-#NAME? #NAME? #NAME?-#NAME?-#NAME?</f>
        <v>#VALUE!</v>
      </c>
      <c r="J5115" s="3" t="s">
        <v>256</v>
      </c>
      <c r="K5115" s="1" t="n">
        <v>0</v>
      </c>
      <c r="L5115" s="1" t="n">
        <v>0</v>
      </c>
      <c r="M5115" s="1" t="n">
        <v>51100</v>
      </c>
    </row>
    <row r="5116" customFormat="false" ht="14.9" hidden="false" customHeight="false" outlineLevel="0" collapsed="false">
      <c r="A5116" s="1" t="n">
        <v>5111</v>
      </c>
      <c r="B5116" s="1" t="n">
        <v>72</v>
      </c>
      <c r="C5116" s="1" t="n">
        <v>0</v>
      </c>
      <c r="D5116" s="1" t="n">
        <v>0</v>
      </c>
      <c r="E5116" s="1" t="n">
        <v>0</v>
      </c>
      <c r="F5116" s="1" t="n">
        <v>5097</v>
      </c>
      <c r="I5116" s="3" t="s">
        <v>199</v>
      </c>
      <c r="L5116" s="1" t="n">
        <v>0</v>
      </c>
      <c r="M5116" s="1" t="n">
        <v>51110</v>
      </c>
    </row>
    <row r="5117" customFormat="false" ht="14.9" hidden="false" customHeight="false" outlineLevel="0" collapsed="false">
      <c r="A5117" s="1" t="n">
        <v>5112</v>
      </c>
      <c r="B5117" s="1" t="n">
        <v>72</v>
      </c>
      <c r="C5117" s="1" t="n">
        <v>0</v>
      </c>
      <c r="D5117" s="1" t="n">
        <v>0</v>
      </c>
      <c r="E5117" s="1" t="n">
        <v>1</v>
      </c>
      <c r="F5117" s="1" t="n">
        <v>5111</v>
      </c>
      <c r="H5117" s="1" t="s">
        <v>5686</v>
      </c>
      <c r="I5117" s="3" t="e">
        <f aca="false">--#NAME?-#NAME? #NAME? #NAME?-#NAME?-#NAME?</f>
        <v>#VALUE!</v>
      </c>
      <c r="J5117" s="3" t="s">
        <v>256</v>
      </c>
      <c r="K5117" s="1" t="n">
        <v>0</v>
      </c>
      <c r="L5117" s="1" t="n">
        <v>0</v>
      </c>
      <c r="M5117" s="1" t="n">
        <v>51120</v>
      </c>
    </row>
    <row r="5118" customFormat="false" ht="14.9" hidden="false" customHeight="false" outlineLevel="0" collapsed="false">
      <c r="A5118" s="1" t="n">
        <v>5113</v>
      </c>
      <c r="B5118" s="1" t="n">
        <v>72</v>
      </c>
      <c r="C5118" s="1" t="n">
        <v>0</v>
      </c>
      <c r="D5118" s="1" t="n">
        <v>0</v>
      </c>
      <c r="E5118" s="1" t="n">
        <v>1</v>
      </c>
      <c r="F5118" s="1" t="n">
        <v>5111</v>
      </c>
      <c r="H5118" s="1" t="s">
        <v>5687</v>
      </c>
      <c r="I5118" s="3" t="e">
        <f aca="false">--#NAME?-#NAME?</f>
        <v>#NAME?</v>
      </c>
      <c r="J5118" s="3" t="s">
        <v>256</v>
      </c>
      <c r="K5118" s="1" t="n">
        <v>0</v>
      </c>
      <c r="L5118" s="1" t="n">
        <v>0</v>
      </c>
      <c r="M5118" s="1" t="n">
        <v>51130</v>
      </c>
    </row>
    <row r="5119" customFormat="false" ht="14.9" hidden="false" customHeight="false" outlineLevel="0" collapsed="false">
      <c r="A5119" s="1" t="n">
        <v>5114</v>
      </c>
      <c r="B5119" s="1" t="n">
        <v>72</v>
      </c>
      <c r="C5119" s="1" t="n">
        <v>0</v>
      </c>
      <c r="D5119" s="1" t="n">
        <v>0</v>
      </c>
      <c r="E5119" s="1" t="n">
        <v>1</v>
      </c>
      <c r="F5119" s="1" t="n">
        <v>5111</v>
      </c>
      <c r="H5119" s="1" t="s">
        <v>5688</v>
      </c>
      <c r="I5119" s="3" t="e">
        <f aca="false">--#NAME?-#NAME?</f>
        <v>#NAME?</v>
      </c>
      <c r="J5119" s="3" t="s">
        <v>256</v>
      </c>
      <c r="K5119" s="1" t="n">
        <v>0</v>
      </c>
      <c r="L5119" s="1" t="n">
        <v>0</v>
      </c>
      <c r="M5119" s="1" t="n">
        <v>51140</v>
      </c>
    </row>
    <row r="5120" customFormat="false" ht="14.9" hidden="false" customHeight="false" outlineLevel="0" collapsed="false">
      <c r="A5120" s="1" t="n">
        <v>5115</v>
      </c>
      <c r="B5120" s="1" t="n">
        <v>72</v>
      </c>
      <c r="C5120" s="1" t="n">
        <v>0</v>
      </c>
      <c r="D5120" s="1" t="n">
        <v>0</v>
      </c>
      <c r="E5120" s="1" t="n">
        <v>1</v>
      </c>
      <c r="F5120" s="1" t="n">
        <v>5111</v>
      </c>
      <c r="H5120" s="1" t="s">
        <v>5689</v>
      </c>
      <c r="I5120" s="3" t="e">
        <f aca="false">--#NAME?</f>
        <v>#NAME?</v>
      </c>
      <c r="J5120" s="3" t="s">
        <v>256</v>
      </c>
      <c r="K5120" s="1" t="n">
        <v>0</v>
      </c>
      <c r="L5120" s="1" t="n">
        <v>0</v>
      </c>
      <c r="M5120" s="1" t="n">
        <v>51150</v>
      </c>
    </row>
    <row r="5121" customFormat="false" ht="323.85" hidden="false" customHeight="false" outlineLevel="0" collapsed="false">
      <c r="A5121" s="1" t="n">
        <v>5116</v>
      </c>
      <c r="B5121" s="1" t="n">
        <v>72</v>
      </c>
      <c r="C5121" s="1" t="n">
        <v>0</v>
      </c>
      <c r="D5121" s="1" t="n">
        <v>1</v>
      </c>
      <c r="E5121" s="1" t="n">
        <v>0</v>
      </c>
      <c r="G5121" s="1" t="n">
        <v>72.03</v>
      </c>
      <c r="I5121" s="3" t="s">
        <v>5690</v>
      </c>
      <c r="L5121" s="1" t="n">
        <v>0</v>
      </c>
      <c r="M5121" s="1" t="n">
        <v>51160</v>
      </c>
    </row>
    <row r="5122" customFormat="false" ht="14.9" hidden="false" customHeight="false" outlineLevel="0" collapsed="false">
      <c r="A5122" s="1" t="n">
        <v>5117</v>
      </c>
      <c r="B5122" s="1" t="n">
        <v>72</v>
      </c>
      <c r="C5122" s="1" t="n">
        <v>0</v>
      </c>
      <c r="D5122" s="1" t="n">
        <v>0</v>
      </c>
      <c r="E5122" s="1" t="n">
        <v>1</v>
      </c>
      <c r="F5122" s="1" t="n">
        <v>5116</v>
      </c>
      <c r="H5122" s="1" t="s">
        <v>5691</v>
      </c>
      <c r="I5122" s="3" t="e">
        <f aca="false">-#NAME? #NAME? #NAME? #NAME? #NAME? #NAME? #NAME? #NAME? #NAME?</f>
        <v>#VALUE!</v>
      </c>
      <c r="J5122" s="3" t="s">
        <v>256</v>
      </c>
      <c r="K5122" s="1" t="n">
        <v>0</v>
      </c>
      <c r="L5122" s="1" t="n">
        <v>0</v>
      </c>
      <c r="M5122" s="1" t="n">
        <v>51170</v>
      </c>
    </row>
    <row r="5123" customFormat="false" ht="14.9" hidden="false" customHeight="false" outlineLevel="0" collapsed="false">
      <c r="A5123" s="1" t="n">
        <v>5118</v>
      </c>
      <c r="B5123" s="1" t="n">
        <v>72</v>
      </c>
      <c r="C5123" s="1" t="n">
        <v>0</v>
      </c>
      <c r="D5123" s="1" t="n">
        <v>0</v>
      </c>
      <c r="E5123" s="1" t="n">
        <v>1</v>
      </c>
      <c r="F5123" s="1" t="n">
        <v>5116</v>
      </c>
      <c r="H5123" s="1" t="s">
        <v>5692</v>
      </c>
      <c r="I5123" s="3" t="e">
        <f aca="false">-#NAME?</f>
        <v>#NAME?</v>
      </c>
      <c r="J5123" s="3" t="s">
        <v>256</v>
      </c>
      <c r="K5123" s="1" t="n">
        <v>0</v>
      </c>
      <c r="L5123" s="1" t="n">
        <v>0</v>
      </c>
      <c r="M5123" s="1" t="n">
        <v>51180</v>
      </c>
    </row>
    <row r="5124" customFormat="false" ht="41.75" hidden="false" customHeight="false" outlineLevel="0" collapsed="false">
      <c r="A5124" s="1" t="n">
        <v>5119</v>
      </c>
      <c r="B5124" s="1" t="n">
        <v>72</v>
      </c>
      <c r="C5124" s="1" t="n">
        <v>0</v>
      </c>
      <c r="D5124" s="1" t="n">
        <v>1</v>
      </c>
      <c r="E5124" s="1" t="n">
        <v>0</v>
      </c>
      <c r="G5124" s="1" t="n">
        <v>72.04</v>
      </c>
      <c r="I5124" s="3" t="s">
        <v>5693</v>
      </c>
      <c r="J5124" s="3" t="s">
        <v>5694</v>
      </c>
      <c r="L5124" s="0" t="s">
        <v>644</v>
      </c>
      <c r="M5124" s="1" t="n">
        <v>0</v>
      </c>
      <c r="N5124" s="1" t="n">
        <v>51190</v>
      </c>
    </row>
    <row r="5125" customFormat="false" ht="14.9" hidden="false" customHeight="false" outlineLevel="0" collapsed="false">
      <c r="A5125" s="1" t="n">
        <v>5120</v>
      </c>
      <c r="B5125" s="1" t="n">
        <v>72</v>
      </c>
      <c r="C5125" s="1" t="n">
        <v>0</v>
      </c>
      <c r="D5125" s="1" t="n">
        <v>0</v>
      </c>
      <c r="E5125" s="1" t="n">
        <v>1</v>
      </c>
      <c r="F5125" s="1" t="n">
        <v>5119</v>
      </c>
      <c r="H5125" s="1" t="s">
        <v>5695</v>
      </c>
      <c r="I5125" s="3" t="e">
        <f aca="false">-#NAME? #NAME? #NAME? #NAME? #NAME? #NAME?</f>
        <v>#VALUE!</v>
      </c>
      <c r="J5125" s="3" t="s">
        <v>256</v>
      </c>
      <c r="K5125" s="1" t="n">
        <v>0</v>
      </c>
      <c r="L5125" s="1" t="n">
        <v>0</v>
      </c>
      <c r="M5125" s="1" t="n">
        <v>51200</v>
      </c>
    </row>
    <row r="5126" customFormat="false" ht="55.2" hidden="false" customHeight="false" outlineLevel="0" collapsed="false">
      <c r="A5126" s="1" t="n">
        <v>5121</v>
      </c>
      <c r="B5126" s="1" t="n">
        <v>72</v>
      </c>
      <c r="C5126" s="1" t="n">
        <v>0</v>
      </c>
      <c r="D5126" s="1" t="n">
        <v>0</v>
      </c>
      <c r="E5126" s="1" t="n">
        <v>0</v>
      </c>
      <c r="F5126" s="1" t="n">
        <v>5119</v>
      </c>
      <c r="I5126" s="3" t="s">
        <v>5696</v>
      </c>
      <c r="L5126" s="1" t="n">
        <v>0</v>
      </c>
      <c r="M5126" s="1" t="n">
        <v>51210</v>
      </c>
    </row>
    <row r="5127" customFormat="false" ht="14.9" hidden="false" customHeight="false" outlineLevel="0" collapsed="false">
      <c r="A5127" s="1" t="n">
        <v>5122</v>
      </c>
      <c r="B5127" s="1" t="n">
        <v>72</v>
      </c>
      <c r="C5127" s="1" t="n">
        <v>0</v>
      </c>
      <c r="D5127" s="1" t="n">
        <v>0</v>
      </c>
      <c r="E5127" s="1" t="n">
        <v>1</v>
      </c>
      <c r="F5127" s="1" t="n">
        <v>5121</v>
      </c>
      <c r="H5127" s="1" t="s">
        <v>5697</v>
      </c>
      <c r="I5127" s="3" t="e">
        <f aca="false">--#NAME? #NAME? #NAME?</f>
        <v>#VALUE!</v>
      </c>
      <c r="J5127" s="3" t="s">
        <v>256</v>
      </c>
      <c r="K5127" s="1" t="n">
        <v>0</v>
      </c>
      <c r="L5127" s="1" t="n">
        <v>0</v>
      </c>
      <c r="M5127" s="1" t="n">
        <v>51220</v>
      </c>
    </row>
    <row r="5128" customFormat="false" ht="14.9" hidden="false" customHeight="false" outlineLevel="0" collapsed="false">
      <c r="A5128" s="1" t="n">
        <v>5123</v>
      </c>
      <c r="B5128" s="1" t="n">
        <v>72</v>
      </c>
      <c r="C5128" s="1" t="n">
        <v>0</v>
      </c>
      <c r="D5128" s="1" t="n">
        <v>0</v>
      </c>
      <c r="E5128" s="1" t="n">
        <v>1</v>
      </c>
      <c r="F5128" s="1" t="n">
        <v>5121</v>
      </c>
      <c r="H5128" s="1" t="s">
        <v>5698</v>
      </c>
      <c r="I5128" s="3" t="e">
        <f aca="false">--#NAME?</f>
        <v>#NAME?</v>
      </c>
      <c r="J5128" s="3" t="s">
        <v>256</v>
      </c>
      <c r="K5128" s="1" t="n">
        <v>0</v>
      </c>
      <c r="L5128" s="1" t="n">
        <v>0</v>
      </c>
      <c r="M5128" s="1" t="n">
        <v>51230</v>
      </c>
    </row>
    <row r="5129" customFormat="false" ht="14.9" hidden="false" customHeight="false" outlineLevel="0" collapsed="false">
      <c r="A5129" s="1" t="n">
        <v>5124</v>
      </c>
      <c r="B5129" s="1" t="n">
        <v>72</v>
      </c>
      <c r="C5129" s="1" t="n">
        <v>0</v>
      </c>
      <c r="D5129" s="1" t="n">
        <v>0</v>
      </c>
      <c r="E5129" s="1" t="n">
        <v>1</v>
      </c>
      <c r="F5129" s="1" t="n">
        <v>5119</v>
      </c>
      <c r="H5129" s="1" t="s">
        <v>5699</v>
      </c>
      <c r="I5129" s="3" t="e">
        <f aca="false">-#NAME? #NAME? #NAME? #NAME? #NAME? #NAME? #NAME? #NAME?</f>
        <v>#VALUE!</v>
      </c>
      <c r="J5129" s="3" t="s">
        <v>256</v>
      </c>
      <c r="K5129" s="1" t="n">
        <v>0</v>
      </c>
      <c r="L5129" s="1" t="n">
        <v>0</v>
      </c>
      <c r="M5129" s="1" t="n">
        <v>51240</v>
      </c>
    </row>
    <row r="5130" customFormat="false" ht="55.2" hidden="false" customHeight="false" outlineLevel="0" collapsed="false">
      <c r="A5130" s="1" t="n">
        <v>5125</v>
      </c>
      <c r="B5130" s="1" t="n">
        <v>72</v>
      </c>
      <c r="C5130" s="1" t="n">
        <v>0</v>
      </c>
      <c r="D5130" s="1" t="n">
        <v>0</v>
      </c>
      <c r="E5130" s="1" t="n">
        <v>0</v>
      </c>
      <c r="F5130" s="1" t="n">
        <v>5119</v>
      </c>
      <c r="I5130" s="3" t="s">
        <v>5700</v>
      </c>
      <c r="L5130" s="1" t="n">
        <v>0</v>
      </c>
      <c r="M5130" s="1" t="n">
        <v>51250</v>
      </c>
    </row>
    <row r="5131" customFormat="false" ht="14.9" hidden="false" customHeight="false" outlineLevel="0" collapsed="false">
      <c r="A5131" s="1" t="n">
        <v>5126</v>
      </c>
      <c r="B5131" s="1" t="n">
        <v>72</v>
      </c>
      <c r="C5131" s="1" t="n">
        <v>0</v>
      </c>
      <c r="D5131" s="1" t="n">
        <v>0</v>
      </c>
      <c r="E5131" s="1" t="n">
        <v>1</v>
      </c>
      <c r="F5131" s="1" t="n">
        <v>5125</v>
      </c>
      <c r="H5131" s="1" t="s">
        <v>5701</v>
      </c>
      <c r="I5131" s="3" t="e">
        <f aca="false">--#NAME?,#NAME?,#NAME?,#NAME? #NAME?,#NAME?,#NAME?,#NAME? #NAME? #NAME?,#NAME? #NAME? #NAME? #NAME? #NAME?</f>
        <v>#VALUE!</v>
      </c>
      <c r="J5131" s="3" t="s">
        <v>256</v>
      </c>
      <c r="K5131" s="1" t="n">
        <v>0</v>
      </c>
      <c r="L5131" s="1" t="n">
        <v>0</v>
      </c>
      <c r="M5131" s="1" t="n">
        <v>51260</v>
      </c>
    </row>
    <row r="5132" customFormat="false" ht="14.9" hidden="false" customHeight="false" outlineLevel="0" collapsed="false">
      <c r="A5132" s="1" t="n">
        <v>5127</v>
      </c>
      <c r="B5132" s="1" t="n">
        <v>72</v>
      </c>
      <c r="C5132" s="1" t="n">
        <v>0</v>
      </c>
      <c r="D5132" s="1" t="n">
        <v>0</v>
      </c>
      <c r="E5132" s="1" t="n">
        <v>1</v>
      </c>
      <c r="F5132" s="1" t="n">
        <v>5125</v>
      </c>
      <c r="H5132" s="1" t="s">
        <v>5702</v>
      </c>
      <c r="I5132" s="3" t="e">
        <f aca="false">--#NAME?</f>
        <v>#NAME?</v>
      </c>
      <c r="J5132" s="3" t="s">
        <v>256</v>
      </c>
      <c r="K5132" s="1" t="n">
        <v>0</v>
      </c>
      <c r="L5132" s="1" t="n">
        <v>0</v>
      </c>
      <c r="M5132" s="1" t="n">
        <v>51270</v>
      </c>
    </row>
    <row r="5133" customFormat="false" ht="14.9" hidden="false" customHeight="false" outlineLevel="0" collapsed="false">
      <c r="A5133" s="1" t="n">
        <v>5128</v>
      </c>
      <c r="B5133" s="1" t="n">
        <v>72</v>
      </c>
      <c r="C5133" s="1" t="n">
        <v>0</v>
      </c>
      <c r="D5133" s="1" t="n">
        <v>0</v>
      </c>
      <c r="E5133" s="1" t="n">
        <v>1</v>
      </c>
      <c r="F5133" s="1" t="n">
        <v>5119</v>
      </c>
      <c r="H5133" s="1" t="s">
        <v>5703</v>
      </c>
      <c r="I5133" s="3" t="e">
        <f aca="false">-#NAME? #NAME? #NAME?</f>
        <v>#VALUE!</v>
      </c>
      <c r="J5133" s="3" t="s">
        <v>256</v>
      </c>
      <c r="K5133" s="1" t="n">
        <v>0</v>
      </c>
      <c r="L5133" s="1" t="n">
        <v>0</v>
      </c>
      <c r="M5133" s="1" t="n">
        <v>51280</v>
      </c>
    </row>
    <row r="5134" customFormat="false" ht="108.95" hidden="false" customHeight="false" outlineLevel="0" collapsed="false">
      <c r="A5134" s="1" t="n">
        <v>5129</v>
      </c>
      <c r="B5134" s="1" t="n">
        <v>72</v>
      </c>
      <c r="C5134" s="1" t="n">
        <v>0</v>
      </c>
      <c r="D5134" s="1" t="n">
        <v>1</v>
      </c>
      <c r="E5134" s="1" t="n">
        <v>0</v>
      </c>
      <c r="G5134" s="1" t="n">
        <v>72.05</v>
      </c>
      <c r="I5134" s="3" t="s">
        <v>5704</v>
      </c>
      <c r="L5134" s="1" t="n">
        <v>0</v>
      </c>
      <c r="M5134" s="1" t="n">
        <v>51290</v>
      </c>
    </row>
    <row r="5135" customFormat="false" ht="14.9" hidden="false" customHeight="false" outlineLevel="0" collapsed="false">
      <c r="A5135" s="1" t="n">
        <v>5130</v>
      </c>
      <c r="B5135" s="1" t="n">
        <v>72</v>
      </c>
      <c r="C5135" s="1" t="n">
        <v>0</v>
      </c>
      <c r="D5135" s="1" t="n">
        <v>0</v>
      </c>
      <c r="E5135" s="1" t="n">
        <v>1</v>
      </c>
      <c r="F5135" s="1" t="n">
        <v>5129</v>
      </c>
      <c r="H5135" s="1" t="s">
        <v>5705</v>
      </c>
      <c r="I5135" s="3" t="e">
        <f aca="false">-#NAME?</f>
        <v>#NAME?</v>
      </c>
      <c r="J5135" s="3" t="s">
        <v>256</v>
      </c>
      <c r="K5135" s="1" t="n">
        <v>0</v>
      </c>
      <c r="L5135" s="1" t="n">
        <v>0</v>
      </c>
      <c r="M5135" s="1" t="n">
        <v>51300</v>
      </c>
    </row>
    <row r="5136" customFormat="false" ht="28.35" hidden="false" customHeight="false" outlineLevel="0" collapsed="false">
      <c r="A5136" s="1" t="n">
        <v>5131</v>
      </c>
      <c r="B5136" s="1" t="n">
        <v>72</v>
      </c>
      <c r="C5136" s="1" t="n">
        <v>0</v>
      </c>
      <c r="D5136" s="1" t="n">
        <v>0</v>
      </c>
      <c r="E5136" s="1" t="n">
        <v>0</v>
      </c>
      <c r="F5136" s="1" t="n">
        <v>5129</v>
      </c>
      <c r="I5136" s="3" t="s">
        <v>5706</v>
      </c>
      <c r="L5136" s="1" t="n">
        <v>0</v>
      </c>
      <c r="M5136" s="1" t="n">
        <v>51310</v>
      </c>
    </row>
    <row r="5137" customFormat="false" ht="14.9" hidden="false" customHeight="false" outlineLevel="0" collapsed="false">
      <c r="A5137" s="1" t="n">
        <v>5132</v>
      </c>
      <c r="B5137" s="1" t="n">
        <v>72</v>
      </c>
      <c r="C5137" s="1" t="n">
        <v>0</v>
      </c>
      <c r="D5137" s="1" t="n">
        <v>0</v>
      </c>
      <c r="E5137" s="1" t="n">
        <v>1</v>
      </c>
      <c r="F5137" s="1" t="n">
        <v>5131</v>
      </c>
      <c r="H5137" s="1" t="s">
        <v>5707</v>
      </c>
      <c r="I5137" s="3" t="e">
        <f aca="false">--#NAME? #NAME? #NAME?</f>
        <v>#VALUE!</v>
      </c>
      <c r="J5137" s="3" t="s">
        <v>256</v>
      </c>
      <c r="K5137" s="1" t="n">
        <v>0</v>
      </c>
      <c r="L5137" s="1" t="n">
        <v>0</v>
      </c>
      <c r="M5137" s="1" t="n">
        <v>51320</v>
      </c>
    </row>
    <row r="5138" customFormat="false" ht="14.9" hidden="false" customHeight="false" outlineLevel="0" collapsed="false">
      <c r="A5138" s="1" t="n">
        <v>5133</v>
      </c>
      <c r="B5138" s="1" t="n">
        <v>72</v>
      </c>
      <c r="C5138" s="1" t="n">
        <v>0</v>
      </c>
      <c r="D5138" s="1" t="n">
        <v>0</v>
      </c>
      <c r="E5138" s="1" t="n">
        <v>1</v>
      </c>
      <c r="F5138" s="1" t="n">
        <v>5131</v>
      </c>
      <c r="H5138" s="1" t="s">
        <v>5708</v>
      </c>
      <c r="I5138" s="3" t="e">
        <f aca="false">--#NAME?</f>
        <v>#NAME?</v>
      </c>
      <c r="J5138" s="3" t="s">
        <v>256</v>
      </c>
      <c r="K5138" s="1" t="n">
        <v>0</v>
      </c>
      <c r="L5138" s="1" t="n">
        <v>0</v>
      </c>
      <c r="M5138" s="1" t="n">
        <v>51330</v>
      </c>
    </row>
    <row r="5139" customFormat="false" ht="55.2" hidden="false" customHeight="false" outlineLevel="0" collapsed="false">
      <c r="A5139" s="1" t="n">
        <v>5134</v>
      </c>
      <c r="B5139" s="1" t="n">
        <v>72</v>
      </c>
      <c r="C5139" s="1" t="n">
        <v>1</v>
      </c>
      <c r="D5139" s="1" t="n">
        <v>0</v>
      </c>
      <c r="E5139" s="1" t="n">
        <v>0</v>
      </c>
      <c r="I5139" s="3" t="s">
        <v>5709</v>
      </c>
      <c r="L5139" s="1" t="n">
        <v>0</v>
      </c>
      <c r="M5139" s="1" t="n">
        <v>51340</v>
      </c>
    </row>
    <row r="5140" customFormat="false" ht="149.25" hidden="false" customHeight="false" outlineLevel="0" collapsed="false">
      <c r="A5140" s="1" t="n">
        <v>5135</v>
      </c>
      <c r="B5140" s="1" t="n">
        <v>72</v>
      </c>
      <c r="C5140" s="1" t="n">
        <v>0</v>
      </c>
      <c r="D5140" s="1" t="n">
        <v>1</v>
      </c>
      <c r="E5140" s="1" t="n">
        <v>0</v>
      </c>
      <c r="G5140" s="1" t="n">
        <v>72.06</v>
      </c>
      <c r="I5140" s="3" t="s">
        <v>5710</v>
      </c>
      <c r="L5140" s="1" t="n">
        <v>0</v>
      </c>
      <c r="M5140" s="1" t="n">
        <v>51350</v>
      </c>
    </row>
    <row r="5141" customFormat="false" ht="14.9" hidden="false" customHeight="false" outlineLevel="0" collapsed="false">
      <c r="A5141" s="1" t="n">
        <v>5136</v>
      </c>
      <c r="B5141" s="1" t="n">
        <v>72</v>
      </c>
      <c r="C5141" s="1" t="n">
        <v>0</v>
      </c>
      <c r="D5141" s="1" t="n">
        <v>0</v>
      </c>
      <c r="E5141" s="1" t="n">
        <v>1</v>
      </c>
      <c r="F5141" s="1" t="n">
        <v>5135</v>
      </c>
      <c r="H5141" s="1" t="s">
        <v>5711</v>
      </c>
      <c r="I5141" s="3" t="e">
        <f aca="false">-#NAME?</f>
        <v>#NAME?</v>
      </c>
      <c r="J5141" s="3" t="s">
        <v>256</v>
      </c>
      <c r="K5141" s="1" t="n">
        <v>10</v>
      </c>
      <c r="L5141" s="1" t="n">
        <v>0</v>
      </c>
      <c r="M5141" s="1" t="n">
        <v>51360</v>
      </c>
    </row>
    <row r="5142" customFormat="false" ht="14.9" hidden="false" customHeight="false" outlineLevel="0" collapsed="false">
      <c r="A5142" s="1" t="n">
        <v>5137</v>
      </c>
      <c r="B5142" s="1" t="n">
        <v>72</v>
      </c>
      <c r="C5142" s="1" t="n">
        <v>0</v>
      </c>
      <c r="D5142" s="1" t="n">
        <v>0</v>
      </c>
      <c r="E5142" s="1" t="n">
        <v>1</v>
      </c>
      <c r="F5142" s="1" t="n">
        <v>5135</v>
      </c>
      <c r="H5142" s="1" t="s">
        <v>5712</v>
      </c>
      <c r="I5142" s="3" t="e">
        <f aca="false">-#NAME?</f>
        <v>#NAME?</v>
      </c>
      <c r="J5142" s="3" t="s">
        <v>256</v>
      </c>
      <c r="K5142" s="1" t="n">
        <v>10</v>
      </c>
      <c r="L5142" s="1" t="n">
        <v>0</v>
      </c>
      <c r="M5142" s="1" t="n">
        <v>51370</v>
      </c>
    </row>
    <row r="5143" customFormat="false" ht="82.05" hidden="false" customHeight="false" outlineLevel="0" collapsed="false">
      <c r="A5143" s="1" t="n">
        <v>5138</v>
      </c>
      <c r="B5143" s="1" t="n">
        <v>72</v>
      </c>
      <c r="C5143" s="1" t="n">
        <v>0</v>
      </c>
      <c r="D5143" s="1" t="n">
        <v>1</v>
      </c>
      <c r="E5143" s="1" t="n">
        <v>0</v>
      </c>
      <c r="G5143" s="1" t="n">
        <v>72.07</v>
      </c>
      <c r="I5143" s="3" t="s">
        <v>5713</v>
      </c>
      <c r="L5143" s="1" t="n">
        <v>0</v>
      </c>
      <c r="M5143" s="1" t="n">
        <v>51380</v>
      </c>
    </row>
    <row r="5144" customFormat="false" ht="95.5" hidden="false" customHeight="false" outlineLevel="0" collapsed="false">
      <c r="A5144" s="1" t="n">
        <v>5139</v>
      </c>
      <c r="B5144" s="1" t="n">
        <v>72</v>
      </c>
      <c r="C5144" s="1" t="n">
        <v>0</v>
      </c>
      <c r="D5144" s="1" t="n">
        <v>0</v>
      </c>
      <c r="E5144" s="1" t="n">
        <v>0</v>
      </c>
      <c r="F5144" s="1" t="n">
        <v>5138</v>
      </c>
      <c r="I5144" s="3" t="s">
        <v>5714</v>
      </c>
      <c r="L5144" s="1" t="n">
        <v>0</v>
      </c>
      <c r="M5144" s="1" t="n">
        <v>51390</v>
      </c>
    </row>
    <row r="5145" customFormat="false" ht="14.9" hidden="false" customHeight="false" outlineLevel="0" collapsed="false">
      <c r="A5145" s="1" t="n">
        <v>5140</v>
      </c>
      <c r="B5145" s="1" t="n">
        <v>72</v>
      </c>
      <c r="C5145" s="1" t="n">
        <v>0</v>
      </c>
      <c r="D5145" s="1" t="n">
        <v>0</v>
      </c>
      <c r="E5145" s="1" t="n">
        <v>1</v>
      </c>
      <c r="F5145" s="1" t="n">
        <v>5139</v>
      </c>
      <c r="H5145" s="1" t="s">
        <v>5715</v>
      </c>
      <c r="I5145" s="3" t="e">
        <f aca="false">--#NAME? #NAME? (#NAME? #NAME?) #NAME?-#NAME?,#NAME? #NAME? #NAME? #NAME? #NAME? #NAME? #NAME? #NAME?</f>
        <v>#VALUE!</v>
      </c>
      <c r="J5145" s="3" t="s">
        <v>256</v>
      </c>
      <c r="K5145" s="1" t="n">
        <v>10</v>
      </c>
      <c r="L5145" s="1" t="n">
        <v>0</v>
      </c>
      <c r="M5145" s="1" t="n">
        <v>51400</v>
      </c>
    </row>
    <row r="5146" customFormat="false" ht="14.9" hidden="false" customHeight="false" outlineLevel="0" collapsed="false">
      <c r="A5146" s="1" t="n">
        <v>5141</v>
      </c>
      <c r="B5146" s="1" t="n">
        <v>72</v>
      </c>
      <c r="C5146" s="1" t="n">
        <v>0</v>
      </c>
      <c r="D5146" s="1" t="n">
        <v>0</v>
      </c>
      <c r="E5146" s="1" t="n">
        <v>1</v>
      </c>
      <c r="F5146" s="1" t="n">
        <v>5139</v>
      </c>
      <c r="H5146" s="1" t="s">
        <v>5716</v>
      </c>
      <c r="I5146" s="3" t="e">
        <f aca="false">--#NAME?,#NAME? #NAME? (#NAME? #NAME? #NAME?) #NAME?-#NAME?</f>
        <v>#VALUE!</v>
      </c>
      <c r="J5146" s="3" t="s">
        <v>256</v>
      </c>
      <c r="K5146" s="1" t="n">
        <v>10</v>
      </c>
      <c r="L5146" s="1" t="n">
        <v>0</v>
      </c>
      <c r="M5146" s="1" t="n">
        <v>51410</v>
      </c>
    </row>
    <row r="5147" customFormat="false" ht="14.9" hidden="false" customHeight="false" outlineLevel="0" collapsed="false">
      <c r="A5147" s="1" t="n">
        <v>5142</v>
      </c>
      <c r="B5147" s="1" t="n">
        <v>72</v>
      </c>
      <c r="C5147" s="1" t="n">
        <v>0</v>
      </c>
      <c r="D5147" s="1" t="n">
        <v>0</v>
      </c>
      <c r="E5147" s="1" t="n">
        <v>1</v>
      </c>
      <c r="F5147" s="1" t="n">
        <v>5139</v>
      </c>
      <c r="H5147" s="1" t="s">
        <v>5717</v>
      </c>
      <c r="I5147" s="3" t="e">
        <f aca="false">--#NAME?</f>
        <v>#NAME?</v>
      </c>
      <c r="J5147" s="3" t="s">
        <v>256</v>
      </c>
      <c r="K5147" s="1" t="n">
        <v>10</v>
      </c>
      <c r="L5147" s="1" t="n">
        <v>0</v>
      </c>
      <c r="M5147" s="1" t="n">
        <v>51420</v>
      </c>
    </row>
    <row r="5148" customFormat="false" ht="95.5" hidden="false" customHeight="false" outlineLevel="0" collapsed="false">
      <c r="A5148" s="1" t="n">
        <v>5143</v>
      </c>
      <c r="B5148" s="1" t="n">
        <v>72</v>
      </c>
      <c r="C5148" s="1" t="n">
        <v>0</v>
      </c>
      <c r="D5148" s="1" t="n">
        <v>0</v>
      </c>
      <c r="E5148" s="1" t="n">
        <v>1</v>
      </c>
      <c r="F5148" s="1" t="n">
        <v>5138</v>
      </c>
      <c r="H5148" s="1" t="s">
        <v>5718</v>
      </c>
      <c r="I5148" s="3" t="s">
        <v>5719</v>
      </c>
      <c r="J5148" s="3" t="s">
        <v>256</v>
      </c>
      <c r="K5148" s="1" t="n">
        <v>10</v>
      </c>
      <c r="L5148" s="1" t="n">
        <v>0</v>
      </c>
      <c r="M5148" s="1" t="n">
        <v>51430</v>
      </c>
    </row>
    <row r="5149" customFormat="false" ht="162.65" hidden="false" customHeight="false" outlineLevel="0" collapsed="false">
      <c r="A5149" s="1" t="n">
        <v>5144</v>
      </c>
      <c r="B5149" s="1" t="n">
        <v>72</v>
      </c>
      <c r="C5149" s="1" t="n">
        <v>0</v>
      </c>
      <c r="D5149" s="1" t="n">
        <v>1</v>
      </c>
      <c r="E5149" s="1" t="n">
        <v>0</v>
      </c>
      <c r="G5149" s="1" t="n">
        <v>72.08</v>
      </c>
      <c r="I5149" s="3" t="s">
        <v>5720</v>
      </c>
      <c r="L5149" s="1" t="n">
        <v>0</v>
      </c>
      <c r="M5149" s="1" t="n">
        <v>51440</v>
      </c>
    </row>
    <row r="5150" customFormat="false" ht="14.9" hidden="false" customHeight="false" outlineLevel="0" collapsed="false">
      <c r="A5150" s="1" t="n">
        <v>5145</v>
      </c>
      <c r="B5150" s="1" t="n">
        <v>72</v>
      </c>
      <c r="C5150" s="1" t="n">
        <v>0</v>
      </c>
      <c r="D5150" s="1" t="n">
        <v>0</v>
      </c>
      <c r="E5150" s="1" t="n">
        <v>1</v>
      </c>
      <c r="F5150" s="1" t="n">
        <v>5144</v>
      </c>
      <c r="H5150" s="1" t="s">
        <v>5721</v>
      </c>
      <c r="I5150" s="3" t="e">
        <f aca="false">-#NAME? #NAME?,#NAME? #NAME? #NAME? #NAME? #NAME?-#NAME?,#NAME? #NAME? #NAME? #NAME?</f>
        <v>#VALUE!</v>
      </c>
      <c r="J5150" s="3" t="s">
        <v>256</v>
      </c>
      <c r="K5150" s="1" t="n">
        <v>10</v>
      </c>
      <c r="L5150" s="1" t="n">
        <v>0</v>
      </c>
      <c r="M5150" s="1" t="n">
        <v>51450</v>
      </c>
    </row>
    <row r="5151" customFormat="false" ht="14.9" hidden="false" customHeight="false" outlineLevel="0" collapsed="false">
      <c r="A5151" s="1" t="n">
        <v>5146</v>
      </c>
      <c r="B5151" s="1" t="n">
        <v>72</v>
      </c>
      <c r="C5151" s="1" t="n">
        <v>0</v>
      </c>
      <c r="D5151" s="1" t="n">
        <v>0</v>
      </c>
      <c r="E5151" s="1" t="n">
        <v>0</v>
      </c>
      <c r="F5151" s="1" t="n">
        <v>5144</v>
      </c>
      <c r="I5151" s="3" t="e">
        <f aca="false">-#NAME?,#NAME? #NAME?,#NAME? #NAME? #NAME? #NAME? #NAME?-#NAME?,#NAME?</f>
        <v>#VALUE!</v>
      </c>
      <c r="L5151" s="1" t="n">
        <v>0</v>
      </c>
      <c r="M5151" s="1" t="n">
        <v>51460</v>
      </c>
    </row>
    <row r="5152" customFormat="false" ht="68.65" hidden="false" customHeight="false" outlineLevel="0" collapsed="false">
      <c r="A5152" s="1" t="n">
        <v>5147</v>
      </c>
      <c r="B5152" s="1" t="n">
        <v>72</v>
      </c>
      <c r="C5152" s="1" t="n">
        <v>0</v>
      </c>
      <c r="D5152" s="1" t="n">
        <v>0</v>
      </c>
      <c r="E5152" s="1" t="n">
        <v>1</v>
      </c>
      <c r="F5152" s="1" t="n">
        <v>5146</v>
      </c>
      <c r="H5152" s="1" t="s">
        <v>5722</v>
      </c>
      <c r="I5152" s="3" t="s">
        <v>5723</v>
      </c>
      <c r="J5152" s="3" t="s">
        <v>256</v>
      </c>
      <c r="L5152" s="1" t="n">
        <v>0</v>
      </c>
      <c r="M5152" s="1" t="n">
        <v>51470</v>
      </c>
    </row>
    <row r="5153" customFormat="false" ht="95.5" hidden="false" customHeight="false" outlineLevel="0" collapsed="false">
      <c r="A5153" s="1" t="n">
        <v>5148</v>
      </c>
      <c r="B5153" s="1" t="n">
        <v>72</v>
      </c>
      <c r="C5153" s="1" t="n">
        <v>0</v>
      </c>
      <c r="D5153" s="1" t="n">
        <v>0</v>
      </c>
      <c r="E5153" s="1" t="n">
        <v>1</v>
      </c>
      <c r="F5153" s="1" t="n">
        <v>5146</v>
      </c>
      <c r="H5153" s="1" t="s">
        <v>5724</v>
      </c>
      <c r="I5153" s="3" t="s">
        <v>5725</v>
      </c>
      <c r="J5153" s="3" t="s">
        <v>256</v>
      </c>
      <c r="K5153" s="1" t="n">
        <v>10</v>
      </c>
      <c r="L5153" s="1" t="n">
        <v>0</v>
      </c>
      <c r="M5153" s="1" t="n">
        <v>51480</v>
      </c>
    </row>
    <row r="5154" customFormat="false" ht="68.65" hidden="false" customHeight="false" outlineLevel="0" collapsed="false">
      <c r="A5154" s="1" t="n">
        <v>5149</v>
      </c>
      <c r="B5154" s="1" t="n">
        <v>72</v>
      </c>
      <c r="C5154" s="1" t="n">
        <v>0</v>
      </c>
      <c r="D5154" s="1" t="n">
        <v>0</v>
      </c>
      <c r="E5154" s="1" t="n">
        <v>1</v>
      </c>
      <c r="F5154" s="1" t="n">
        <v>5146</v>
      </c>
      <c r="H5154" s="1" t="s">
        <v>5726</v>
      </c>
      <c r="I5154" s="3" t="s">
        <v>5727</v>
      </c>
      <c r="J5154" s="3" t="s">
        <v>256</v>
      </c>
      <c r="K5154" s="1" t="n">
        <v>10</v>
      </c>
      <c r="L5154" s="1" t="n">
        <v>0</v>
      </c>
      <c r="M5154" s="1" t="n">
        <v>51490</v>
      </c>
    </row>
    <row r="5155" customFormat="false" ht="82.05" hidden="false" customHeight="false" outlineLevel="0" collapsed="false">
      <c r="A5155" s="1" t="n">
        <v>5150</v>
      </c>
      <c r="B5155" s="1" t="n">
        <v>72</v>
      </c>
      <c r="C5155" s="1" t="n">
        <v>0</v>
      </c>
      <c r="D5155" s="1" t="n">
        <v>0</v>
      </c>
      <c r="E5155" s="1" t="n">
        <v>0</v>
      </c>
      <c r="F5155" s="1" t="n">
        <v>5144</v>
      </c>
      <c r="I5155" s="3" t="s">
        <v>5728</v>
      </c>
      <c r="L5155" s="1" t="n">
        <v>0</v>
      </c>
      <c r="M5155" s="1" t="n">
        <v>51500</v>
      </c>
    </row>
    <row r="5156" customFormat="false" ht="55.2" hidden="false" customHeight="false" outlineLevel="0" collapsed="false">
      <c r="A5156" s="1" t="n">
        <v>5151</v>
      </c>
      <c r="B5156" s="1" t="n">
        <v>72</v>
      </c>
      <c r="C5156" s="1" t="n">
        <v>0</v>
      </c>
      <c r="D5156" s="1" t="n">
        <v>0</v>
      </c>
      <c r="E5156" s="1" t="n">
        <v>1</v>
      </c>
      <c r="F5156" s="1" t="n">
        <v>5150</v>
      </c>
      <c r="H5156" s="1" t="s">
        <v>5729</v>
      </c>
      <c r="I5156" s="3" t="s">
        <v>5730</v>
      </c>
      <c r="J5156" s="3" t="s">
        <v>256</v>
      </c>
      <c r="K5156" s="1" t="n">
        <v>10</v>
      </c>
      <c r="L5156" s="1" t="n">
        <v>0</v>
      </c>
      <c r="M5156" s="1" t="n">
        <v>51510</v>
      </c>
    </row>
    <row r="5157" customFormat="false" ht="108.95" hidden="false" customHeight="false" outlineLevel="0" collapsed="false">
      <c r="A5157" s="1" t="n">
        <v>5152</v>
      </c>
      <c r="B5157" s="1" t="n">
        <v>72</v>
      </c>
      <c r="C5157" s="1" t="n">
        <v>0</v>
      </c>
      <c r="D5157" s="1" t="n">
        <v>0</v>
      </c>
      <c r="E5157" s="1" t="n">
        <v>1</v>
      </c>
      <c r="F5157" s="1" t="n">
        <v>5150</v>
      </c>
      <c r="H5157" s="1" t="s">
        <v>5731</v>
      </c>
      <c r="I5157" s="3" t="s">
        <v>5732</v>
      </c>
      <c r="J5157" s="3" t="s">
        <v>256</v>
      </c>
      <c r="K5157" s="1" t="n">
        <v>10</v>
      </c>
      <c r="L5157" s="1" t="n">
        <v>0</v>
      </c>
      <c r="M5157" s="1" t="n">
        <v>51520</v>
      </c>
    </row>
    <row r="5158" customFormat="false" ht="95.5" hidden="false" customHeight="false" outlineLevel="0" collapsed="false">
      <c r="A5158" s="1" t="n">
        <v>5153</v>
      </c>
      <c r="B5158" s="1" t="n">
        <v>72</v>
      </c>
      <c r="C5158" s="1" t="n">
        <v>0</v>
      </c>
      <c r="D5158" s="1" t="n">
        <v>0</v>
      </c>
      <c r="E5158" s="1" t="n">
        <v>1</v>
      </c>
      <c r="F5158" s="1" t="n">
        <v>5150</v>
      </c>
      <c r="H5158" s="1" t="s">
        <v>5733</v>
      </c>
      <c r="I5158" s="3" t="s">
        <v>5734</v>
      </c>
      <c r="J5158" s="3" t="s">
        <v>256</v>
      </c>
      <c r="K5158" s="1" t="n">
        <v>10</v>
      </c>
      <c r="L5158" s="1" t="n">
        <v>0</v>
      </c>
      <c r="M5158" s="1" t="n">
        <v>51530</v>
      </c>
    </row>
    <row r="5159" customFormat="false" ht="68.65" hidden="false" customHeight="false" outlineLevel="0" collapsed="false">
      <c r="A5159" s="1" t="n">
        <v>5154</v>
      </c>
      <c r="B5159" s="1" t="n">
        <v>72</v>
      </c>
      <c r="C5159" s="1" t="n">
        <v>0</v>
      </c>
      <c r="D5159" s="1" t="n">
        <v>0</v>
      </c>
      <c r="E5159" s="1" t="n">
        <v>1</v>
      </c>
      <c r="F5159" s="1" t="n">
        <v>5150</v>
      </c>
      <c r="H5159" s="1" t="s">
        <v>5735</v>
      </c>
      <c r="I5159" s="3" t="s">
        <v>5727</v>
      </c>
      <c r="J5159" s="3" t="s">
        <v>256</v>
      </c>
      <c r="K5159" s="1" t="n">
        <v>10</v>
      </c>
      <c r="L5159" s="1" t="n">
        <v>0</v>
      </c>
      <c r="M5159" s="1" t="n">
        <v>51540</v>
      </c>
    </row>
    <row r="5160" customFormat="false" ht="14.9" hidden="false" customHeight="false" outlineLevel="0" collapsed="false">
      <c r="A5160" s="1" t="n">
        <v>5155</v>
      </c>
      <c r="B5160" s="1" t="n">
        <v>72</v>
      </c>
      <c r="C5160" s="1" t="n">
        <v>0</v>
      </c>
      <c r="D5160" s="1" t="n">
        <v>0</v>
      </c>
      <c r="E5160" s="1" t="n">
        <v>1</v>
      </c>
      <c r="F5160" s="1" t="n">
        <v>5144</v>
      </c>
      <c r="H5160" s="1" t="s">
        <v>5736</v>
      </c>
      <c r="I5160" s="3" t="e">
        <f aca="false">-#NAME? #NAME? #NAME?,#NAME? #NAME? #NAME? #NAME? #NAME?-#NAME?,#NAME? #NAME? #NAME? #NAME?</f>
        <v>#VALUE!</v>
      </c>
      <c r="J5160" s="3" t="s">
        <v>256</v>
      </c>
      <c r="K5160" s="1" t="n">
        <v>10</v>
      </c>
      <c r="L5160" s="1" t="n">
        <v>0</v>
      </c>
      <c r="M5160" s="1" t="n">
        <v>51550</v>
      </c>
    </row>
    <row r="5161" customFormat="false" ht="95.5" hidden="false" customHeight="false" outlineLevel="0" collapsed="false">
      <c r="A5161" s="1" t="n">
        <v>5156</v>
      </c>
      <c r="B5161" s="1" t="n">
        <v>72</v>
      </c>
      <c r="C5161" s="1" t="n">
        <v>0</v>
      </c>
      <c r="D5161" s="1" t="n">
        <v>0</v>
      </c>
      <c r="E5161" s="1" t="n">
        <v>0</v>
      </c>
      <c r="F5161" s="1" t="n">
        <v>5144</v>
      </c>
      <c r="I5161" s="3" t="s">
        <v>5737</v>
      </c>
      <c r="L5161" s="1" t="n">
        <v>0</v>
      </c>
      <c r="M5161" s="1" t="n">
        <v>51560</v>
      </c>
    </row>
    <row r="5162" customFormat="false" ht="55.2" hidden="false" customHeight="false" outlineLevel="0" collapsed="false">
      <c r="A5162" s="1" t="n">
        <v>5157</v>
      </c>
      <c r="B5162" s="1" t="n">
        <v>72</v>
      </c>
      <c r="C5162" s="1" t="n">
        <v>0</v>
      </c>
      <c r="D5162" s="1" t="n">
        <v>0</v>
      </c>
      <c r="E5162" s="1" t="n">
        <v>1</v>
      </c>
      <c r="F5162" s="1" t="n">
        <v>5156</v>
      </c>
      <c r="H5162" s="1" t="s">
        <v>5738</v>
      </c>
      <c r="I5162" s="3" t="s">
        <v>5739</v>
      </c>
      <c r="J5162" s="3" t="s">
        <v>256</v>
      </c>
      <c r="K5162" s="1" t="n">
        <v>10</v>
      </c>
      <c r="L5162" s="1" t="n">
        <v>0</v>
      </c>
      <c r="M5162" s="1" t="n">
        <v>51570</v>
      </c>
    </row>
    <row r="5163" customFormat="false" ht="108.95" hidden="false" customHeight="false" outlineLevel="0" collapsed="false">
      <c r="A5163" s="1" t="n">
        <v>5158</v>
      </c>
      <c r="B5163" s="1" t="n">
        <v>72</v>
      </c>
      <c r="C5163" s="1" t="n">
        <v>0</v>
      </c>
      <c r="D5163" s="1" t="n">
        <v>0</v>
      </c>
      <c r="E5163" s="1" t="n">
        <v>1</v>
      </c>
      <c r="F5163" s="1" t="n">
        <v>5156</v>
      </c>
      <c r="H5163" s="1" t="s">
        <v>5740</v>
      </c>
      <c r="I5163" s="3" t="s">
        <v>5732</v>
      </c>
      <c r="J5163" s="3" t="s">
        <v>256</v>
      </c>
      <c r="K5163" s="1" t="n">
        <v>10</v>
      </c>
      <c r="L5163" s="1" t="n">
        <v>0</v>
      </c>
      <c r="M5163" s="1" t="n">
        <v>51580</v>
      </c>
    </row>
    <row r="5164" customFormat="false" ht="95.5" hidden="false" customHeight="false" outlineLevel="0" collapsed="false">
      <c r="A5164" s="1" t="n">
        <v>5159</v>
      </c>
      <c r="B5164" s="1" t="n">
        <v>72</v>
      </c>
      <c r="C5164" s="1" t="n">
        <v>0</v>
      </c>
      <c r="D5164" s="1" t="n">
        <v>0</v>
      </c>
      <c r="E5164" s="1" t="n">
        <v>1</v>
      </c>
      <c r="F5164" s="1" t="n">
        <v>5156</v>
      </c>
      <c r="H5164" s="1" t="s">
        <v>5741</v>
      </c>
      <c r="I5164" s="3" t="s">
        <v>5725</v>
      </c>
      <c r="J5164" s="3" t="s">
        <v>256</v>
      </c>
      <c r="K5164" s="1" t="n">
        <v>10</v>
      </c>
      <c r="L5164" s="1" t="n">
        <v>0</v>
      </c>
      <c r="M5164" s="1" t="n">
        <v>51590</v>
      </c>
    </row>
    <row r="5165" customFormat="false" ht="68.65" hidden="false" customHeight="false" outlineLevel="0" collapsed="false">
      <c r="A5165" s="1" t="n">
        <v>5160</v>
      </c>
      <c r="B5165" s="1" t="n">
        <v>72</v>
      </c>
      <c r="C5165" s="1" t="n">
        <v>0</v>
      </c>
      <c r="D5165" s="1" t="n">
        <v>0</v>
      </c>
      <c r="E5165" s="1" t="n">
        <v>1</v>
      </c>
      <c r="F5165" s="1" t="n">
        <v>5156</v>
      </c>
      <c r="H5165" s="1" t="s">
        <v>5742</v>
      </c>
      <c r="I5165" s="3" t="s">
        <v>5727</v>
      </c>
      <c r="J5165" s="3" t="s">
        <v>256</v>
      </c>
      <c r="K5165" s="1" t="n">
        <v>10</v>
      </c>
      <c r="L5165" s="1" t="n">
        <v>0</v>
      </c>
      <c r="M5165" s="1" t="n">
        <v>51600</v>
      </c>
    </row>
    <row r="5166" customFormat="false" ht="14.9" hidden="false" customHeight="false" outlineLevel="0" collapsed="false">
      <c r="A5166" s="1" t="n">
        <v>5161</v>
      </c>
      <c r="B5166" s="1" t="n">
        <v>72</v>
      </c>
      <c r="C5166" s="1" t="n">
        <v>0</v>
      </c>
      <c r="D5166" s="1" t="n">
        <v>0</v>
      </c>
      <c r="E5166" s="1" t="n">
        <v>1</v>
      </c>
      <c r="F5166" s="1" t="n">
        <v>5144</v>
      </c>
      <c r="H5166" s="1" t="s">
        <v>5743</v>
      </c>
      <c r="I5166" s="3" t="e">
        <f aca="false">-#NAME?</f>
        <v>#NAME?</v>
      </c>
      <c r="L5166" s="1" t="n">
        <v>0</v>
      </c>
      <c r="M5166" s="1" t="n">
        <v>51610</v>
      </c>
    </row>
    <row r="5167" customFormat="false" ht="202.95" hidden="false" customHeight="false" outlineLevel="0" collapsed="false">
      <c r="A5167" s="1" t="n">
        <v>5162</v>
      </c>
      <c r="B5167" s="1" t="n">
        <v>72</v>
      </c>
      <c r="C5167" s="1" t="n">
        <v>0</v>
      </c>
      <c r="D5167" s="1" t="n">
        <v>1</v>
      </c>
      <c r="E5167" s="1" t="n">
        <v>0</v>
      </c>
      <c r="G5167" s="1" t="n">
        <v>72.09</v>
      </c>
      <c r="I5167" s="3" t="s">
        <v>5744</v>
      </c>
      <c r="L5167" s="1" t="n">
        <v>0</v>
      </c>
      <c r="M5167" s="1" t="n">
        <v>51620</v>
      </c>
    </row>
    <row r="5168" customFormat="false" ht="108.95" hidden="false" customHeight="false" outlineLevel="0" collapsed="false">
      <c r="A5168" s="1" t="n">
        <v>5163</v>
      </c>
      <c r="B5168" s="1" t="n">
        <v>72</v>
      </c>
      <c r="C5168" s="1" t="n">
        <v>0</v>
      </c>
      <c r="D5168" s="1" t="n">
        <v>0</v>
      </c>
      <c r="E5168" s="1" t="n">
        <v>0</v>
      </c>
      <c r="F5168" s="1" t="n">
        <v>5162</v>
      </c>
      <c r="I5168" s="3" t="s">
        <v>5745</v>
      </c>
      <c r="L5168" s="1" t="n">
        <v>0</v>
      </c>
      <c r="M5168" s="1" t="n">
        <v>51630</v>
      </c>
    </row>
    <row r="5169" customFormat="false" ht="55.2" hidden="false" customHeight="false" outlineLevel="0" collapsed="false">
      <c r="A5169" s="1" t="n">
        <v>5164</v>
      </c>
      <c r="B5169" s="1" t="n">
        <v>72</v>
      </c>
      <c r="C5169" s="1" t="n">
        <v>0</v>
      </c>
      <c r="D5169" s="1" t="n">
        <v>0</v>
      </c>
      <c r="E5169" s="1" t="n">
        <v>1</v>
      </c>
      <c r="F5169" s="1" t="n">
        <v>5163</v>
      </c>
      <c r="H5169" s="1" t="s">
        <v>5746</v>
      </c>
      <c r="I5169" s="3" t="s">
        <v>5747</v>
      </c>
      <c r="J5169" s="3" t="s">
        <v>256</v>
      </c>
      <c r="K5169" s="1" t="n">
        <v>10</v>
      </c>
      <c r="L5169" s="1" t="n">
        <v>0</v>
      </c>
      <c r="M5169" s="1" t="n">
        <v>51640</v>
      </c>
    </row>
    <row r="5170" customFormat="false" ht="95.5" hidden="false" customHeight="false" outlineLevel="0" collapsed="false">
      <c r="A5170" s="1" t="n">
        <v>5165</v>
      </c>
      <c r="B5170" s="1" t="n">
        <v>72</v>
      </c>
      <c r="C5170" s="1" t="n">
        <v>0</v>
      </c>
      <c r="D5170" s="1" t="n">
        <v>0</v>
      </c>
      <c r="E5170" s="1" t="n">
        <v>1</v>
      </c>
      <c r="F5170" s="1" t="n">
        <v>5163</v>
      </c>
      <c r="H5170" s="1" t="s">
        <v>5748</v>
      </c>
      <c r="I5170" s="3" t="s">
        <v>5749</v>
      </c>
      <c r="J5170" s="3" t="s">
        <v>256</v>
      </c>
      <c r="K5170" s="1" t="n">
        <v>10</v>
      </c>
      <c r="L5170" s="1" t="n">
        <v>0</v>
      </c>
      <c r="M5170" s="1" t="n">
        <v>51650</v>
      </c>
    </row>
    <row r="5171" customFormat="false" ht="108.95" hidden="false" customHeight="false" outlineLevel="0" collapsed="false">
      <c r="A5171" s="1" t="n">
        <v>5166</v>
      </c>
      <c r="B5171" s="1" t="n">
        <v>72</v>
      </c>
      <c r="C5171" s="1" t="n">
        <v>0</v>
      </c>
      <c r="D5171" s="1" t="n">
        <v>0</v>
      </c>
      <c r="E5171" s="1" t="n">
        <v>1</v>
      </c>
      <c r="F5171" s="1" t="n">
        <v>5163</v>
      </c>
      <c r="H5171" s="1" t="s">
        <v>5750</v>
      </c>
      <c r="I5171" s="3" t="s">
        <v>5751</v>
      </c>
      <c r="J5171" s="3" t="s">
        <v>256</v>
      </c>
      <c r="K5171" s="1" t="n">
        <v>10</v>
      </c>
      <c r="L5171" s="1" t="n">
        <v>0</v>
      </c>
      <c r="M5171" s="1" t="n">
        <v>51660</v>
      </c>
    </row>
    <row r="5172" customFormat="false" ht="68.65" hidden="false" customHeight="false" outlineLevel="0" collapsed="false">
      <c r="A5172" s="1" t="n">
        <v>5167</v>
      </c>
      <c r="B5172" s="1" t="n">
        <v>72</v>
      </c>
      <c r="C5172" s="1" t="n">
        <v>0</v>
      </c>
      <c r="D5172" s="1" t="n">
        <v>0</v>
      </c>
      <c r="E5172" s="1" t="n">
        <v>1</v>
      </c>
      <c r="F5172" s="1" t="n">
        <v>5163</v>
      </c>
      <c r="H5172" s="1" t="s">
        <v>5752</v>
      </c>
      <c r="I5172" s="3" t="s">
        <v>5753</v>
      </c>
      <c r="J5172" s="3" t="s">
        <v>256</v>
      </c>
      <c r="K5172" s="1" t="n">
        <v>10</v>
      </c>
      <c r="L5172" s="1" t="n">
        <v>0</v>
      </c>
      <c r="M5172" s="1" t="n">
        <v>51670</v>
      </c>
    </row>
    <row r="5173" customFormat="false" ht="108.95" hidden="false" customHeight="false" outlineLevel="0" collapsed="false">
      <c r="A5173" s="1" t="n">
        <v>5168</v>
      </c>
      <c r="B5173" s="1" t="n">
        <v>72</v>
      </c>
      <c r="C5173" s="1" t="n">
        <v>0</v>
      </c>
      <c r="D5173" s="1" t="n">
        <v>0</v>
      </c>
      <c r="E5173" s="1" t="n">
        <v>0</v>
      </c>
      <c r="F5173" s="1" t="n">
        <v>5162</v>
      </c>
      <c r="I5173" s="3" t="s">
        <v>5754</v>
      </c>
      <c r="L5173" s="1" t="n">
        <v>0</v>
      </c>
      <c r="M5173" s="1" t="n">
        <v>51680</v>
      </c>
    </row>
    <row r="5174" customFormat="false" ht="55.2" hidden="false" customHeight="false" outlineLevel="0" collapsed="false">
      <c r="A5174" s="1" t="n">
        <v>5169</v>
      </c>
      <c r="B5174" s="1" t="n">
        <v>72</v>
      </c>
      <c r="C5174" s="1" t="n">
        <v>0</v>
      </c>
      <c r="D5174" s="1" t="n">
        <v>0</v>
      </c>
      <c r="E5174" s="1" t="n">
        <v>1</v>
      </c>
      <c r="F5174" s="1" t="n">
        <v>5168</v>
      </c>
      <c r="H5174" s="1" t="s">
        <v>5755</v>
      </c>
      <c r="I5174" s="3" t="s">
        <v>5747</v>
      </c>
      <c r="J5174" s="3" t="s">
        <v>256</v>
      </c>
      <c r="K5174" s="1" t="n">
        <v>10</v>
      </c>
      <c r="L5174" s="1" t="n">
        <v>0</v>
      </c>
      <c r="M5174" s="1" t="n">
        <v>51690</v>
      </c>
    </row>
    <row r="5175" customFormat="false" ht="95.5" hidden="false" customHeight="false" outlineLevel="0" collapsed="false">
      <c r="A5175" s="1" t="n">
        <v>5170</v>
      </c>
      <c r="B5175" s="1" t="n">
        <v>72</v>
      </c>
      <c r="C5175" s="1" t="n">
        <v>0</v>
      </c>
      <c r="D5175" s="1" t="n">
        <v>0</v>
      </c>
      <c r="E5175" s="1" t="n">
        <v>1</v>
      </c>
      <c r="F5175" s="1" t="n">
        <v>5168</v>
      </c>
      <c r="H5175" s="1" t="s">
        <v>5756</v>
      </c>
      <c r="I5175" s="3" t="s">
        <v>5749</v>
      </c>
      <c r="J5175" s="3" t="s">
        <v>256</v>
      </c>
      <c r="K5175" s="1" t="n">
        <v>10</v>
      </c>
      <c r="L5175" s="1" t="n">
        <v>0</v>
      </c>
      <c r="M5175" s="1" t="n">
        <v>51700</v>
      </c>
    </row>
    <row r="5176" customFormat="false" ht="108.95" hidden="false" customHeight="false" outlineLevel="0" collapsed="false">
      <c r="A5176" s="1" t="n">
        <v>5171</v>
      </c>
      <c r="B5176" s="1" t="n">
        <v>72</v>
      </c>
      <c r="C5176" s="1" t="n">
        <v>0</v>
      </c>
      <c r="D5176" s="1" t="n">
        <v>0</v>
      </c>
      <c r="E5176" s="1" t="n">
        <v>1</v>
      </c>
      <c r="F5176" s="1" t="n">
        <v>5168</v>
      </c>
      <c r="H5176" s="1" t="s">
        <v>5757</v>
      </c>
      <c r="I5176" s="3" t="s">
        <v>5751</v>
      </c>
      <c r="J5176" s="3" t="s">
        <v>256</v>
      </c>
      <c r="K5176" s="1" t="n">
        <v>10</v>
      </c>
      <c r="L5176" s="1" t="n">
        <v>0</v>
      </c>
      <c r="M5176" s="1" t="n">
        <v>51710</v>
      </c>
    </row>
    <row r="5177" customFormat="false" ht="68.65" hidden="false" customHeight="false" outlineLevel="0" collapsed="false">
      <c r="A5177" s="1" t="n">
        <v>5172</v>
      </c>
      <c r="B5177" s="1" t="n">
        <v>72</v>
      </c>
      <c r="C5177" s="1" t="n">
        <v>0</v>
      </c>
      <c r="D5177" s="1" t="n">
        <v>0</v>
      </c>
      <c r="E5177" s="1" t="n">
        <v>1</v>
      </c>
      <c r="F5177" s="1" t="n">
        <v>5168</v>
      </c>
      <c r="H5177" s="1" t="s">
        <v>5758</v>
      </c>
      <c r="I5177" s="3" t="s">
        <v>5753</v>
      </c>
      <c r="J5177" s="3" t="s">
        <v>256</v>
      </c>
      <c r="K5177" s="1" t="n">
        <v>10</v>
      </c>
      <c r="L5177" s="1" t="n">
        <v>0</v>
      </c>
      <c r="M5177" s="1" t="n">
        <v>51720</v>
      </c>
    </row>
    <row r="5178" customFormat="false" ht="14.9" hidden="false" customHeight="false" outlineLevel="0" collapsed="false">
      <c r="A5178" s="1" t="n">
        <v>5173</v>
      </c>
      <c r="B5178" s="1" t="n">
        <v>72</v>
      </c>
      <c r="C5178" s="1" t="n">
        <v>0</v>
      </c>
      <c r="D5178" s="1" t="n">
        <v>0</v>
      </c>
      <c r="E5178" s="1" t="n">
        <v>1</v>
      </c>
      <c r="F5178" s="1" t="n">
        <v>5162</v>
      </c>
      <c r="H5178" s="1" t="s">
        <v>5759</v>
      </c>
      <c r="I5178" s="3" t="e">
        <f aca="false">-#NAME?</f>
        <v>#NAME?</v>
      </c>
      <c r="J5178" s="3" t="s">
        <v>256</v>
      </c>
      <c r="K5178" s="1" t="n">
        <v>10</v>
      </c>
      <c r="L5178" s="1" t="n">
        <v>0</v>
      </c>
      <c r="M5178" s="1" t="n">
        <v>51730</v>
      </c>
    </row>
    <row r="5179" customFormat="false" ht="149.25" hidden="false" customHeight="false" outlineLevel="0" collapsed="false">
      <c r="A5179" s="1" t="n">
        <v>5174</v>
      </c>
      <c r="B5179" s="1" t="n">
        <v>72</v>
      </c>
      <c r="C5179" s="1" t="n">
        <v>0</v>
      </c>
      <c r="D5179" s="1" t="n">
        <v>1</v>
      </c>
      <c r="E5179" s="1" t="n">
        <v>0</v>
      </c>
      <c r="G5179" s="1" t="n">
        <v>72.1</v>
      </c>
      <c r="I5179" s="3" t="s">
        <v>5760</v>
      </c>
      <c r="L5179" s="1" t="n">
        <v>0</v>
      </c>
      <c r="M5179" s="1" t="n">
        <v>51740</v>
      </c>
    </row>
    <row r="5180" customFormat="false" ht="41.75" hidden="false" customHeight="false" outlineLevel="0" collapsed="false">
      <c r="A5180" s="1" t="n">
        <v>5175</v>
      </c>
      <c r="B5180" s="1" t="n">
        <v>72</v>
      </c>
      <c r="C5180" s="1" t="n">
        <v>0</v>
      </c>
      <c r="D5180" s="1" t="n">
        <v>0</v>
      </c>
      <c r="E5180" s="1" t="n">
        <v>0</v>
      </c>
      <c r="F5180" s="1" t="n">
        <v>5174</v>
      </c>
      <c r="I5180" s="3" t="s">
        <v>5761</v>
      </c>
      <c r="L5180" s="1" t="n">
        <v>0</v>
      </c>
      <c r="M5180" s="1" t="n">
        <v>51750</v>
      </c>
    </row>
    <row r="5181" customFormat="false" ht="68.65" hidden="false" customHeight="false" outlineLevel="0" collapsed="false">
      <c r="A5181" s="1" t="n">
        <v>5176</v>
      </c>
      <c r="B5181" s="1" t="n">
        <v>72</v>
      </c>
      <c r="C5181" s="1" t="n">
        <v>0</v>
      </c>
      <c r="D5181" s="1" t="n">
        <v>0</v>
      </c>
      <c r="E5181" s="1" t="n">
        <v>1</v>
      </c>
      <c r="F5181" s="1" t="n">
        <v>5175</v>
      </c>
      <c r="H5181" s="1" t="s">
        <v>5762</v>
      </c>
      <c r="I5181" s="3" t="s">
        <v>5763</v>
      </c>
      <c r="J5181" s="3" t="s">
        <v>256</v>
      </c>
      <c r="K5181" s="1" t="n">
        <v>10</v>
      </c>
      <c r="L5181" s="1" t="n">
        <v>0</v>
      </c>
      <c r="M5181" s="1" t="n">
        <v>51760</v>
      </c>
    </row>
    <row r="5182" customFormat="false" ht="68.65" hidden="false" customHeight="false" outlineLevel="0" collapsed="false">
      <c r="A5182" s="1" t="n">
        <v>5177</v>
      </c>
      <c r="B5182" s="1" t="n">
        <v>72</v>
      </c>
      <c r="C5182" s="1" t="n">
        <v>0</v>
      </c>
      <c r="D5182" s="1" t="n">
        <v>0</v>
      </c>
      <c r="E5182" s="1" t="n">
        <v>1</v>
      </c>
      <c r="F5182" s="1" t="n">
        <v>5175</v>
      </c>
      <c r="H5182" s="1" t="s">
        <v>5764</v>
      </c>
      <c r="I5182" s="3" t="s">
        <v>5753</v>
      </c>
      <c r="J5182" s="3" t="s">
        <v>256</v>
      </c>
      <c r="K5182" s="1" t="n">
        <v>10</v>
      </c>
      <c r="L5182" s="1" t="n">
        <v>0</v>
      </c>
      <c r="M5182" s="1" t="n">
        <v>51770</v>
      </c>
    </row>
    <row r="5183" customFormat="false" ht="14.9" hidden="false" customHeight="false" outlineLevel="0" collapsed="false">
      <c r="A5183" s="1" t="n">
        <v>5178</v>
      </c>
      <c r="B5183" s="1" t="n">
        <v>72</v>
      </c>
      <c r="C5183" s="1" t="n">
        <v>0</v>
      </c>
      <c r="D5183" s="1" t="n">
        <v>0</v>
      </c>
      <c r="E5183" s="1" t="n">
        <v>1</v>
      </c>
      <c r="F5183" s="1" t="n">
        <v>5174</v>
      </c>
      <c r="H5183" s="1" t="s">
        <v>5765</v>
      </c>
      <c r="I5183" s="3" t="e">
        <f aca="false">-#NAME? #NAME? #NAME? #NAME? #NAME?,#NAME? #NAME?-#NAME?</f>
        <v>#VALUE!</v>
      </c>
      <c r="J5183" s="3" t="s">
        <v>256</v>
      </c>
      <c r="K5183" s="1" t="n">
        <v>10</v>
      </c>
      <c r="L5183" s="1" t="n">
        <v>0</v>
      </c>
      <c r="M5183" s="1" t="n">
        <v>51780</v>
      </c>
    </row>
    <row r="5184" customFormat="false" ht="14.9" hidden="false" customHeight="false" outlineLevel="0" collapsed="false">
      <c r="A5184" s="1" t="n">
        <v>5179</v>
      </c>
      <c r="B5184" s="1" t="n">
        <v>72</v>
      </c>
      <c r="C5184" s="1" t="n">
        <v>0</v>
      </c>
      <c r="D5184" s="1" t="n">
        <v>0</v>
      </c>
      <c r="E5184" s="1" t="n">
        <v>1</v>
      </c>
      <c r="F5184" s="1" t="n">
        <v>5174</v>
      </c>
      <c r="H5184" s="1" t="s">
        <v>5766</v>
      </c>
      <c r="I5184" s="3" t="e">
        <f aca="false">-#NAME? #NAME? #NAME? #NAME? #NAME? #NAME?</f>
        <v>#VALUE!</v>
      </c>
      <c r="J5184" s="3" t="s">
        <v>256</v>
      </c>
      <c r="K5184" s="1" t="n">
        <v>10</v>
      </c>
      <c r="L5184" s="1" t="n">
        <v>0</v>
      </c>
      <c r="M5184" s="1" t="n">
        <v>51790</v>
      </c>
    </row>
    <row r="5185" customFormat="false" ht="68.65" hidden="false" customHeight="false" outlineLevel="0" collapsed="false">
      <c r="A5185" s="1" t="n">
        <v>5180</v>
      </c>
      <c r="B5185" s="1" t="n">
        <v>72</v>
      </c>
      <c r="C5185" s="1" t="n">
        <v>0</v>
      </c>
      <c r="D5185" s="1" t="n">
        <v>0</v>
      </c>
      <c r="E5185" s="1" t="n">
        <v>0</v>
      </c>
      <c r="F5185" s="1" t="n">
        <v>5174</v>
      </c>
      <c r="I5185" s="3" t="s">
        <v>5767</v>
      </c>
      <c r="L5185" s="1" t="n">
        <v>0</v>
      </c>
      <c r="M5185" s="1" t="n">
        <v>51800</v>
      </c>
    </row>
    <row r="5186" customFormat="false" ht="14.9" hidden="false" customHeight="false" outlineLevel="0" collapsed="false">
      <c r="A5186" s="1" t="n">
        <v>5181</v>
      </c>
      <c r="B5186" s="1" t="n">
        <v>72</v>
      </c>
      <c r="C5186" s="1" t="n">
        <v>0</v>
      </c>
      <c r="D5186" s="1" t="n">
        <v>0</v>
      </c>
      <c r="E5186" s="1" t="n">
        <v>1</v>
      </c>
      <c r="F5186" s="1" t="n">
        <v>5180</v>
      </c>
      <c r="H5186" s="1" t="s">
        <v>5768</v>
      </c>
      <c r="I5186" s="3" t="e">
        <f aca="false">--#NAME?</f>
        <v>#NAME?</v>
      </c>
      <c r="J5186" s="3" t="s">
        <v>256</v>
      </c>
      <c r="K5186" s="1" t="n">
        <v>10</v>
      </c>
      <c r="L5186" s="1" t="n">
        <v>0</v>
      </c>
      <c r="M5186" s="1" t="n">
        <v>51810</v>
      </c>
    </row>
    <row r="5187" customFormat="false" ht="14.9" hidden="false" customHeight="false" outlineLevel="0" collapsed="false">
      <c r="A5187" s="1" t="n">
        <v>5182</v>
      </c>
      <c r="B5187" s="1" t="n">
        <v>72</v>
      </c>
      <c r="C5187" s="1" t="n">
        <v>0</v>
      </c>
      <c r="D5187" s="1" t="n">
        <v>0</v>
      </c>
      <c r="E5187" s="1" t="n">
        <v>1</v>
      </c>
      <c r="F5187" s="1" t="n">
        <v>5180</v>
      </c>
      <c r="H5187" s="1" t="s">
        <v>5769</v>
      </c>
      <c r="I5187" s="3" t="e">
        <f aca="false">--#NAME?</f>
        <v>#NAME?</v>
      </c>
      <c r="J5187" s="3" t="s">
        <v>256</v>
      </c>
      <c r="K5187" s="1" t="n">
        <v>10</v>
      </c>
      <c r="L5187" s="1" t="n">
        <v>0</v>
      </c>
      <c r="M5187" s="1" t="n">
        <v>51820</v>
      </c>
    </row>
    <row r="5188" customFormat="false" ht="14.9" hidden="false" customHeight="false" outlineLevel="0" collapsed="false">
      <c r="A5188" s="1" t="n">
        <v>5183</v>
      </c>
      <c r="B5188" s="1" t="n">
        <v>72</v>
      </c>
      <c r="C5188" s="1" t="n">
        <v>0</v>
      </c>
      <c r="D5188" s="1" t="n">
        <v>0</v>
      </c>
      <c r="E5188" s="1" t="n">
        <v>1</v>
      </c>
      <c r="F5188" s="1" t="n">
        <v>5174</v>
      </c>
      <c r="H5188" s="1" t="s">
        <v>5770</v>
      </c>
      <c r="I5188" s="3" t="e">
        <f aca="false">-#NAME? #NAME? #NAME? #NAME? #NAME? #NAME? #NAME? #NAME? #NAME? #NAME? #NAME? #NAME?</f>
        <v>#VALUE!</v>
      </c>
      <c r="J5188" s="3" t="s">
        <v>256</v>
      </c>
      <c r="K5188" s="1" t="n">
        <v>10</v>
      </c>
      <c r="L5188" s="1" t="n">
        <v>0</v>
      </c>
      <c r="M5188" s="1" t="n">
        <v>51830</v>
      </c>
    </row>
    <row r="5189" customFormat="false" ht="68.65" hidden="false" customHeight="false" outlineLevel="0" collapsed="false">
      <c r="A5189" s="1" t="n">
        <v>5184</v>
      </c>
      <c r="B5189" s="1" t="n">
        <v>72</v>
      </c>
      <c r="C5189" s="1" t="n">
        <v>0</v>
      </c>
      <c r="D5189" s="1" t="n">
        <v>0</v>
      </c>
      <c r="E5189" s="1" t="n">
        <v>0</v>
      </c>
      <c r="F5189" s="1" t="n">
        <v>5174</v>
      </c>
      <c r="I5189" s="3" t="s">
        <v>5771</v>
      </c>
      <c r="L5189" s="1" t="n">
        <v>0</v>
      </c>
      <c r="M5189" s="1" t="n">
        <v>51840</v>
      </c>
    </row>
    <row r="5190" customFormat="false" ht="14.9" hidden="false" customHeight="false" outlineLevel="0" collapsed="false">
      <c r="A5190" s="1" t="n">
        <v>5185</v>
      </c>
      <c r="B5190" s="1" t="n">
        <v>72</v>
      </c>
      <c r="C5190" s="1" t="n">
        <v>0</v>
      </c>
      <c r="D5190" s="1" t="n">
        <v>0</v>
      </c>
      <c r="E5190" s="1" t="n">
        <v>1</v>
      </c>
      <c r="F5190" s="1" t="n">
        <v>5184</v>
      </c>
      <c r="H5190" s="1" t="s">
        <v>5772</v>
      </c>
      <c r="I5190" s="3" t="e">
        <f aca="false">--#NAME? #NAME? #NAME? #NAME? #NAME?-#NAME? #NAME?</f>
        <v>#VALUE!</v>
      </c>
      <c r="J5190" s="3" t="s">
        <v>256</v>
      </c>
      <c r="K5190" s="1" t="n">
        <v>10</v>
      </c>
      <c r="L5190" s="1" t="n">
        <v>0</v>
      </c>
      <c r="M5190" s="1" t="n">
        <v>51850</v>
      </c>
    </row>
    <row r="5191" customFormat="false" ht="14.9" hidden="false" customHeight="false" outlineLevel="0" collapsed="false">
      <c r="A5191" s="1" t="n">
        <v>5186</v>
      </c>
      <c r="B5191" s="1" t="n">
        <v>72</v>
      </c>
      <c r="C5191" s="1" t="n">
        <v>0</v>
      </c>
      <c r="D5191" s="1" t="n">
        <v>0</v>
      </c>
      <c r="E5191" s="1" t="n">
        <v>1</v>
      </c>
      <c r="F5191" s="1" t="n">
        <v>5184</v>
      </c>
      <c r="H5191" s="1" t="s">
        <v>5773</v>
      </c>
      <c r="I5191" s="3" t="e">
        <f aca="false">--#NAME?</f>
        <v>#NAME?</v>
      </c>
      <c r="J5191" s="3" t="s">
        <v>256</v>
      </c>
      <c r="K5191" s="1" t="n">
        <v>10</v>
      </c>
      <c r="L5191" s="1" t="n">
        <v>0</v>
      </c>
      <c r="M5191" s="1" t="n">
        <v>51860</v>
      </c>
    </row>
    <row r="5192" customFormat="false" ht="14.9" hidden="false" customHeight="false" outlineLevel="0" collapsed="false">
      <c r="A5192" s="1" t="n">
        <v>5187</v>
      </c>
      <c r="B5192" s="1" t="n">
        <v>72</v>
      </c>
      <c r="C5192" s="1" t="n">
        <v>0</v>
      </c>
      <c r="D5192" s="1" t="n">
        <v>0</v>
      </c>
      <c r="E5192" s="1" t="n">
        <v>1</v>
      </c>
      <c r="F5192" s="1" t="n">
        <v>5174</v>
      </c>
      <c r="H5192" s="1" t="s">
        <v>5774</v>
      </c>
      <c r="I5192" s="3" t="e">
        <f aca="false">-#NAME?,#NAME? #NAME? #NAME? #NAME? #NAME?</f>
        <v>#VALUE!</v>
      </c>
      <c r="J5192" s="3" t="s">
        <v>256</v>
      </c>
      <c r="K5192" s="1" t="n">
        <v>10</v>
      </c>
      <c r="L5192" s="1" t="n">
        <v>0</v>
      </c>
      <c r="M5192" s="1" t="n">
        <v>51870</v>
      </c>
    </row>
    <row r="5193" customFormat="false" ht="14.9" hidden="false" customHeight="false" outlineLevel="0" collapsed="false">
      <c r="A5193" s="1" t="n">
        <v>5188</v>
      </c>
      <c r="B5193" s="1" t="n">
        <v>72</v>
      </c>
      <c r="C5193" s="1" t="n">
        <v>0</v>
      </c>
      <c r="D5193" s="1" t="n">
        <v>0</v>
      </c>
      <c r="E5193" s="1" t="n">
        <v>1</v>
      </c>
      <c r="F5193" s="1" t="n">
        <v>5174</v>
      </c>
      <c r="H5193" s="1" t="s">
        <v>5775</v>
      </c>
      <c r="I5193" s="3" t="e">
        <f aca="false">-#NAME?</f>
        <v>#NAME?</v>
      </c>
      <c r="J5193" s="3" t="s">
        <v>256</v>
      </c>
      <c r="K5193" s="1" t="n">
        <v>10</v>
      </c>
      <c r="L5193" s="1" t="n">
        <v>0</v>
      </c>
      <c r="M5193" s="1" t="n">
        <v>51880</v>
      </c>
    </row>
    <row r="5194" customFormat="false" ht="149.25" hidden="false" customHeight="false" outlineLevel="0" collapsed="false">
      <c r="A5194" s="1" t="n">
        <v>5189</v>
      </c>
      <c r="B5194" s="1" t="n">
        <v>72</v>
      </c>
      <c r="C5194" s="1" t="n">
        <v>0</v>
      </c>
      <c r="D5194" s="1" t="n">
        <v>1</v>
      </c>
      <c r="E5194" s="1" t="n">
        <v>0</v>
      </c>
      <c r="G5194" s="1" t="n">
        <v>72.11</v>
      </c>
      <c r="I5194" s="3" t="s">
        <v>5776</v>
      </c>
      <c r="L5194" s="1" t="n">
        <v>0</v>
      </c>
      <c r="M5194" s="1" t="n">
        <v>51890</v>
      </c>
    </row>
    <row r="5195" customFormat="false" ht="68.65" hidden="false" customHeight="false" outlineLevel="0" collapsed="false">
      <c r="A5195" s="1" t="n">
        <v>5190</v>
      </c>
      <c r="B5195" s="1" t="n">
        <v>72</v>
      </c>
      <c r="C5195" s="1" t="n">
        <v>0</v>
      </c>
      <c r="D5195" s="1" t="n">
        <v>0</v>
      </c>
      <c r="E5195" s="1" t="n">
        <v>0</v>
      </c>
      <c r="F5195" s="1" t="n">
        <v>5189</v>
      </c>
      <c r="I5195" s="3" t="s">
        <v>5777</v>
      </c>
      <c r="L5195" s="1" t="n">
        <v>0</v>
      </c>
      <c r="M5195" s="1" t="n">
        <v>51900</v>
      </c>
    </row>
    <row r="5196" customFormat="false" ht="270.1" hidden="false" customHeight="false" outlineLevel="0" collapsed="false">
      <c r="A5196" s="1" t="n">
        <v>5191</v>
      </c>
      <c r="B5196" s="1" t="n">
        <v>72</v>
      </c>
      <c r="C5196" s="1" t="n">
        <v>0</v>
      </c>
      <c r="D5196" s="1" t="n">
        <v>0</v>
      </c>
      <c r="E5196" s="1" t="n">
        <v>1</v>
      </c>
      <c r="F5196" s="1" t="n">
        <v>5190</v>
      </c>
      <c r="H5196" s="1" t="s">
        <v>5778</v>
      </c>
      <c r="I5196" s="3" t="s">
        <v>5779</v>
      </c>
      <c r="J5196" s="3" t="s">
        <v>256</v>
      </c>
      <c r="K5196" s="1" t="n">
        <v>10</v>
      </c>
      <c r="L5196" s="1" t="n">
        <v>0</v>
      </c>
      <c r="M5196" s="1" t="n">
        <v>51910</v>
      </c>
    </row>
    <row r="5197" customFormat="false" ht="82.05" hidden="false" customHeight="false" outlineLevel="0" collapsed="false">
      <c r="A5197" s="1" t="n">
        <v>5192</v>
      </c>
      <c r="B5197" s="1" t="n">
        <v>72</v>
      </c>
      <c r="C5197" s="1" t="n">
        <v>0</v>
      </c>
      <c r="D5197" s="1" t="n">
        <v>0</v>
      </c>
      <c r="E5197" s="1" t="n">
        <v>1</v>
      </c>
      <c r="F5197" s="1" t="n">
        <v>5190</v>
      </c>
      <c r="H5197" s="1" t="s">
        <v>5780</v>
      </c>
      <c r="I5197" s="3" t="s">
        <v>5781</v>
      </c>
      <c r="J5197" s="3" t="s">
        <v>256</v>
      </c>
      <c r="K5197" s="1" t="n">
        <v>10</v>
      </c>
      <c r="L5197" s="1" t="n">
        <v>0</v>
      </c>
      <c r="M5197" s="1" t="n">
        <v>51920</v>
      </c>
    </row>
    <row r="5198" customFormat="false" ht="14.9" hidden="false" customHeight="false" outlineLevel="0" collapsed="false">
      <c r="A5198" s="1" t="n">
        <v>5193</v>
      </c>
      <c r="B5198" s="1" t="n">
        <v>72</v>
      </c>
      <c r="C5198" s="1" t="n">
        <v>0</v>
      </c>
      <c r="D5198" s="1" t="n">
        <v>0</v>
      </c>
      <c r="E5198" s="1" t="n">
        <v>1</v>
      </c>
      <c r="F5198" s="1" t="n">
        <v>5190</v>
      </c>
      <c r="H5198" s="1" t="s">
        <v>5782</v>
      </c>
      <c r="I5198" s="3" t="e">
        <f aca="false">--#NAME?</f>
        <v>#NAME?</v>
      </c>
      <c r="J5198" s="3" t="s">
        <v>256</v>
      </c>
      <c r="K5198" s="1" t="n">
        <v>10</v>
      </c>
      <c r="L5198" s="1" t="n">
        <v>0</v>
      </c>
      <c r="M5198" s="1" t="n">
        <v>51930</v>
      </c>
    </row>
    <row r="5199" customFormat="false" ht="95.5" hidden="false" customHeight="false" outlineLevel="0" collapsed="false">
      <c r="A5199" s="1" t="n">
        <v>5194</v>
      </c>
      <c r="B5199" s="1" t="n">
        <v>72</v>
      </c>
      <c r="C5199" s="1" t="n">
        <v>0</v>
      </c>
      <c r="D5199" s="1" t="n">
        <v>0</v>
      </c>
      <c r="E5199" s="1" t="n">
        <v>0</v>
      </c>
      <c r="F5199" s="1" t="n">
        <v>5189</v>
      </c>
      <c r="I5199" s="3" t="s">
        <v>5783</v>
      </c>
      <c r="L5199" s="1" t="n">
        <v>0</v>
      </c>
      <c r="M5199" s="1" t="n">
        <v>51940</v>
      </c>
    </row>
    <row r="5200" customFormat="false" ht="95.5" hidden="false" customHeight="false" outlineLevel="0" collapsed="false">
      <c r="A5200" s="1" t="n">
        <v>5195</v>
      </c>
      <c r="B5200" s="1" t="n">
        <v>72</v>
      </c>
      <c r="C5200" s="1" t="n">
        <v>0</v>
      </c>
      <c r="D5200" s="1" t="n">
        <v>0</v>
      </c>
      <c r="E5200" s="1" t="n">
        <v>1</v>
      </c>
      <c r="F5200" s="1" t="n">
        <v>5194</v>
      </c>
      <c r="H5200" s="1" t="s">
        <v>5784</v>
      </c>
      <c r="I5200" s="3" t="s">
        <v>5785</v>
      </c>
      <c r="J5200" s="3" t="s">
        <v>256</v>
      </c>
      <c r="K5200" s="1" t="n">
        <v>10</v>
      </c>
      <c r="L5200" s="1" t="n">
        <v>0</v>
      </c>
      <c r="M5200" s="1" t="n">
        <v>51950</v>
      </c>
    </row>
    <row r="5201" customFormat="false" ht="14.9" hidden="false" customHeight="false" outlineLevel="0" collapsed="false">
      <c r="A5201" s="1" t="n">
        <v>5196</v>
      </c>
      <c r="B5201" s="1" t="n">
        <v>72</v>
      </c>
      <c r="C5201" s="1" t="n">
        <v>0</v>
      </c>
      <c r="D5201" s="1" t="n">
        <v>0</v>
      </c>
      <c r="E5201" s="1" t="n">
        <v>1</v>
      </c>
      <c r="F5201" s="1" t="n">
        <v>5194</v>
      </c>
      <c r="H5201" s="1" t="s">
        <v>5786</v>
      </c>
      <c r="I5201" s="3" t="e">
        <f aca="false">--#NAME?</f>
        <v>#NAME?</v>
      </c>
      <c r="J5201" s="3" t="s">
        <v>256</v>
      </c>
      <c r="K5201" s="1" t="n">
        <v>10</v>
      </c>
      <c r="L5201" s="1" t="n">
        <v>0</v>
      </c>
      <c r="M5201" s="1" t="n">
        <v>51960</v>
      </c>
    </row>
    <row r="5202" customFormat="false" ht="14.9" hidden="false" customHeight="false" outlineLevel="0" collapsed="false">
      <c r="A5202" s="1" t="n">
        <v>5197</v>
      </c>
      <c r="B5202" s="1" t="n">
        <v>72</v>
      </c>
      <c r="C5202" s="1" t="n">
        <v>0</v>
      </c>
      <c r="D5202" s="1" t="n">
        <v>0</v>
      </c>
      <c r="E5202" s="1" t="n">
        <v>1</v>
      </c>
      <c r="F5202" s="1" t="n">
        <v>5189</v>
      </c>
      <c r="H5202" s="1" t="s">
        <v>5787</v>
      </c>
      <c r="I5202" s="3" t="e">
        <f aca="false">-#NAME?</f>
        <v>#NAME?</v>
      </c>
      <c r="J5202" s="3" t="s">
        <v>256</v>
      </c>
      <c r="K5202" s="1" t="n">
        <v>10</v>
      </c>
      <c r="L5202" s="1" t="n">
        <v>0</v>
      </c>
      <c r="M5202" s="1" t="n">
        <v>51970</v>
      </c>
    </row>
    <row r="5203" customFormat="false" ht="149.25" hidden="false" customHeight="false" outlineLevel="0" collapsed="false">
      <c r="A5203" s="1" t="n">
        <v>5198</v>
      </c>
      <c r="B5203" s="1" t="n">
        <v>72</v>
      </c>
      <c r="C5203" s="1" t="n">
        <v>0</v>
      </c>
      <c r="D5203" s="1" t="n">
        <v>1</v>
      </c>
      <c r="E5203" s="1" t="n">
        <v>0</v>
      </c>
      <c r="G5203" s="1" t="n">
        <v>72.12</v>
      </c>
      <c r="I5203" s="3" t="s">
        <v>5788</v>
      </c>
      <c r="L5203" s="1" t="n">
        <v>0</v>
      </c>
      <c r="M5203" s="1" t="n">
        <v>51980</v>
      </c>
    </row>
    <row r="5204" customFormat="false" ht="14.9" hidden="false" customHeight="false" outlineLevel="0" collapsed="false">
      <c r="A5204" s="1" t="n">
        <v>5199</v>
      </c>
      <c r="B5204" s="1" t="n">
        <v>72</v>
      </c>
      <c r="C5204" s="1" t="n">
        <v>0</v>
      </c>
      <c r="D5204" s="1" t="n">
        <v>0</v>
      </c>
      <c r="E5204" s="1" t="n">
        <v>1</v>
      </c>
      <c r="F5204" s="1" t="n">
        <v>5198</v>
      </c>
      <c r="H5204" s="1" t="s">
        <v>5789</v>
      </c>
      <c r="I5204" s="3" t="e">
        <f aca="false">-#NAME? #NAME? #NAME? #NAME? #NAME?</f>
        <v>#VALUE!</v>
      </c>
      <c r="J5204" s="3" t="s">
        <v>256</v>
      </c>
      <c r="K5204" s="1" t="n">
        <v>10</v>
      </c>
      <c r="L5204" s="1" t="n">
        <v>0</v>
      </c>
      <c r="M5204" s="1" t="n">
        <v>51990</v>
      </c>
    </row>
    <row r="5205" customFormat="false" ht="14.9" hidden="false" customHeight="false" outlineLevel="0" collapsed="false">
      <c r="A5205" s="1" t="n">
        <v>5200</v>
      </c>
      <c r="B5205" s="1" t="n">
        <v>72</v>
      </c>
      <c r="C5205" s="1" t="n">
        <v>0</v>
      </c>
      <c r="D5205" s="1" t="n">
        <v>0</v>
      </c>
      <c r="E5205" s="1" t="n">
        <v>1</v>
      </c>
      <c r="F5205" s="1" t="n">
        <v>5198</v>
      </c>
      <c r="H5205" s="1" t="s">
        <v>5790</v>
      </c>
      <c r="I5205" s="3" t="e">
        <f aca="false">-#NAME? #NAME? #NAME? #NAME? #NAME? #NAME?</f>
        <v>#VALUE!</v>
      </c>
      <c r="J5205" s="3" t="s">
        <v>256</v>
      </c>
      <c r="K5205" s="1" t="n">
        <v>10</v>
      </c>
      <c r="L5205" s="1" t="n">
        <v>0</v>
      </c>
      <c r="M5205" s="1" t="n">
        <v>52000</v>
      </c>
    </row>
    <row r="5206" customFormat="false" ht="14.9" hidden="false" customHeight="false" outlineLevel="0" collapsed="false">
      <c r="A5206" s="1" t="n">
        <v>5201</v>
      </c>
      <c r="B5206" s="1" t="n">
        <v>72</v>
      </c>
      <c r="C5206" s="1" t="n">
        <v>0</v>
      </c>
      <c r="D5206" s="1" t="n">
        <v>0</v>
      </c>
      <c r="E5206" s="1" t="n">
        <v>1</v>
      </c>
      <c r="F5206" s="1" t="n">
        <v>5198</v>
      </c>
      <c r="H5206" s="1" t="s">
        <v>5791</v>
      </c>
      <c r="I5206" s="3" t="e">
        <f aca="false">-#NAME? #NAME? #NAME? #NAME? #NAME? #NAME?</f>
        <v>#VALUE!</v>
      </c>
      <c r="J5206" s="3" t="s">
        <v>256</v>
      </c>
      <c r="K5206" s="1" t="n">
        <v>10</v>
      </c>
      <c r="L5206" s="1" t="n">
        <v>0</v>
      </c>
      <c r="M5206" s="1" t="n">
        <v>52010</v>
      </c>
    </row>
    <row r="5207" customFormat="false" ht="14.9" hidden="false" customHeight="false" outlineLevel="0" collapsed="false">
      <c r="A5207" s="1" t="n">
        <v>5202</v>
      </c>
      <c r="B5207" s="1" t="n">
        <v>72</v>
      </c>
      <c r="C5207" s="1" t="n">
        <v>0</v>
      </c>
      <c r="D5207" s="1" t="n">
        <v>0</v>
      </c>
      <c r="E5207" s="1" t="n">
        <v>1</v>
      </c>
      <c r="F5207" s="1" t="n">
        <v>5198</v>
      </c>
      <c r="H5207" s="1" t="s">
        <v>5792</v>
      </c>
      <c r="I5207" s="3" t="e">
        <f aca="false">-#NAME?,#NAME? #NAME? #NAME? #NAME? #NAME?</f>
        <v>#VALUE!</v>
      </c>
      <c r="J5207" s="3" t="s">
        <v>256</v>
      </c>
      <c r="K5207" s="1" t="n">
        <v>10</v>
      </c>
      <c r="L5207" s="1" t="n">
        <v>0</v>
      </c>
      <c r="M5207" s="1" t="n">
        <v>52020</v>
      </c>
    </row>
    <row r="5208" customFormat="false" ht="14.9" hidden="false" customHeight="false" outlineLevel="0" collapsed="false">
      <c r="A5208" s="1" t="n">
        <v>5203</v>
      </c>
      <c r="B5208" s="1" t="n">
        <v>72</v>
      </c>
      <c r="C5208" s="1" t="n">
        <v>0</v>
      </c>
      <c r="D5208" s="1" t="n">
        <v>0</v>
      </c>
      <c r="E5208" s="1" t="n">
        <v>1</v>
      </c>
      <c r="F5208" s="1" t="n">
        <v>5198</v>
      </c>
      <c r="H5208" s="1" t="s">
        <v>5793</v>
      </c>
      <c r="I5208" s="3" t="e">
        <f aca="false">-#NAME? #NAME? #NAME? #NAME?</f>
        <v>#VALUE!</v>
      </c>
      <c r="J5208" s="3" t="s">
        <v>256</v>
      </c>
      <c r="K5208" s="1" t="n">
        <v>10</v>
      </c>
      <c r="L5208" s="1" t="n">
        <v>0</v>
      </c>
      <c r="M5208" s="1" t="n">
        <v>52030</v>
      </c>
    </row>
    <row r="5209" customFormat="false" ht="14.9" hidden="false" customHeight="false" outlineLevel="0" collapsed="false">
      <c r="A5209" s="1" t="n">
        <v>5204</v>
      </c>
      <c r="B5209" s="1" t="n">
        <v>72</v>
      </c>
      <c r="C5209" s="1" t="n">
        <v>0</v>
      </c>
      <c r="D5209" s="1" t="n">
        <v>0</v>
      </c>
      <c r="E5209" s="1" t="n">
        <v>1</v>
      </c>
      <c r="F5209" s="1" t="n">
        <v>5198</v>
      </c>
      <c r="H5209" s="1" t="s">
        <v>5794</v>
      </c>
      <c r="I5209" s="3" t="e">
        <f aca="false">-#NAME?</f>
        <v>#NAME?</v>
      </c>
      <c r="J5209" s="3" t="s">
        <v>256</v>
      </c>
      <c r="K5209" s="1" t="n">
        <v>10</v>
      </c>
      <c r="L5209" s="1" t="n">
        <v>0</v>
      </c>
      <c r="M5209" s="1" t="n">
        <v>52040</v>
      </c>
    </row>
    <row r="5210" customFormat="false" ht="122.35" hidden="false" customHeight="false" outlineLevel="0" collapsed="false">
      <c r="A5210" s="1" t="n">
        <v>5205</v>
      </c>
      <c r="B5210" s="1" t="n">
        <v>72</v>
      </c>
      <c r="C5210" s="1" t="n">
        <v>0</v>
      </c>
      <c r="D5210" s="1" t="n">
        <v>1</v>
      </c>
      <c r="E5210" s="1" t="n">
        <v>0</v>
      </c>
      <c r="G5210" s="1" t="n">
        <v>72.13</v>
      </c>
      <c r="I5210" s="3" t="s">
        <v>5795</v>
      </c>
      <c r="L5210" s="1" t="n">
        <v>0</v>
      </c>
      <c r="M5210" s="1" t="n">
        <v>52050</v>
      </c>
    </row>
    <row r="5211" customFormat="false" ht="14.9" hidden="false" customHeight="false" outlineLevel="0" collapsed="false">
      <c r="A5211" s="1" t="n">
        <v>5206</v>
      </c>
      <c r="B5211" s="1" t="n">
        <v>72</v>
      </c>
      <c r="C5211" s="1" t="n">
        <v>0</v>
      </c>
      <c r="D5211" s="1" t="n">
        <v>0</v>
      </c>
      <c r="E5211" s="1" t="n">
        <v>1</v>
      </c>
      <c r="F5211" s="1" t="n">
        <v>5205</v>
      </c>
      <c r="H5211" s="1" t="s">
        <v>5796</v>
      </c>
      <c r="I5211" s="3" t="e">
        <f aca="false">-#NAME? #NAME?,#NAME?,#NAME? #NAME? #NAME? #NAME? #NAME? #NAME? #NAME? #NAME?</f>
        <v>#VALUE!</v>
      </c>
      <c r="J5211" s="3" t="s">
        <v>256</v>
      </c>
      <c r="K5211" s="1" t="n">
        <v>10</v>
      </c>
      <c r="L5211" s="1" t="n">
        <v>0</v>
      </c>
      <c r="M5211" s="1" t="n">
        <v>52060</v>
      </c>
    </row>
    <row r="5212" customFormat="false" ht="14.9" hidden="false" customHeight="false" outlineLevel="0" collapsed="false">
      <c r="A5212" s="1" t="n">
        <v>5207</v>
      </c>
      <c r="B5212" s="1" t="n">
        <v>72</v>
      </c>
      <c r="C5212" s="1" t="n">
        <v>0</v>
      </c>
      <c r="D5212" s="1" t="n">
        <v>0</v>
      </c>
      <c r="E5212" s="1" t="n">
        <v>1</v>
      </c>
      <c r="F5212" s="1" t="n">
        <v>5205</v>
      </c>
      <c r="H5212" s="1" t="s">
        <v>5797</v>
      </c>
      <c r="I5212" s="3" t="e">
        <f aca="false">-#NAME?,#NAME? #NAME?-#NAME? #NAME?</f>
        <v>#VALUE!</v>
      </c>
      <c r="J5212" s="3" t="s">
        <v>256</v>
      </c>
      <c r="K5212" s="1" t="n">
        <v>10</v>
      </c>
      <c r="L5212" s="1" t="n">
        <v>0</v>
      </c>
      <c r="M5212" s="1" t="n">
        <v>52070</v>
      </c>
    </row>
    <row r="5213" customFormat="false" ht="14.9" hidden="false" customHeight="false" outlineLevel="0" collapsed="false">
      <c r="A5213" s="1" t="n">
        <v>5208</v>
      </c>
      <c r="B5213" s="1" t="n">
        <v>72</v>
      </c>
      <c r="C5213" s="1" t="n">
        <v>0</v>
      </c>
      <c r="D5213" s="1" t="n">
        <v>0</v>
      </c>
      <c r="E5213" s="1" t="n">
        <v>0</v>
      </c>
      <c r="F5213" s="1" t="n">
        <v>5205</v>
      </c>
      <c r="I5213" s="3" t="e">
        <f aca="false">-#NAME?</f>
        <v>#NAME?</v>
      </c>
      <c r="L5213" s="1" t="n">
        <v>0</v>
      </c>
      <c r="M5213" s="1" t="n">
        <v>52080</v>
      </c>
    </row>
    <row r="5214" customFormat="false" ht="135.8" hidden="false" customHeight="false" outlineLevel="0" collapsed="false">
      <c r="A5214" s="1" t="n">
        <v>5209</v>
      </c>
      <c r="B5214" s="1" t="n">
        <v>72</v>
      </c>
      <c r="C5214" s="1" t="n">
        <v>0</v>
      </c>
      <c r="D5214" s="1" t="n">
        <v>0</v>
      </c>
      <c r="E5214" s="1" t="n">
        <v>0</v>
      </c>
      <c r="F5214" s="1" t="n">
        <v>5208</v>
      </c>
      <c r="I5214" s="3" t="s">
        <v>5798</v>
      </c>
      <c r="L5214" s="1" t="n">
        <v>0</v>
      </c>
      <c r="M5214" s="1" t="n">
        <v>52090</v>
      </c>
    </row>
    <row r="5215" customFormat="false" ht="68.65" hidden="false" customHeight="false" outlineLevel="0" collapsed="false">
      <c r="A5215" s="1" t="n">
        <v>5210</v>
      </c>
      <c r="B5215" s="1" t="n">
        <v>72</v>
      </c>
      <c r="C5215" s="1" t="n">
        <v>0</v>
      </c>
      <c r="D5215" s="1" t="n">
        <v>0</v>
      </c>
      <c r="E5215" s="1" t="n">
        <v>1</v>
      </c>
      <c r="F5215" s="1" t="n">
        <v>5209</v>
      </c>
      <c r="H5215" s="1" t="s">
        <v>5799</v>
      </c>
      <c r="I5215" s="3" t="s">
        <v>5800</v>
      </c>
      <c r="J5215" s="3" t="s">
        <v>256</v>
      </c>
      <c r="K5215" s="1" t="n">
        <v>10</v>
      </c>
      <c r="L5215" s="1" t="n">
        <v>0</v>
      </c>
      <c r="M5215" s="1" t="n">
        <v>52100</v>
      </c>
    </row>
    <row r="5216" customFormat="false" ht="14.9" hidden="false" customHeight="false" outlineLevel="0" collapsed="false">
      <c r="A5216" s="1" t="n">
        <v>5211</v>
      </c>
      <c r="B5216" s="1" t="n">
        <v>72</v>
      </c>
      <c r="C5216" s="1" t="n">
        <v>0</v>
      </c>
      <c r="D5216" s="1" t="n">
        <v>0</v>
      </c>
      <c r="E5216" s="1" t="n">
        <v>1</v>
      </c>
      <c r="F5216" s="1" t="n">
        <v>5209</v>
      </c>
      <c r="H5216" s="1" t="s">
        <v>5801</v>
      </c>
      <c r="I5216" s="3" t="e">
        <f aca="false">---#NAME?</f>
        <v>#NAME?</v>
      </c>
      <c r="J5216" s="3" t="s">
        <v>256</v>
      </c>
      <c r="K5216" s="1" t="n">
        <v>10</v>
      </c>
      <c r="L5216" s="1" t="n">
        <v>0</v>
      </c>
      <c r="M5216" s="1" t="n">
        <v>52110</v>
      </c>
    </row>
    <row r="5217" customFormat="false" ht="14.9" hidden="false" customHeight="false" outlineLevel="0" collapsed="false">
      <c r="A5217" s="1" t="n">
        <v>5212</v>
      </c>
      <c r="B5217" s="1" t="n">
        <v>72</v>
      </c>
      <c r="C5217" s="1" t="n">
        <v>0</v>
      </c>
      <c r="D5217" s="1" t="n">
        <v>0</v>
      </c>
      <c r="E5217" s="1" t="n">
        <v>1</v>
      </c>
      <c r="F5217" s="1" t="n">
        <v>5208</v>
      </c>
      <c r="H5217" s="1" t="s">
        <v>5802</v>
      </c>
      <c r="I5217" s="3" t="e">
        <f aca="false">--#NAME?</f>
        <v>#NAME?</v>
      </c>
      <c r="J5217" s="3" t="s">
        <v>256</v>
      </c>
      <c r="K5217" s="1" t="n">
        <v>10</v>
      </c>
      <c r="L5217" s="1" t="n">
        <v>0</v>
      </c>
      <c r="M5217" s="1" t="n">
        <v>52120</v>
      </c>
    </row>
    <row r="5218" customFormat="false" ht="270.1" hidden="false" customHeight="false" outlineLevel="0" collapsed="false">
      <c r="A5218" s="1" t="n">
        <v>5213</v>
      </c>
      <c r="B5218" s="1" t="n">
        <v>72</v>
      </c>
      <c r="C5218" s="1" t="n">
        <v>0</v>
      </c>
      <c r="D5218" s="1" t="n">
        <v>1</v>
      </c>
      <c r="E5218" s="1" t="n">
        <v>0</v>
      </c>
      <c r="G5218" s="1" t="n">
        <v>72.14</v>
      </c>
      <c r="I5218" s="3" t="s">
        <v>5803</v>
      </c>
      <c r="L5218" s="1" t="n">
        <v>0</v>
      </c>
      <c r="M5218" s="1" t="n">
        <v>52130</v>
      </c>
    </row>
    <row r="5219" customFormat="false" ht="14.9" hidden="false" customHeight="false" outlineLevel="0" collapsed="false">
      <c r="A5219" s="1" t="n">
        <v>5214</v>
      </c>
      <c r="B5219" s="1" t="n">
        <v>72</v>
      </c>
      <c r="C5219" s="1" t="n">
        <v>0</v>
      </c>
      <c r="D5219" s="1" t="n">
        <v>0</v>
      </c>
      <c r="E5219" s="1" t="n">
        <v>1</v>
      </c>
      <c r="F5219" s="1" t="n">
        <v>5213</v>
      </c>
      <c r="H5219" s="1" t="s">
        <v>5804</v>
      </c>
      <c r="I5219" s="3" t="e">
        <f aca="false">-#NAME?</f>
        <v>#NAME?</v>
      </c>
      <c r="J5219" s="3" t="s">
        <v>256</v>
      </c>
      <c r="K5219" s="1" t="n">
        <v>10</v>
      </c>
      <c r="L5219" s="1" t="n">
        <v>0</v>
      </c>
      <c r="M5219" s="1" t="n">
        <v>52140</v>
      </c>
    </row>
    <row r="5220" customFormat="false" ht="14.9" hidden="false" customHeight="false" outlineLevel="0" collapsed="false">
      <c r="A5220" s="1" t="n">
        <v>5215</v>
      </c>
      <c r="B5220" s="1" t="n">
        <v>72</v>
      </c>
      <c r="C5220" s="1" t="n">
        <v>0</v>
      </c>
      <c r="D5220" s="1" t="n">
        <v>0</v>
      </c>
      <c r="E5220" s="1" t="n">
        <v>1</v>
      </c>
      <c r="F5220" s="1" t="n">
        <v>5213</v>
      </c>
      <c r="H5220" s="1" t="s">
        <v>5805</v>
      </c>
      <c r="I5220" s="3" t="e">
        <f aca="false">-#NAME? #NAME?,#NAME?,#NAME? #NAME? #NAME? #NAME? #NAME? #NAME? #NAME? #NAME? #NAME? #NAME? #NAME? #NAME? #NAME?</f>
        <v>#VALUE!</v>
      </c>
      <c r="J5220" s="3" t="s">
        <v>256</v>
      </c>
      <c r="K5220" s="1" t="n">
        <v>10</v>
      </c>
      <c r="L5220" s="1" t="n">
        <v>0</v>
      </c>
      <c r="M5220" s="1" t="n">
        <v>52150</v>
      </c>
    </row>
    <row r="5221" customFormat="false" ht="14.9" hidden="false" customHeight="false" outlineLevel="0" collapsed="false">
      <c r="A5221" s="1" t="n">
        <v>5216</v>
      </c>
      <c r="B5221" s="1" t="n">
        <v>72</v>
      </c>
      <c r="C5221" s="1" t="n">
        <v>0</v>
      </c>
      <c r="D5221" s="1" t="n">
        <v>0</v>
      </c>
      <c r="E5221" s="1" t="n">
        <v>1</v>
      </c>
      <c r="F5221" s="1" t="n">
        <v>5213</v>
      </c>
      <c r="H5221" s="1" t="s">
        <v>5806</v>
      </c>
      <c r="I5221" s="3" t="e">
        <f aca="false">-#NAME?,#NAME? #NAME?-#NAME? #NAME?</f>
        <v>#VALUE!</v>
      </c>
      <c r="J5221" s="3" t="s">
        <v>256</v>
      </c>
      <c r="K5221" s="1" t="n">
        <v>10</v>
      </c>
      <c r="L5221" s="1" t="n">
        <v>0</v>
      </c>
      <c r="M5221" s="1" t="n">
        <v>52160</v>
      </c>
    </row>
    <row r="5222" customFormat="false" ht="14.9" hidden="false" customHeight="false" outlineLevel="0" collapsed="false">
      <c r="A5222" s="1" t="n">
        <v>5217</v>
      </c>
      <c r="B5222" s="1" t="n">
        <v>72</v>
      </c>
      <c r="C5222" s="1" t="n">
        <v>0</v>
      </c>
      <c r="D5222" s="1" t="n">
        <v>0</v>
      </c>
      <c r="E5222" s="1" t="n">
        <v>0</v>
      </c>
      <c r="F5222" s="1" t="n">
        <v>5213</v>
      </c>
      <c r="I5222" s="3" t="s">
        <v>199</v>
      </c>
      <c r="L5222" s="1" t="n">
        <v>0</v>
      </c>
      <c r="M5222" s="1" t="n">
        <v>52170</v>
      </c>
    </row>
    <row r="5223" customFormat="false" ht="14.9" hidden="false" customHeight="false" outlineLevel="0" collapsed="false">
      <c r="A5223" s="1" t="n">
        <v>5218</v>
      </c>
      <c r="B5223" s="1" t="n">
        <v>72</v>
      </c>
      <c r="C5223" s="1" t="n">
        <v>0</v>
      </c>
      <c r="D5223" s="1" t="n">
        <v>0</v>
      </c>
      <c r="E5223" s="1" t="n">
        <v>1</v>
      </c>
      <c r="F5223" s="1" t="n">
        <v>5217</v>
      </c>
      <c r="H5223" s="1" t="s">
        <v>5807</v>
      </c>
      <c r="I5223" s="3" t="e">
        <f aca="false">--#NAME? #NAME? (#NAME? #NAME? #NAME?) #NAME?-#NAME?</f>
        <v>#VALUE!</v>
      </c>
      <c r="J5223" s="3" t="s">
        <v>256</v>
      </c>
      <c r="K5223" s="1" t="n">
        <v>10</v>
      </c>
      <c r="L5223" s="1" t="n">
        <v>0</v>
      </c>
      <c r="M5223" s="1" t="n">
        <v>52180</v>
      </c>
    </row>
    <row r="5224" customFormat="false" ht="14.9" hidden="false" customHeight="false" outlineLevel="0" collapsed="false">
      <c r="A5224" s="1" t="n">
        <v>5219</v>
      </c>
      <c r="B5224" s="1" t="n">
        <v>72</v>
      </c>
      <c r="C5224" s="1" t="n">
        <v>0</v>
      </c>
      <c r="D5224" s="1" t="n">
        <v>0</v>
      </c>
      <c r="E5224" s="1" t="n">
        <v>1</v>
      </c>
      <c r="F5224" s="1" t="n">
        <v>5217</v>
      </c>
      <c r="H5224" s="1" t="s">
        <v>5808</v>
      </c>
      <c r="I5224" s="3" t="e">
        <f aca="false">--#NAME?</f>
        <v>#NAME?</v>
      </c>
      <c r="J5224" s="3" t="s">
        <v>256</v>
      </c>
      <c r="K5224" s="1" t="n">
        <v>10</v>
      </c>
      <c r="L5224" s="1" t="n">
        <v>0</v>
      </c>
      <c r="M5224" s="1" t="n">
        <v>52190</v>
      </c>
    </row>
    <row r="5225" customFormat="false" ht="82.05" hidden="false" customHeight="false" outlineLevel="0" collapsed="false">
      <c r="A5225" s="1" t="n">
        <v>5220</v>
      </c>
      <c r="B5225" s="1" t="n">
        <v>72</v>
      </c>
      <c r="C5225" s="1" t="n">
        <v>0</v>
      </c>
      <c r="D5225" s="1" t="n">
        <v>1</v>
      </c>
      <c r="E5225" s="1" t="n">
        <v>0</v>
      </c>
      <c r="G5225" s="1" t="n">
        <v>72.15</v>
      </c>
      <c r="I5225" s="3" t="s">
        <v>5809</v>
      </c>
      <c r="L5225" s="1" t="n">
        <v>0</v>
      </c>
      <c r="M5225" s="1" t="n">
        <v>52200</v>
      </c>
    </row>
    <row r="5226" customFormat="false" ht="14.9" hidden="false" customHeight="false" outlineLevel="0" collapsed="false">
      <c r="A5226" s="1" t="n">
        <v>5221</v>
      </c>
      <c r="B5226" s="1" t="n">
        <v>72</v>
      </c>
      <c r="C5226" s="1" t="n">
        <v>0</v>
      </c>
      <c r="D5226" s="1" t="n">
        <v>0</v>
      </c>
      <c r="E5226" s="1" t="n">
        <v>1</v>
      </c>
      <c r="F5226" s="1" t="n">
        <v>5220</v>
      </c>
      <c r="H5226" s="1" t="s">
        <v>5810</v>
      </c>
      <c r="I5226" s="3" t="e">
        <f aca="false">-#NAME? #NAME?-#NAME? #NAME?,#NAME? #NAME? #NAME? #NAME? #NAME?-#NAME? #NAME? #NAME?-#NAME?</f>
        <v>#VALUE!</v>
      </c>
      <c r="J5226" s="3" t="s">
        <v>256</v>
      </c>
      <c r="K5226" s="1" t="n">
        <v>10</v>
      </c>
      <c r="L5226" s="1" t="n">
        <v>0</v>
      </c>
      <c r="M5226" s="1" t="n">
        <v>52210</v>
      </c>
    </row>
    <row r="5227" customFormat="false" ht="108.95" hidden="false" customHeight="false" outlineLevel="0" collapsed="false">
      <c r="A5227" s="1" t="n">
        <v>5222</v>
      </c>
      <c r="B5227" s="1" t="n">
        <v>72</v>
      </c>
      <c r="C5227" s="1" t="n">
        <v>0</v>
      </c>
      <c r="D5227" s="1" t="n">
        <v>0</v>
      </c>
      <c r="E5227" s="1" t="n">
        <v>1</v>
      </c>
      <c r="F5227" s="1" t="n">
        <v>5220</v>
      </c>
      <c r="H5227" s="1" t="s">
        <v>5811</v>
      </c>
      <c r="I5227" s="3" t="s">
        <v>5812</v>
      </c>
      <c r="J5227" s="3" t="s">
        <v>256</v>
      </c>
      <c r="K5227" s="1" t="n">
        <v>10</v>
      </c>
      <c r="L5227" s="1" t="n">
        <v>0</v>
      </c>
      <c r="M5227" s="1" t="n">
        <v>52220</v>
      </c>
    </row>
    <row r="5228" customFormat="false" ht="14.9" hidden="false" customHeight="false" outlineLevel="0" collapsed="false">
      <c r="A5228" s="1" t="n">
        <v>5223</v>
      </c>
      <c r="B5228" s="1" t="n">
        <v>72</v>
      </c>
      <c r="C5228" s="1" t="n">
        <v>0</v>
      </c>
      <c r="D5228" s="1" t="n">
        <v>0</v>
      </c>
      <c r="E5228" s="1" t="n">
        <v>1</v>
      </c>
      <c r="F5228" s="1" t="n">
        <v>5220</v>
      </c>
      <c r="H5228" s="1" t="s">
        <v>5813</v>
      </c>
      <c r="I5228" s="3" t="e">
        <f aca="false">-#NAME?</f>
        <v>#NAME?</v>
      </c>
      <c r="J5228" s="3" t="s">
        <v>256</v>
      </c>
      <c r="K5228" s="1" t="n">
        <v>10</v>
      </c>
      <c r="L5228" s="1" t="n">
        <v>0</v>
      </c>
      <c r="M5228" s="1" t="n">
        <v>52230</v>
      </c>
    </row>
    <row r="5229" customFormat="false" ht="95.5" hidden="false" customHeight="false" outlineLevel="0" collapsed="false">
      <c r="A5229" s="1" t="n">
        <v>5224</v>
      </c>
      <c r="B5229" s="1" t="n">
        <v>72</v>
      </c>
      <c r="C5229" s="1" t="n">
        <v>0</v>
      </c>
      <c r="D5229" s="1" t="n">
        <v>1</v>
      </c>
      <c r="E5229" s="1" t="n">
        <v>0</v>
      </c>
      <c r="G5229" s="1" t="n">
        <v>72.16</v>
      </c>
      <c r="I5229" s="3" t="s">
        <v>5814</v>
      </c>
      <c r="L5229" s="1" t="n">
        <v>0</v>
      </c>
      <c r="M5229" s="1" t="n">
        <v>52240</v>
      </c>
    </row>
    <row r="5230" customFormat="false" ht="189.55" hidden="false" customHeight="false" outlineLevel="0" collapsed="false">
      <c r="A5230" s="1" t="n">
        <v>5225</v>
      </c>
      <c r="B5230" s="1" t="n">
        <v>72</v>
      </c>
      <c r="C5230" s="1" t="n">
        <v>0</v>
      </c>
      <c r="D5230" s="1" t="n">
        <v>0</v>
      </c>
      <c r="E5230" s="1" t="n">
        <v>1</v>
      </c>
      <c r="F5230" s="1" t="n">
        <v>5224</v>
      </c>
      <c r="H5230" s="1" t="s">
        <v>5815</v>
      </c>
      <c r="I5230" s="3" t="s">
        <v>5816</v>
      </c>
      <c r="J5230" s="3" t="s">
        <v>256</v>
      </c>
      <c r="K5230" s="1" t="n">
        <v>10</v>
      </c>
      <c r="L5230" s="1" t="n">
        <v>0</v>
      </c>
      <c r="M5230" s="1" t="n">
        <v>52250</v>
      </c>
    </row>
    <row r="5231" customFormat="false" ht="189.55" hidden="false" customHeight="false" outlineLevel="0" collapsed="false">
      <c r="A5231" s="1" t="n">
        <v>5226</v>
      </c>
      <c r="B5231" s="1" t="n">
        <v>72</v>
      </c>
      <c r="C5231" s="1" t="n">
        <v>0</v>
      </c>
      <c r="D5231" s="1" t="n">
        <v>0</v>
      </c>
      <c r="E5231" s="1" t="n">
        <v>0</v>
      </c>
      <c r="F5231" s="1" t="n">
        <v>5224</v>
      </c>
      <c r="I5231" s="3" t="s">
        <v>5817</v>
      </c>
      <c r="L5231" s="1" t="n">
        <v>0</v>
      </c>
      <c r="M5231" s="1" t="n">
        <v>52260</v>
      </c>
    </row>
    <row r="5232" customFormat="false" ht="14.9" hidden="false" customHeight="false" outlineLevel="0" collapsed="false">
      <c r="A5232" s="1" t="n">
        <v>5227</v>
      </c>
      <c r="B5232" s="1" t="n">
        <v>72</v>
      </c>
      <c r="C5232" s="1" t="n">
        <v>0</v>
      </c>
      <c r="D5232" s="1" t="n">
        <v>0</v>
      </c>
      <c r="E5232" s="1" t="n">
        <v>1</v>
      </c>
      <c r="F5232" s="1" t="n">
        <v>5226</v>
      </c>
      <c r="H5232" s="1" t="s">
        <v>5818</v>
      </c>
      <c r="I5232" s="3" t="e">
        <f aca="false">--#NAME? #NAME?</f>
        <v>#VALUE!</v>
      </c>
      <c r="J5232" s="3" t="s">
        <v>256</v>
      </c>
      <c r="K5232" s="1" t="n">
        <v>10</v>
      </c>
      <c r="L5232" s="1" t="n">
        <v>0</v>
      </c>
      <c r="M5232" s="1" t="n">
        <v>52270</v>
      </c>
    </row>
    <row r="5233" customFormat="false" ht="14.9" hidden="false" customHeight="false" outlineLevel="0" collapsed="false">
      <c r="A5233" s="1" t="n">
        <v>5228</v>
      </c>
      <c r="B5233" s="1" t="n">
        <v>72</v>
      </c>
      <c r="C5233" s="1" t="n">
        <v>0</v>
      </c>
      <c r="D5233" s="1" t="n">
        <v>0</v>
      </c>
      <c r="E5233" s="1" t="n">
        <v>1</v>
      </c>
      <c r="F5233" s="1" t="n">
        <v>5226</v>
      </c>
      <c r="H5233" s="1" t="s">
        <v>5819</v>
      </c>
      <c r="I5233" s="3" t="e">
        <f aca="false">--#NAME? #NAME?</f>
        <v>#VALUE!</v>
      </c>
      <c r="J5233" s="3" t="s">
        <v>256</v>
      </c>
      <c r="K5233" s="1" t="n">
        <v>10</v>
      </c>
      <c r="L5233" s="1" t="n">
        <v>0</v>
      </c>
      <c r="M5233" s="1" t="n">
        <v>52280</v>
      </c>
    </row>
    <row r="5234" customFormat="false" ht="189.55" hidden="false" customHeight="false" outlineLevel="0" collapsed="false">
      <c r="A5234" s="1" t="n">
        <v>5229</v>
      </c>
      <c r="B5234" s="1" t="n">
        <v>72</v>
      </c>
      <c r="C5234" s="1" t="n">
        <v>0</v>
      </c>
      <c r="D5234" s="1" t="n">
        <v>0</v>
      </c>
      <c r="E5234" s="1" t="n">
        <v>0</v>
      </c>
      <c r="F5234" s="1" t="n">
        <v>5224</v>
      </c>
      <c r="I5234" s="3" t="s">
        <v>5820</v>
      </c>
      <c r="L5234" s="1" t="n">
        <v>0</v>
      </c>
      <c r="M5234" s="1" t="n">
        <v>52290</v>
      </c>
    </row>
    <row r="5235" customFormat="false" ht="28.35" hidden="false" customHeight="false" outlineLevel="0" collapsed="false">
      <c r="A5235" s="1" t="n">
        <v>5230</v>
      </c>
      <c r="B5235" s="1" t="n">
        <v>72</v>
      </c>
      <c r="C5235" s="1" t="n">
        <v>0</v>
      </c>
      <c r="D5235" s="1" t="n">
        <v>0</v>
      </c>
      <c r="E5235" s="1" t="n">
        <v>0</v>
      </c>
      <c r="F5235" s="1" t="n">
        <v>5229</v>
      </c>
      <c r="I5235" s="3" t="s">
        <v>5821</v>
      </c>
      <c r="L5235" s="1" t="n">
        <v>0</v>
      </c>
      <c r="M5235" s="1" t="n">
        <v>52300</v>
      </c>
    </row>
    <row r="5236" customFormat="false" ht="68.65" hidden="false" customHeight="false" outlineLevel="0" collapsed="false">
      <c r="A5236" s="1" t="n">
        <v>5231</v>
      </c>
      <c r="B5236" s="1" t="n">
        <v>72</v>
      </c>
      <c r="C5236" s="1" t="n">
        <v>0</v>
      </c>
      <c r="D5236" s="1" t="n">
        <v>0</v>
      </c>
      <c r="E5236" s="1" t="n">
        <v>1</v>
      </c>
      <c r="F5236" s="1" t="n">
        <v>5230</v>
      </c>
      <c r="H5236" s="1" t="s">
        <v>5822</v>
      </c>
      <c r="I5236" s="3" t="s">
        <v>5800</v>
      </c>
      <c r="J5236" s="3" t="s">
        <v>256</v>
      </c>
      <c r="K5236" s="1" t="n">
        <v>10</v>
      </c>
      <c r="L5236" s="1" t="n">
        <v>0</v>
      </c>
      <c r="M5236" s="1" t="n">
        <v>52310</v>
      </c>
    </row>
    <row r="5237" customFormat="false" ht="14.9" hidden="false" customHeight="false" outlineLevel="0" collapsed="false">
      <c r="A5237" s="1" t="n">
        <v>5232</v>
      </c>
      <c r="B5237" s="1" t="n">
        <v>72</v>
      </c>
      <c r="C5237" s="1" t="n">
        <v>0</v>
      </c>
      <c r="D5237" s="1" t="n">
        <v>0</v>
      </c>
      <c r="E5237" s="1" t="n">
        <v>1</v>
      </c>
      <c r="F5237" s="1" t="n">
        <v>5230</v>
      </c>
      <c r="H5237" s="1" t="s">
        <v>5823</v>
      </c>
      <c r="I5237" s="3" t="e">
        <f aca="false">---#NAME?</f>
        <v>#NAME?</v>
      </c>
      <c r="J5237" s="3" t="s">
        <v>256</v>
      </c>
      <c r="K5237" s="1" t="n">
        <v>10</v>
      </c>
      <c r="L5237" s="1" t="n">
        <v>0</v>
      </c>
      <c r="M5237" s="1" t="n">
        <v>52320</v>
      </c>
    </row>
    <row r="5238" customFormat="false" ht="28.35" hidden="false" customHeight="false" outlineLevel="0" collapsed="false">
      <c r="A5238" s="1" t="n">
        <v>5233</v>
      </c>
      <c r="B5238" s="1" t="n">
        <v>72</v>
      </c>
      <c r="C5238" s="1" t="n">
        <v>0</v>
      </c>
      <c r="D5238" s="1" t="n">
        <v>0</v>
      </c>
      <c r="E5238" s="1" t="n">
        <v>0</v>
      </c>
      <c r="F5238" s="1" t="n">
        <v>5229</v>
      </c>
      <c r="I5238" s="3" t="s">
        <v>5824</v>
      </c>
      <c r="L5238" s="1" t="n">
        <v>0</v>
      </c>
      <c r="M5238" s="1" t="n">
        <v>52330</v>
      </c>
    </row>
    <row r="5239" customFormat="false" ht="68.65" hidden="false" customHeight="false" outlineLevel="0" collapsed="false">
      <c r="A5239" s="1" t="n">
        <v>5234</v>
      </c>
      <c r="B5239" s="1" t="n">
        <v>72</v>
      </c>
      <c r="C5239" s="1" t="n">
        <v>0</v>
      </c>
      <c r="D5239" s="1" t="n">
        <v>0</v>
      </c>
      <c r="E5239" s="1" t="n">
        <v>1</v>
      </c>
      <c r="F5239" s="1" t="n">
        <v>5233</v>
      </c>
      <c r="H5239" s="1" t="s">
        <v>5825</v>
      </c>
      <c r="I5239" s="3" t="s">
        <v>5826</v>
      </c>
      <c r="J5239" s="3" t="s">
        <v>256</v>
      </c>
      <c r="K5239" s="1" t="n">
        <v>10</v>
      </c>
      <c r="L5239" s="1" t="n">
        <v>0</v>
      </c>
      <c r="M5239" s="1" t="n">
        <v>52340</v>
      </c>
    </row>
    <row r="5240" customFormat="false" ht="14.9" hidden="false" customHeight="false" outlineLevel="0" collapsed="false">
      <c r="A5240" s="1" t="n">
        <v>5235</v>
      </c>
      <c r="B5240" s="1" t="n">
        <v>72</v>
      </c>
      <c r="C5240" s="1" t="n">
        <v>0</v>
      </c>
      <c r="D5240" s="1" t="n">
        <v>0</v>
      </c>
      <c r="E5240" s="1" t="n">
        <v>1</v>
      </c>
      <c r="F5240" s="1" t="n">
        <v>5233</v>
      </c>
      <c r="H5240" s="1" t="s">
        <v>5827</v>
      </c>
      <c r="I5240" s="3" t="e">
        <f aca="false">---#NAME?</f>
        <v>#NAME?</v>
      </c>
      <c r="J5240" s="3" t="s">
        <v>256</v>
      </c>
      <c r="K5240" s="1" t="n">
        <v>10</v>
      </c>
      <c r="L5240" s="1" t="n">
        <v>0</v>
      </c>
      <c r="M5240" s="1" t="n">
        <v>52350</v>
      </c>
    </row>
    <row r="5241" customFormat="false" ht="28.35" hidden="false" customHeight="false" outlineLevel="0" collapsed="false">
      <c r="A5241" s="1" t="n">
        <v>5236</v>
      </c>
      <c r="B5241" s="1" t="n">
        <v>72</v>
      </c>
      <c r="C5241" s="1" t="n">
        <v>0</v>
      </c>
      <c r="D5241" s="1" t="n">
        <v>0</v>
      </c>
      <c r="E5241" s="1" t="n">
        <v>0</v>
      </c>
      <c r="F5241" s="1" t="n">
        <v>5229</v>
      </c>
      <c r="I5241" s="3" t="s">
        <v>5828</v>
      </c>
      <c r="L5241" s="1" t="n">
        <v>0</v>
      </c>
      <c r="M5241" s="1" t="n">
        <v>52360</v>
      </c>
    </row>
    <row r="5242" customFormat="false" ht="68.65" hidden="false" customHeight="false" outlineLevel="0" collapsed="false">
      <c r="A5242" s="1" t="n">
        <v>5237</v>
      </c>
      <c r="B5242" s="1" t="n">
        <v>72</v>
      </c>
      <c r="C5242" s="1" t="n">
        <v>0</v>
      </c>
      <c r="D5242" s="1" t="n">
        <v>0</v>
      </c>
      <c r="E5242" s="1" t="n">
        <v>1</v>
      </c>
      <c r="F5242" s="1" t="n">
        <v>5236</v>
      </c>
      <c r="H5242" s="1" t="s">
        <v>5829</v>
      </c>
      <c r="I5242" s="3" t="s">
        <v>5830</v>
      </c>
      <c r="J5242" s="3" t="s">
        <v>256</v>
      </c>
      <c r="K5242" s="1" t="n">
        <v>10</v>
      </c>
      <c r="L5242" s="1" t="n">
        <v>0</v>
      </c>
      <c r="M5242" s="1" t="n">
        <v>52370</v>
      </c>
    </row>
    <row r="5243" customFormat="false" ht="14.9" hidden="false" customHeight="false" outlineLevel="0" collapsed="false">
      <c r="A5243" s="1" t="n">
        <v>5238</v>
      </c>
      <c r="B5243" s="1" t="n">
        <v>72</v>
      </c>
      <c r="C5243" s="1" t="n">
        <v>0</v>
      </c>
      <c r="D5243" s="1" t="n">
        <v>0</v>
      </c>
      <c r="E5243" s="1" t="n">
        <v>1</v>
      </c>
      <c r="F5243" s="1" t="n">
        <v>5236</v>
      </c>
      <c r="H5243" s="1" t="s">
        <v>5831</v>
      </c>
      <c r="I5243" s="3" t="e">
        <f aca="false">---#NAME?</f>
        <v>#NAME?</v>
      </c>
      <c r="J5243" s="3" t="s">
        <v>256</v>
      </c>
      <c r="K5243" s="1" t="n">
        <v>10</v>
      </c>
      <c r="L5243" s="1" t="n">
        <v>0</v>
      </c>
      <c r="M5243" s="1" t="n">
        <v>52380</v>
      </c>
    </row>
    <row r="5244" customFormat="false" ht="189.55" hidden="false" customHeight="false" outlineLevel="0" collapsed="false">
      <c r="A5244" s="1" t="n">
        <v>5239</v>
      </c>
      <c r="B5244" s="1" t="n">
        <v>72</v>
      </c>
      <c r="C5244" s="1" t="n">
        <v>0</v>
      </c>
      <c r="D5244" s="1" t="n">
        <v>0</v>
      </c>
      <c r="E5244" s="1" t="n">
        <v>0</v>
      </c>
      <c r="F5244" s="1" t="n">
        <v>5224</v>
      </c>
      <c r="I5244" s="3" t="s">
        <v>5832</v>
      </c>
      <c r="L5244" s="0" t="s">
        <v>644</v>
      </c>
      <c r="M5244" s="1" t="n">
        <v>52390</v>
      </c>
    </row>
    <row r="5245" customFormat="false" ht="68.65" hidden="false" customHeight="false" outlineLevel="0" collapsed="false">
      <c r="A5245" s="1" t="n">
        <v>5240</v>
      </c>
      <c r="B5245" s="1" t="n">
        <v>72</v>
      </c>
      <c r="C5245" s="1" t="n">
        <v>0</v>
      </c>
      <c r="D5245" s="1" t="n">
        <v>0</v>
      </c>
      <c r="E5245" s="1" t="n">
        <v>1</v>
      </c>
      <c r="F5245" s="1" t="n">
        <v>5239</v>
      </c>
      <c r="H5245" s="1" t="s">
        <v>5833</v>
      </c>
      <c r="I5245" s="3" t="s">
        <v>5800</v>
      </c>
      <c r="J5245" s="3" t="s">
        <v>256</v>
      </c>
      <c r="K5245" s="1" t="n">
        <v>10</v>
      </c>
      <c r="L5245" s="1" t="n">
        <v>0</v>
      </c>
      <c r="M5245" s="1" t="n">
        <v>52400</v>
      </c>
    </row>
    <row r="5246" customFormat="false" ht="14.9" hidden="false" customHeight="false" outlineLevel="0" collapsed="false">
      <c r="A5246" s="1" t="n">
        <v>5241</v>
      </c>
      <c r="B5246" s="1" t="n">
        <v>72</v>
      </c>
      <c r="C5246" s="1" t="n">
        <v>0</v>
      </c>
      <c r="D5246" s="1" t="n">
        <v>0</v>
      </c>
      <c r="E5246" s="1" t="n">
        <v>1</v>
      </c>
      <c r="F5246" s="1" t="n">
        <v>5239</v>
      </c>
      <c r="H5246" s="1" t="s">
        <v>5834</v>
      </c>
      <c r="I5246" s="3" t="e">
        <f aca="false">---#NAME?</f>
        <v>#NAME?</v>
      </c>
      <c r="J5246" s="3" t="s">
        <v>256</v>
      </c>
      <c r="K5246" s="1" t="n">
        <v>10</v>
      </c>
      <c r="L5246" s="1" t="n">
        <v>0</v>
      </c>
      <c r="M5246" s="1" t="n">
        <v>52410</v>
      </c>
    </row>
    <row r="5247" customFormat="false" ht="14.9" hidden="false" customHeight="false" outlineLevel="0" collapsed="false">
      <c r="A5247" s="1" t="n">
        <v>5242</v>
      </c>
      <c r="B5247" s="1" t="n">
        <v>72</v>
      </c>
      <c r="C5247" s="1" t="n">
        <v>0</v>
      </c>
      <c r="D5247" s="1" t="n">
        <v>0</v>
      </c>
      <c r="E5247" s="1" t="n">
        <v>1</v>
      </c>
      <c r="F5247" s="1" t="n">
        <v>5224</v>
      </c>
      <c r="H5247" s="1" t="s">
        <v>5835</v>
      </c>
      <c r="I5247" s="3" t="e">
        <f aca="false">-#NAME? #NAME?,#NAME? #NAME? #NAME?,#NAME? #NAME? #NAME? #NAME? #NAME?-#NAME?,#NAME?-#NAME? #NAME? #NAME? #NAME?-#NAME?,#NAME?-#NAME? #NAME? #NAME?</f>
        <v>#VALUE!</v>
      </c>
      <c r="J5247" s="3" t="s">
        <v>256</v>
      </c>
      <c r="K5247" s="1" t="n">
        <v>10</v>
      </c>
      <c r="L5247" s="1" t="n">
        <v>0</v>
      </c>
      <c r="M5247" s="1" t="n">
        <v>52420</v>
      </c>
    </row>
    <row r="5248" customFormat="false" ht="149.25" hidden="false" customHeight="false" outlineLevel="0" collapsed="false">
      <c r="A5248" s="1" t="n">
        <v>5243</v>
      </c>
      <c r="B5248" s="1" t="n">
        <v>72</v>
      </c>
      <c r="C5248" s="1" t="n">
        <v>0</v>
      </c>
      <c r="D5248" s="1" t="n">
        <v>0</v>
      </c>
      <c r="E5248" s="1" t="n">
        <v>0</v>
      </c>
      <c r="F5248" s="1" t="n">
        <v>5224</v>
      </c>
      <c r="I5248" s="3" t="s">
        <v>5836</v>
      </c>
      <c r="L5248" s="1" t="n">
        <v>0</v>
      </c>
      <c r="M5248" s="1" t="n">
        <v>52430</v>
      </c>
    </row>
    <row r="5249" customFormat="false" ht="14.9" hidden="false" customHeight="false" outlineLevel="0" collapsed="false">
      <c r="A5249" s="1" t="n">
        <v>5244</v>
      </c>
      <c r="B5249" s="1" t="n">
        <v>72</v>
      </c>
      <c r="C5249" s="1" t="n">
        <v>0</v>
      </c>
      <c r="D5249" s="1" t="n">
        <v>0</v>
      </c>
      <c r="E5249" s="1" t="n">
        <v>1</v>
      </c>
      <c r="F5249" s="1" t="n">
        <v>5243</v>
      </c>
      <c r="H5249" s="1" t="s">
        <v>5837</v>
      </c>
      <c r="I5249" s="3" t="e">
        <f aca="false">--#NAME? #NAME? #NAME?-#NAME? #NAME?</f>
        <v>#VALUE!</v>
      </c>
      <c r="J5249" s="3" t="s">
        <v>256</v>
      </c>
      <c r="K5249" s="1" t="n">
        <v>10</v>
      </c>
      <c r="L5249" s="1" t="n">
        <v>0</v>
      </c>
      <c r="M5249" s="1" t="n">
        <v>52440</v>
      </c>
    </row>
    <row r="5250" customFormat="false" ht="14.9" hidden="false" customHeight="false" outlineLevel="0" collapsed="false">
      <c r="A5250" s="1" t="n">
        <v>5245</v>
      </c>
      <c r="B5250" s="1" t="n">
        <v>72</v>
      </c>
      <c r="C5250" s="1" t="n">
        <v>0</v>
      </c>
      <c r="D5250" s="1" t="n">
        <v>0</v>
      </c>
      <c r="E5250" s="1" t="n">
        <v>1</v>
      </c>
      <c r="F5250" s="1" t="n">
        <v>5243</v>
      </c>
      <c r="H5250" s="1" t="s">
        <v>5838</v>
      </c>
      <c r="I5250" s="3" t="e">
        <f aca="false">--#NAME?</f>
        <v>#NAME?</v>
      </c>
      <c r="J5250" s="3" t="s">
        <v>256</v>
      </c>
      <c r="K5250" s="1" t="n">
        <v>10</v>
      </c>
      <c r="L5250" s="1" t="n">
        <v>0</v>
      </c>
      <c r="M5250" s="1" t="n">
        <v>52450</v>
      </c>
    </row>
    <row r="5251" customFormat="false" ht="14.9" hidden="false" customHeight="false" outlineLevel="0" collapsed="false">
      <c r="A5251" s="1" t="n">
        <v>5246</v>
      </c>
      <c r="B5251" s="1" t="n">
        <v>72</v>
      </c>
      <c r="C5251" s="1" t="n">
        <v>0</v>
      </c>
      <c r="D5251" s="1" t="n">
        <v>0</v>
      </c>
      <c r="E5251" s="1" t="n">
        <v>0</v>
      </c>
      <c r="F5251" s="1" t="n">
        <v>5224</v>
      </c>
      <c r="I5251" s="3" t="s">
        <v>199</v>
      </c>
      <c r="L5251" s="1" t="n">
        <v>0</v>
      </c>
      <c r="M5251" s="1" t="n">
        <v>52460</v>
      </c>
    </row>
    <row r="5252" customFormat="false" ht="14.9" hidden="false" customHeight="false" outlineLevel="0" collapsed="false">
      <c r="A5252" s="1" t="n">
        <v>5247</v>
      </c>
      <c r="B5252" s="1" t="n">
        <v>72</v>
      </c>
      <c r="C5252" s="1" t="n">
        <v>0</v>
      </c>
      <c r="D5252" s="1" t="n">
        <v>0</v>
      </c>
      <c r="E5252" s="1" t="n">
        <v>1</v>
      </c>
      <c r="F5252" s="1" t="n">
        <v>5246</v>
      </c>
      <c r="H5252" s="1" t="s">
        <v>5839</v>
      </c>
      <c r="I5252" s="3" t="e">
        <f aca="false">--#NAME?-#NAME? #NAME? #NAME?-#NAME? #NAME? #NAME?-#NAME? #NAME?</f>
        <v>#VALUE!</v>
      </c>
      <c r="J5252" s="3" t="s">
        <v>256</v>
      </c>
      <c r="K5252" s="1" t="n">
        <v>10</v>
      </c>
      <c r="L5252" s="1" t="n">
        <v>0</v>
      </c>
      <c r="M5252" s="1" t="n">
        <v>52470</v>
      </c>
    </row>
    <row r="5253" customFormat="false" ht="14.9" hidden="false" customHeight="false" outlineLevel="0" collapsed="false">
      <c r="A5253" s="1" t="n">
        <v>5248</v>
      </c>
      <c r="B5253" s="1" t="n">
        <v>72</v>
      </c>
      <c r="C5253" s="1" t="n">
        <v>0</v>
      </c>
      <c r="D5253" s="1" t="n">
        <v>0</v>
      </c>
      <c r="E5253" s="1" t="n">
        <v>1</v>
      </c>
      <c r="F5253" s="1" t="n">
        <v>5246</v>
      </c>
      <c r="H5253" s="1" t="s">
        <v>5840</v>
      </c>
      <c r="I5253" s="3" t="e">
        <f aca="false">--#NAME?</f>
        <v>#NAME?</v>
      </c>
      <c r="J5253" s="3" t="s">
        <v>256</v>
      </c>
      <c r="K5253" s="1" t="n">
        <v>10</v>
      </c>
      <c r="L5253" s="1" t="n">
        <v>0</v>
      </c>
      <c r="M5253" s="1" t="n">
        <v>52480</v>
      </c>
    </row>
    <row r="5254" customFormat="false" ht="55.2" hidden="false" customHeight="false" outlineLevel="0" collapsed="false">
      <c r="A5254" s="1" t="n">
        <v>5249</v>
      </c>
      <c r="B5254" s="1" t="n">
        <v>72</v>
      </c>
      <c r="C5254" s="1" t="n">
        <v>0</v>
      </c>
      <c r="D5254" s="1" t="n">
        <v>1</v>
      </c>
      <c r="E5254" s="1" t="n">
        <v>0</v>
      </c>
      <c r="G5254" s="1" t="n">
        <v>72.17</v>
      </c>
      <c r="I5254" s="3" t="s">
        <v>5841</v>
      </c>
      <c r="L5254" s="1" t="n">
        <v>0</v>
      </c>
      <c r="M5254" s="1" t="n">
        <v>52490</v>
      </c>
    </row>
    <row r="5255" customFormat="false" ht="14.9" hidden="false" customHeight="false" outlineLevel="0" collapsed="false">
      <c r="A5255" s="1" t="n">
        <v>5250</v>
      </c>
      <c r="B5255" s="1" t="n">
        <v>72</v>
      </c>
      <c r="C5255" s="1" t="n">
        <v>0</v>
      </c>
      <c r="D5255" s="1" t="n">
        <v>0</v>
      </c>
      <c r="E5255" s="1" t="n">
        <v>1</v>
      </c>
      <c r="F5255" s="1" t="n">
        <v>5249</v>
      </c>
      <c r="H5255" s="1" t="s">
        <v>5842</v>
      </c>
      <c r="I5255" s="3" t="e">
        <f aca="false">-#NAME? #NAME? #NAME? #NAME?,#NAME? #NAME? #NAME? #NAME?</f>
        <v>#VALUE!</v>
      </c>
      <c r="J5255" s="3" t="s">
        <v>256</v>
      </c>
      <c r="K5255" s="1" t="n">
        <v>10</v>
      </c>
      <c r="L5255" s="1" t="n">
        <v>0</v>
      </c>
      <c r="M5255" s="1" t="n">
        <v>52500</v>
      </c>
    </row>
    <row r="5256" customFormat="false" ht="14.9" hidden="false" customHeight="false" outlineLevel="0" collapsed="false">
      <c r="A5256" s="1" t="n">
        <v>5251</v>
      </c>
      <c r="B5256" s="1" t="n">
        <v>72</v>
      </c>
      <c r="C5256" s="1" t="n">
        <v>0</v>
      </c>
      <c r="D5256" s="1" t="n">
        <v>0</v>
      </c>
      <c r="E5256" s="1" t="n">
        <v>1</v>
      </c>
      <c r="F5256" s="1" t="n">
        <v>5249</v>
      </c>
      <c r="H5256" s="1" t="s">
        <v>5843</v>
      </c>
      <c r="I5256" s="3" t="e">
        <f aca="false">-#NAME? #NAME? #NAME? #NAME? #NAME?</f>
        <v>#VALUE!</v>
      </c>
      <c r="J5256" s="3" t="s">
        <v>256</v>
      </c>
      <c r="K5256" s="1" t="n">
        <v>10</v>
      </c>
      <c r="L5256" s="1" t="n">
        <v>0</v>
      </c>
      <c r="M5256" s="1" t="n">
        <v>52510</v>
      </c>
    </row>
    <row r="5257" customFormat="false" ht="68.65" hidden="false" customHeight="false" outlineLevel="0" collapsed="false">
      <c r="A5257" s="1" t="n">
        <v>5252</v>
      </c>
      <c r="B5257" s="1" t="n">
        <v>72</v>
      </c>
      <c r="C5257" s="1" t="n">
        <v>0</v>
      </c>
      <c r="D5257" s="1" t="n">
        <v>0</v>
      </c>
      <c r="E5257" s="1" t="n">
        <v>0</v>
      </c>
      <c r="F5257" s="1" t="n">
        <v>5249</v>
      </c>
      <c r="I5257" s="3" t="s">
        <v>5844</v>
      </c>
      <c r="L5257" s="1" t="n">
        <v>0</v>
      </c>
      <c r="M5257" s="1" t="n">
        <v>52520</v>
      </c>
    </row>
    <row r="5258" customFormat="false" ht="14.9" hidden="false" customHeight="false" outlineLevel="0" collapsed="false">
      <c r="A5258" s="1" t="n">
        <v>5253</v>
      </c>
      <c r="B5258" s="1" t="n">
        <v>72</v>
      </c>
      <c r="C5258" s="1" t="n">
        <v>0</v>
      </c>
      <c r="D5258" s="1" t="n">
        <v>0</v>
      </c>
      <c r="E5258" s="1" t="n">
        <v>1</v>
      </c>
      <c r="F5258" s="1" t="n">
        <v>5252</v>
      </c>
      <c r="H5258" s="1" t="s">
        <v>5845</v>
      </c>
      <c r="I5258" s="3" t="e">
        <f aca="false">---#NAME? #NAME? #NAME? #NAME? #NAME? #NAME? #NAME? #NAME? #NAME?</f>
        <v>#VALUE!</v>
      </c>
      <c r="J5258" s="3" t="s">
        <v>256</v>
      </c>
      <c r="K5258" s="1" t="n">
        <v>10</v>
      </c>
      <c r="L5258" s="1" t="n">
        <v>0</v>
      </c>
      <c r="M5258" s="1" t="n">
        <v>52530</v>
      </c>
    </row>
    <row r="5259" customFormat="false" ht="14.9" hidden="false" customHeight="false" outlineLevel="0" collapsed="false">
      <c r="A5259" s="1" t="n">
        <v>5254</v>
      </c>
      <c r="B5259" s="1" t="n">
        <v>72</v>
      </c>
      <c r="C5259" s="1" t="n">
        <v>0</v>
      </c>
      <c r="D5259" s="1" t="n">
        <v>0</v>
      </c>
      <c r="E5259" s="1" t="n">
        <v>1</v>
      </c>
      <c r="F5259" s="1" t="n">
        <v>5252</v>
      </c>
      <c r="H5259" s="1" t="s">
        <v>5846</v>
      </c>
      <c r="I5259" s="3" t="e">
        <f aca="false">---#NAME?</f>
        <v>#NAME?</v>
      </c>
      <c r="J5259" s="3" t="s">
        <v>256</v>
      </c>
      <c r="K5259" s="1" t="n">
        <v>10</v>
      </c>
      <c r="L5259" s="1" t="n">
        <v>0</v>
      </c>
      <c r="M5259" s="1" t="n">
        <v>52540</v>
      </c>
    </row>
    <row r="5260" customFormat="false" ht="14.9" hidden="false" customHeight="false" outlineLevel="0" collapsed="false">
      <c r="A5260" s="1" t="n">
        <v>5255</v>
      </c>
      <c r="B5260" s="1" t="n">
        <v>72</v>
      </c>
      <c r="C5260" s="1" t="n">
        <v>0</v>
      </c>
      <c r="D5260" s="1" t="n">
        <v>0</v>
      </c>
      <c r="E5260" s="1" t="n">
        <v>1</v>
      </c>
      <c r="F5260" s="1" t="n">
        <v>5249</v>
      </c>
      <c r="H5260" s="1" t="s">
        <v>5847</v>
      </c>
      <c r="I5260" s="3" t="e">
        <f aca="false">-#NAME?</f>
        <v>#NAME?</v>
      </c>
      <c r="J5260" s="3" t="s">
        <v>256</v>
      </c>
      <c r="K5260" s="1" t="n">
        <v>10</v>
      </c>
      <c r="L5260" s="1" t="n">
        <v>0</v>
      </c>
      <c r="M5260" s="1" t="n">
        <v>52550</v>
      </c>
    </row>
    <row r="5261" customFormat="false" ht="41.75" hidden="false" customHeight="false" outlineLevel="0" collapsed="false">
      <c r="A5261" s="1" t="n">
        <v>5256</v>
      </c>
      <c r="B5261" s="1" t="n">
        <v>72</v>
      </c>
      <c r="C5261" s="1" t="n">
        <v>1</v>
      </c>
      <c r="D5261" s="1" t="n">
        <v>0</v>
      </c>
      <c r="E5261" s="1" t="n">
        <v>0</v>
      </c>
      <c r="I5261" s="3" t="s">
        <v>5848</v>
      </c>
      <c r="L5261" s="1" t="n">
        <v>0</v>
      </c>
      <c r="M5261" s="1" t="n">
        <v>52560</v>
      </c>
    </row>
    <row r="5262" customFormat="false" ht="82.05" hidden="false" customHeight="false" outlineLevel="0" collapsed="false">
      <c r="A5262" s="1" t="n">
        <v>5257</v>
      </c>
      <c r="B5262" s="1" t="n">
        <v>72</v>
      </c>
      <c r="C5262" s="1" t="n">
        <v>0</v>
      </c>
      <c r="D5262" s="1" t="n">
        <v>1</v>
      </c>
      <c r="E5262" s="1" t="n">
        <v>0</v>
      </c>
      <c r="G5262" s="1" t="n">
        <v>72.18</v>
      </c>
      <c r="I5262" s="3" t="s">
        <v>5849</v>
      </c>
      <c r="J5262" s="3" t="s">
        <v>5850</v>
      </c>
      <c r="L5262" s="0" t="s">
        <v>644</v>
      </c>
      <c r="M5262" s="1" t="n">
        <v>0</v>
      </c>
      <c r="N5262" s="1" t="n">
        <v>52570</v>
      </c>
    </row>
    <row r="5263" customFormat="false" ht="14.9" hidden="false" customHeight="false" outlineLevel="0" collapsed="false">
      <c r="A5263" s="1" t="n">
        <v>5258</v>
      </c>
      <c r="B5263" s="1" t="n">
        <v>72</v>
      </c>
      <c r="C5263" s="1" t="n">
        <v>0</v>
      </c>
      <c r="D5263" s="1" t="n">
        <v>0</v>
      </c>
      <c r="E5263" s="1" t="n">
        <v>1</v>
      </c>
      <c r="F5263" s="1" t="n">
        <v>5257</v>
      </c>
      <c r="H5263" s="1" t="s">
        <v>5851</v>
      </c>
      <c r="I5263" s="3" t="e">
        <f aca="false">-#NAME? #NAME? #NAME? #NAME? #NAME?</f>
        <v>#VALUE!</v>
      </c>
      <c r="J5263" s="3" t="s">
        <v>256</v>
      </c>
      <c r="K5263" s="1" t="n">
        <v>10</v>
      </c>
      <c r="L5263" s="1" t="n">
        <v>0</v>
      </c>
      <c r="M5263" s="1" t="n">
        <v>52580</v>
      </c>
    </row>
    <row r="5264" customFormat="false" ht="14.9" hidden="false" customHeight="false" outlineLevel="0" collapsed="false">
      <c r="A5264" s="1" t="n">
        <v>5259</v>
      </c>
      <c r="B5264" s="1" t="n">
        <v>72</v>
      </c>
      <c r="C5264" s="1" t="n">
        <v>0</v>
      </c>
      <c r="D5264" s="1" t="n">
        <v>0</v>
      </c>
      <c r="E5264" s="1" t="n">
        <v>0</v>
      </c>
      <c r="F5264" s="1" t="n">
        <v>5257</v>
      </c>
      <c r="I5264" s="3" t="s">
        <v>199</v>
      </c>
      <c r="L5264" s="1" t="n">
        <v>0</v>
      </c>
      <c r="M5264" s="1" t="n">
        <v>52590</v>
      </c>
    </row>
    <row r="5265" customFormat="false" ht="14.9" hidden="false" customHeight="false" outlineLevel="0" collapsed="false">
      <c r="A5265" s="1" t="n">
        <v>5260</v>
      </c>
      <c r="B5265" s="1" t="n">
        <v>72</v>
      </c>
      <c r="C5265" s="1" t="n">
        <v>0</v>
      </c>
      <c r="D5265" s="1" t="n">
        <v>0</v>
      </c>
      <c r="E5265" s="1" t="n">
        <v>1</v>
      </c>
      <c r="F5265" s="1" t="n">
        <v>5259</v>
      </c>
      <c r="H5265" s="1" t="s">
        <v>5852</v>
      </c>
      <c r="I5265" s="3" t="e">
        <f aca="false">--#NAME? #NAME? (#NAME? #NAME? #NAME?) #NAME?-#NAME?</f>
        <v>#VALUE!</v>
      </c>
      <c r="J5265" s="3" t="s">
        <v>256</v>
      </c>
      <c r="K5265" s="1" t="n">
        <v>10</v>
      </c>
      <c r="L5265" s="1" t="n">
        <v>0</v>
      </c>
      <c r="M5265" s="1" t="n">
        <v>52600</v>
      </c>
    </row>
    <row r="5266" customFormat="false" ht="14.9" hidden="false" customHeight="false" outlineLevel="0" collapsed="false">
      <c r="A5266" s="1" t="n">
        <v>5261</v>
      </c>
      <c r="B5266" s="1" t="n">
        <v>72</v>
      </c>
      <c r="C5266" s="1" t="n">
        <v>0</v>
      </c>
      <c r="D5266" s="1" t="n">
        <v>0</v>
      </c>
      <c r="E5266" s="1" t="n">
        <v>1</v>
      </c>
      <c r="F5266" s="1" t="n">
        <v>5259</v>
      </c>
      <c r="H5266" s="1" t="s">
        <v>5853</v>
      </c>
      <c r="I5266" s="3" t="e">
        <f aca="false">--#NAME?</f>
        <v>#NAME?</v>
      </c>
      <c r="J5266" s="3" t="s">
        <v>256</v>
      </c>
      <c r="K5266" s="1" t="n">
        <v>10</v>
      </c>
      <c r="L5266" s="1" t="n">
        <v>0</v>
      </c>
      <c r="M5266" s="1" t="n">
        <v>52610</v>
      </c>
    </row>
    <row r="5267" customFormat="false" ht="108.95" hidden="false" customHeight="false" outlineLevel="0" collapsed="false">
      <c r="A5267" s="1" t="n">
        <v>5262</v>
      </c>
      <c r="B5267" s="1" t="n">
        <v>72</v>
      </c>
      <c r="C5267" s="1" t="n">
        <v>0</v>
      </c>
      <c r="D5267" s="1" t="n">
        <v>1</v>
      </c>
      <c r="E5267" s="1" t="n">
        <v>0</v>
      </c>
      <c r="G5267" s="1" t="n">
        <v>72.19</v>
      </c>
      <c r="I5267" s="3" t="s">
        <v>5854</v>
      </c>
      <c r="L5267" s="1" t="n">
        <v>0</v>
      </c>
      <c r="M5267" s="1" t="n">
        <v>52620</v>
      </c>
    </row>
    <row r="5268" customFormat="false" ht="82.05" hidden="false" customHeight="false" outlineLevel="0" collapsed="false">
      <c r="A5268" s="1" t="n">
        <v>5263</v>
      </c>
      <c r="B5268" s="1" t="n">
        <v>72</v>
      </c>
      <c r="C5268" s="1" t="n">
        <v>0</v>
      </c>
      <c r="D5268" s="1" t="n">
        <v>0</v>
      </c>
      <c r="E5268" s="1" t="n">
        <v>0</v>
      </c>
      <c r="F5268" s="1" t="n">
        <v>5262</v>
      </c>
      <c r="I5268" s="3" t="s">
        <v>5855</v>
      </c>
      <c r="L5268" s="1" t="n">
        <v>0</v>
      </c>
      <c r="M5268" s="1" t="n">
        <v>52630</v>
      </c>
    </row>
    <row r="5269" customFormat="false" ht="55.2" hidden="false" customHeight="false" outlineLevel="0" collapsed="false">
      <c r="A5269" s="1" t="n">
        <v>5264</v>
      </c>
      <c r="B5269" s="1" t="n">
        <v>72</v>
      </c>
      <c r="C5269" s="1" t="n">
        <v>0</v>
      </c>
      <c r="D5269" s="1" t="n">
        <v>0</v>
      </c>
      <c r="E5269" s="1" t="n">
        <v>1</v>
      </c>
      <c r="F5269" s="1" t="n">
        <v>5263</v>
      </c>
      <c r="H5269" s="1" t="s">
        <v>5856</v>
      </c>
      <c r="I5269" s="3" t="s">
        <v>5739</v>
      </c>
      <c r="J5269" s="3" t="s">
        <v>256</v>
      </c>
      <c r="K5269" s="1" t="n">
        <v>10</v>
      </c>
      <c r="L5269" s="1" t="n">
        <v>0</v>
      </c>
      <c r="M5269" s="1" t="n">
        <v>52640</v>
      </c>
    </row>
    <row r="5270" customFormat="false" ht="108.95" hidden="false" customHeight="false" outlineLevel="0" collapsed="false">
      <c r="A5270" s="1" t="n">
        <v>5265</v>
      </c>
      <c r="B5270" s="1" t="n">
        <v>72</v>
      </c>
      <c r="C5270" s="1" t="n">
        <v>0</v>
      </c>
      <c r="D5270" s="1" t="n">
        <v>0</v>
      </c>
      <c r="E5270" s="1" t="n">
        <v>1</v>
      </c>
      <c r="F5270" s="1" t="n">
        <v>5263</v>
      </c>
      <c r="H5270" s="1" t="s">
        <v>5857</v>
      </c>
      <c r="I5270" s="3" t="s">
        <v>5732</v>
      </c>
      <c r="J5270" s="3" t="s">
        <v>256</v>
      </c>
      <c r="K5270" s="1" t="n">
        <v>10</v>
      </c>
      <c r="L5270" s="1" t="n">
        <v>0</v>
      </c>
      <c r="M5270" s="1" t="n">
        <v>52650</v>
      </c>
    </row>
    <row r="5271" customFormat="false" ht="95.5" hidden="false" customHeight="false" outlineLevel="0" collapsed="false">
      <c r="A5271" s="1" t="n">
        <v>5266</v>
      </c>
      <c r="B5271" s="1" t="n">
        <v>72</v>
      </c>
      <c r="C5271" s="1" t="n">
        <v>0</v>
      </c>
      <c r="D5271" s="1" t="n">
        <v>0</v>
      </c>
      <c r="E5271" s="1" t="n">
        <v>1</v>
      </c>
      <c r="F5271" s="1" t="n">
        <v>5263</v>
      </c>
      <c r="H5271" s="1" t="s">
        <v>5858</v>
      </c>
      <c r="I5271" s="3" t="s">
        <v>5725</v>
      </c>
      <c r="J5271" s="3" t="s">
        <v>256</v>
      </c>
      <c r="K5271" s="1" t="n">
        <v>10</v>
      </c>
      <c r="L5271" s="1" t="n">
        <v>0</v>
      </c>
      <c r="M5271" s="1" t="n">
        <v>52660</v>
      </c>
    </row>
    <row r="5272" customFormat="false" ht="68.65" hidden="false" customHeight="false" outlineLevel="0" collapsed="false">
      <c r="A5272" s="1" t="n">
        <v>5267</v>
      </c>
      <c r="B5272" s="1" t="n">
        <v>72</v>
      </c>
      <c r="C5272" s="1" t="n">
        <v>0</v>
      </c>
      <c r="D5272" s="1" t="n">
        <v>0</v>
      </c>
      <c r="E5272" s="1" t="n">
        <v>1</v>
      </c>
      <c r="F5272" s="1" t="n">
        <v>5263</v>
      </c>
      <c r="H5272" s="1" t="s">
        <v>5859</v>
      </c>
      <c r="I5272" s="3" t="s">
        <v>5727</v>
      </c>
      <c r="J5272" s="3" t="s">
        <v>256</v>
      </c>
      <c r="K5272" s="1" t="n">
        <v>10</v>
      </c>
      <c r="L5272" s="1" t="n">
        <v>0</v>
      </c>
      <c r="M5272" s="1" t="n">
        <v>52670</v>
      </c>
    </row>
    <row r="5273" customFormat="false" ht="82.05" hidden="false" customHeight="false" outlineLevel="0" collapsed="false">
      <c r="A5273" s="1" t="n">
        <v>5268</v>
      </c>
      <c r="B5273" s="1" t="n">
        <v>72</v>
      </c>
      <c r="C5273" s="1" t="n">
        <v>0</v>
      </c>
      <c r="D5273" s="1" t="n">
        <v>0</v>
      </c>
      <c r="E5273" s="1" t="n">
        <v>0</v>
      </c>
      <c r="F5273" s="1" t="n">
        <v>5262</v>
      </c>
      <c r="I5273" s="3" t="s">
        <v>5860</v>
      </c>
      <c r="L5273" s="1" t="n">
        <v>0</v>
      </c>
      <c r="M5273" s="1" t="n">
        <v>52680</v>
      </c>
    </row>
    <row r="5274" customFormat="false" ht="55.2" hidden="false" customHeight="false" outlineLevel="0" collapsed="false">
      <c r="A5274" s="1" t="n">
        <v>5269</v>
      </c>
      <c r="B5274" s="1" t="n">
        <v>72</v>
      </c>
      <c r="C5274" s="1" t="n">
        <v>0</v>
      </c>
      <c r="D5274" s="1" t="n">
        <v>0</v>
      </c>
      <c r="E5274" s="1" t="n">
        <v>1</v>
      </c>
      <c r="F5274" s="1" t="n">
        <v>5268</v>
      </c>
      <c r="H5274" s="1" t="s">
        <v>5861</v>
      </c>
      <c r="I5274" s="3" t="s">
        <v>5739</v>
      </c>
      <c r="J5274" s="3" t="s">
        <v>256</v>
      </c>
      <c r="K5274" s="1" t="n">
        <v>10</v>
      </c>
      <c r="L5274" s="1" t="n">
        <v>0</v>
      </c>
      <c r="M5274" s="1" t="n">
        <v>52690</v>
      </c>
    </row>
    <row r="5275" customFormat="false" ht="108.95" hidden="false" customHeight="false" outlineLevel="0" collapsed="false">
      <c r="A5275" s="1" t="n">
        <v>5270</v>
      </c>
      <c r="B5275" s="1" t="n">
        <v>72</v>
      </c>
      <c r="C5275" s="1" t="n">
        <v>0</v>
      </c>
      <c r="D5275" s="1" t="n">
        <v>0</v>
      </c>
      <c r="E5275" s="1" t="n">
        <v>1</v>
      </c>
      <c r="F5275" s="1" t="n">
        <v>5268</v>
      </c>
      <c r="H5275" s="1" t="s">
        <v>5862</v>
      </c>
      <c r="I5275" s="3" t="s">
        <v>5732</v>
      </c>
      <c r="J5275" s="3" t="s">
        <v>256</v>
      </c>
      <c r="K5275" s="1" t="n">
        <v>10</v>
      </c>
      <c r="L5275" s="1" t="n">
        <v>0</v>
      </c>
      <c r="M5275" s="1" t="n">
        <v>52700</v>
      </c>
    </row>
    <row r="5276" customFormat="false" ht="95.5" hidden="false" customHeight="false" outlineLevel="0" collapsed="false">
      <c r="A5276" s="1" t="n">
        <v>5271</v>
      </c>
      <c r="B5276" s="1" t="n">
        <v>72</v>
      </c>
      <c r="C5276" s="1" t="n">
        <v>0</v>
      </c>
      <c r="D5276" s="1" t="n">
        <v>0</v>
      </c>
      <c r="E5276" s="1" t="n">
        <v>1</v>
      </c>
      <c r="F5276" s="1" t="n">
        <v>5268</v>
      </c>
      <c r="H5276" s="1" t="s">
        <v>5863</v>
      </c>
      <c r="I5276" s="3" t="s">
        <v>5725</v>
      </c>
      <c r="J5276" s="3" t="s">
        <v>256</v>
      </c>
      <c r="K5276" s="1" t="n">
        <v>10</v>
      </c>
      <c r="L5276" s="1" t="n">
        <v>0</v>
      </c>
      <c r="M5276" s="1" t="n">
        <v>52710</v>
      </c>
    </row>
    <row r="5277" customFormat="false" ht="68.65" hidden="false" customHeight="false" outlineLevel="0" collapsed="false">
      <c r="A5277" s="1" t="n">
        <v>5272</v>
      </c>
      <c r="B5277" s="1" t="n">
        <v>72</v>
      </c>
      <c r="C5277" s="1" t="n">
        <v>0</v>
      </c>
      <c r="D5277" s="1" t="n">
        <v>0</v>
      </c>
      <c r="E5277" s="1" t="n">
        <v>1</v>
      </c>
      <c r="F5277" s="1" t="n">
        <v>5268</v>
      </c>
      <c r="H5277" s="1" t="s">
        <v>5864</v>
      </c>
      <c r="I5277" s="3" t="s">
        <v>5727</v>
      </c>
      <c r="J5277" s="3" t="s">
        <v>256</v>
      </c>
      <c r="K5277" s="1" t="n">
        <v>10</v>
      </c>
      <c r="L5277" s="1" t="n">
        <v>0</v>
      </c>
      <c r="M5277" s="1" t="n">
        <v>52720</v>
      </c>
    </row>
    <row r="5278" customFormat="false" ht="95.5" hidden="false" customHeight="false" outlineLevel="0" collapsed="false">
      <c r="A5278" s="1" t="n">
        <v>5273</v>
      </c>
      <c r="B5278" s="1" t="n">
        <v>72</v>
      </c>
      <c r="C5278" s="1" t="n">
        <v>0</v>
      </c>
      <c r="D5278" s="1" t="n">
        <v>0</v>
      </c>
      <c r="E5278" s="1" t="n">
        <v>0</v>
      </c>
      <c r="F5278" s="1" t="n">
        <v>5262</v>
      </c>
      <c r="I5278" s="3" t="s">
        <v>5783</v>
      </c>
      <c r="L5278" s="1" t="n">
        <v>0</v>
      </c>
      <c r="M5278" s="1" t="n">
        <v>52730</v>
      </c>
    </row>
    <row r="5279" customFormat="false" ht="68.65" hidden="false" customHeight="false" outlineLevel="0" collapsed="false">
      <c r="A5279" s="1" t="n">
        <v>5274</v>
      </c>
      <c r="B5279" s="1" t="n">
        <v>72</v>
      </c>
      <c r="C5279" s="1" t="n">
        <v>0</v>
      </c>
      <c r="D5279" s="1" t="n">
        <v>0</v>
      </c>
      <c r="E5279" s="1" t="n">
        <v>1</v>
      </c>
      <c r="F5279" s="1" t="n">
        <v>5273</v>
      </c>
      <c r="H5279" s="1" t="s">
        <v>5865</v>
      </c>
      <c r="I5279" s="3" t="s">
        <v>5723</v>
      </c>
      <c r="J5279" s="3" t="s">
        <v>256</v>
      </c>
      <c r="K5279" s="1" t="n">
        <v>10</v>
      </c>
      <c r="L5279" s="1" t="n">
        <v>0</v>
      </c>
      <c r="M5279" s="1" t="n">
        <v>52740</v>
      </c>
    </row>
    <row r="5280" customFormat="false" ht="95.5" hidden="false" customHeight="false" outlineLevel="0" collapsed="false">
      <c r="A5280" s="1" t="n">
        <v>5275</v>
      </c>
      <c r="B5280" s="1" t="n">
        <v>72</v>
      </c>
      <c r="C5280" s="1" t="n">
        <v>0</v>
      </c>
      <c r="D5280" s="1" t="n">
        <v>0</v>
      </c>
      <c r="E5280" s="1" t="n">
        <v>1</v>
      </c>
      <c r="F5280" s="1" t="n">
        <v>5273</v>
      </c>
      <c r="H5280" s="1" t="s">
        <v>5866</v>
      </c>
      <c r="I5280" s="3" t="s">
        <v>5725</v>
      </c>
      <c r="J5280" s="3" t="s">
        <v>256</v>
      </c>
      <c r="K5280" s="1" t="n">
        <v>10</v>
      </c>
      <c r="L5280" s="1" t="n">
        <v>0</v>
      </c>
      <c r="M5280" s="1" t="n">
        <v>52750</v>
      </c>
    </row>
    <row r="5281" customFormat="false" ht="95.5" hidden="false" customHeight="false" outlineLevel="0" collapsed="false">
      <c r="A5281" s="1" t="n">
        <v>5276</v>
      </c>
      <c r="B5281" s="1" t="n">
        <v>72</v>
      </c>
      <c r="C5281" s="1" t="n">
        <v>0</v>
      </c>
      <c r="D5281" s="1" t="n">
        <v>0</v>
      </c>
      <c r="E5281" s="1" t="n">
        <v>1</v>
      </c>
      <c r="F5281" s="1" t="n">
        <v>5273</v>
      </c>
      <c r="H5281" s="1" t="s">
        <v>5867</v>
      </c>
      <c r="I5281" s="3" t="s">
        <v>5749</v>
      </c>
      <c r="J5281" s="3" t="s">
        <v>256</v>
      </c>
      <c r="K5281" s="1" t="n">
        <v>10</v>
      </c>
      <c r="L5281" s="1" t="n">
        <v>0</v>
      </c>
      <c r="M5281" s="1" t="n">
        <v>52760</v>
      </c>
    </row>
    <row r="5282" customFormat="false" ht="108.95" hidden="false" customHeight="false" outlineLevel="0" collapsed="false">
      <c r="A5282" s="1" t="n">
        <v>5277</v>
      </c>
      <c r="B5282" s="1" t="n">
        <v>72</v>
      </c>
      <c r="C5282" s="1" t="n">
        <v>0</v>
      </c>
      <c r="D5282" s="1" t="n">
        <v>0</v>
      </c>
      <c r="E5282" s="1" t="n">
        <v>1</v>
      </c>
      <c r="F5282" s="1" t="n">
        <v>5273</v>
      </c>
      <c r="H5282" s="1" t="s">
        <v>5868</v>
      </c>
      <c r="I5282" s="3" t="s">
        <v>5751</v>
      </c>
      <c r="J5282" s="3" t="s">
        <v>256</v>
      </c>
      <c r="K5282" s="1" t="n">
        <v>10</v>
      </c>
      <c r="L5282" s="1" t="n">
        <v>0</v>
      </c>
      <c r="M5282" s="1" t="n">
        <v>52770</v>
      </c>
    </row>
    <row r="5283" customFormat="false" ht="68.65" hidden="false" customHeight="false" outlineLevel="0" collapsed="false">
      <c r="A5283" s="1" t="n">
        <v>5278</v>
      </c>
      <c r="B5283" s="1" t="n">
        <v>72</v>
      </c>
      <c r="C5283" s="1" t="n">
        <v>0</v>
      </c>
      <c r="D5283" s="1" t="n">
        <v>0</v>
      </c>
      <c r="E5283" s="1" t="n">
        <v>1</v>
      </c>
      <c r="F5283" s="1" t="n">
        <v>5273</v>
      </c>
      <c r="H5283" s="1" t="s">
        <v>5869</v>
      </c>
      <c r="I5283" s="3" t="s">
        <v>5870</v>
      </c>
      <c r="J5283" s="3" t="s">
        <v>256</v>
      </c>
      <c r="K5283" s="1" t="n">
        <v>10</v>
      </c>
      <c r="L5283" s="1" t="n">
        <v>0</v>
      </c>
      <c r="M5283" s="1" t="n">
        <v>52780</v>
      </c>
    </row>
    <row r="5284" customFormat="false" ht="14.9" hidden="false" customHeight="false" outlineLevel="0" collapsed="false">
      <c r="A5284" s="1" t="n">
        <v>5279</v>
      </c>
      <c r="B5284" s="1" t="n">
        <v>72</v>
      </c>
      <c r="C5284" s="1" t="n">
        <v>0</v>
      </c>
      <c r="D5284" s="1" t="n">
        <v>0</v>
      </c>
      <c r="E5284" s="1" t="n">
        <v>1</v>
      </c>
      <c r="F5284" s="1" t="n">
        <v>5262</v>
      </c>
      <c r="H5284" s="1" t="s">
        <v>5871</v>
      </c>
      <c r="I5284" s="3" t="e">
        <f aca="false">-#NAME?</f>
        <v>#NAME?</v>
      </c>
      <c r="J5284" s="3" t="s">
        <v>256</v>
      </c>
      <c r="K5284" s="1" t="n">
        <v>10</v>
      </c>
      <c r="L5284" s="1" t="n">
        <v>0</v>
      </c>
      <c r="M5284" s="1" t="n">
        <v>52790</v>
      </c>
    </row>
    <row r="5285" customFormat="false" ht="108.95" hidden="false" customHeight="false" outlineLevel="0" collapsed="false">
      <c r="A5285" s="1" t="n">
        <v>5280</v>
      </c>
      <c r="B5285" s="1" t="n">
        <v>72</v>
      </c>
      <c r="C5285" s="1" t="n">
        <v>0</v>
      </c>
      <c r="D5285" s="1" t="n">
        <v>1</v>
      </c>
      <c r="E5285" s="1" t="n">
        <v>0</v>
      </c>
      <c r="G5285" s="1" t="n">
        <v>72.2</v>
      </c>
      <c r="I5285" s="3" t="s">
        <v>5872</v>
      </c>
      <c r="L5285" s="1" t="n">
        <v>0</v>
      </c>
      <c r="M5285" s="1" t="n">
        <v>52800</v>
      </c>
    </row>
    <row r="5286" customFormat="false" ht="68.65" hidden="false" customHeight="false" outlineLevel="0" collapsed="false">
      <c r="A5286" s="1" t="n">
        <v>5281</v>
      </c>
      <c r="B5286" s="1" t="n">
        <v>72</v>
      </c>
      <c r="C5286" s="1" t="n">
        <v>0</v>
      </c>
      <c r="D5286" s="1" t="n">
        <v>0</v>
      </c>
      <c r="E5286" s="1" t="n">
        <v>0</v>
      </c>
      <c r="F5286" s="1" t="n">
        <v>5280</v>
      </c>
      <c r="I5286" s="3" t="s">
        <v>5777</v>
      </c>
      <c r="L5286" s="1" t="n">
        <v>0</v>
      </c>
      <c r="M5286" s="1" t="n">
        <v>52810</v>
      </c>
    </row>
    <row r="5287" customFormat="false" ht="68.65" hidden="false" customHeight="false" outlineLevel="0" collapsed="false">
      <c r="A5287" s="1" t="n">
        <v>5282</v>
      </c>
      <c r="B5287" s="1" t="n">
        <v>72</v>
      </c>
      <c r="C5287" s="1" t="n">
        <v>0</v>
      </c>
      <c r="D5287" s="1" t="n">
        <v>0</v>
      </c>
      <c r="E5287" s="1" t="n">
        <v>1</v>
      </c>
      <c r="F5287" s="1" t="n">
        <v>5281</v>
      </c>
      <c r="H5287" s="1" t="s">
        <v>5873</v>
      </c>
      <c r="I5287" s="3" t="s">
        <v>5723</v>
      </c>
      <c r="J5287" s="3" t="s">
        <v>256</v>
      </c>
      <c r="K5287" s="1" t="n">
        <v>10</v>
      </c>
      <c r="L5287" s="1" t="n">
        <v>0</v>
      </c>
      <c r="M5287" s="1" t="n">
        <v>52820</v>
      </c>
    </row>
    <row r="5288" customFormat="false" ht="68.65" hidden="false" customHeight="false" outlineLevel="0" collapsed="false">
      <c r="A5288" s="1" t="n">
        <v>5283</v>
      </c>
      <c r="B5288" s="1" t="n">
        <v>72</v>
      </c>
      <c r="C5288" s="1" t="n">
        <v>0</v>
      </c>
      <c r="D5288" s="1" t="n">
        <v>0</v>
      </c>
      <c r="E5288" s="1" t="n">
        <v>1</v>
      </c>
      <c r="F5288" s="1" t="n">
        <v>5281</v>
      </c>
      <c r="H5288" s="1" t="s">
        <v>5874</v>
      </c>
      <c r="I5288" s="3" t="s">
        <v>5875</v>
      </c>
      <c r="J5288" s="3" t="s">
        <v>256</v>
      </c>
      <c r="K5288" s="1" t="n">
        <v>10</v>
      </c>
      <c r="L5288" s="1" t="n">
        <v>0</v>
      </c>
      <c r="M5288" s="1" t="n">
        <v>52830</v>
      </c>
    </row>
    <row r="5289" customFormat="false" ht="95.5" hidden="false" customHeight="false" outlineLevel="0" collapsed="false">
      <c r="A5289" s="1" t="n">
        <v>5284</v>
      </c>
      <c r="B5289" s="1" t="n">
        <v>72</v>
      </c>
      <c r="C5289" s="1" t="n">
        <v>0</v>
      </c>
      <c r="D5289" s="1" t="n">
        <v>0</v>
      </c>
      <c r="E5289" s="1" t="n">
        <v>1</v>
      </c>
      <c r="F5289" s="1" t="n">
        <v>5280</v>
      </c>
      <c r="H5289" s="1" t="s">
        <v>5876</v>
      </c>
      <c r="I5289" s="3" t="s">
        <v>5877</v>
      </c>
      <c r="J5289" s="3" t="s">
        <v>256</v>
      </c>
      <c r="K5289" s="1" t="n">
        <v>10</v>
      </c>
      <c r="L5289" s="1" t="n">
        <v>0</v>
      </c>
      <c r="M5289" s="1" t="n">
        <v>52840</v>
      </c>
    </row>
    <row r="5290" customFormat="false" ht="14.9" hidden="false" customHeight="false" outlineLevel="0" collapsed="false">
      <c r="A5290" s="1" t="n">
        <v>5285</v>
      </c>
      <c r="B5290" s="1" t="n">
        <v>72</v>
      </c>
      <c r="C5290" s="1" t="n">
        <v>0</v>
      </c>
      <c r="D5290" s="1" t="n">
        <v>0</v>
      </c>
      <c r="E5290" s="1" t="n">
        <v>1</v>
      </c>
      <c r="F5290" s="1" t="n">
        <v>5280</v>
      </c>
      <c r="H5290" s="1" t="s">
        <v>5878</v>
      </c>
      <c r="I5290" s="3" t="e">
        <f aca="false">-#NAME?</f>
        <v>#NAME?</v>
      </c>
      <c r="J5290" s="3" t="s">
        <v>256</v>
      </c>
      <c r="K5290" s="1" t="n">
        <v>10</v>
      </c>
      <c r="L5290" s="1" t="n">
        <v>0</v>
      </c>
      <c r="M5290" s="1" t="n">
        <v>52850</v>
      </c>
    </row>
    <row r="5291" customFormat="false" ht="108.95" hidden="false" customHeight="false" outlineLevel="0" collapsed="false">
      <c r="A5291" s="1" t="n">
        <v>5286</v>
      </c>
      <c r="B5291" s="1" t="n">
        <v>72</v>
      </c>
      <c r="C5291" s="1" t="n">
        <v>0</v>
      </c>
      <c r="D5291" s="1" t="n">
        <v>1</v>
      </c>
      <c r="E5291" s="1" t="n">
        <v>1</v>
      </c>
      <c r="G5291" s="1" t="n">
        <v>72.21</v>
      </c>
      <c r="H5291" s="1" t="s">
        <v>5879</v>
      </c>
      <c r="I5291" s="3" t="s">
        <v>5880</v>
      </c>
      <c r="J5291" s="3" t="s">
        <v>256</v>
      </c>
      <c r="K5291" s="1" t="n">
        <v>10</v>
      </c>
      <c r="L5291" s="1" t="n">
        <v>0</v>
      </c>
      <c r="M5291" s="1" t="n">
        <v>52860</v>
      </c>
    </row>
    <row r="5292" customFormat="false" ht="162.65" hidden="false" customHeight="false" outlineLevel="0" collapsed="false">
      <c r="A5292" s="1" t="n">
        <v>5287</v>
      </c>
      <c r="B5292" s="1" t="n">
        <v>72</v>
      </c>
      <c r="C5292" s="1" t="n">
        <v>0</v>
      </c>
      <c r="D5292" s="1" t="n">
        <v>1</v>
      </c>
      <c r="E5292" s="1" t="n">
        <v>0</v>
      </c>
      <c r="G5292" s="1" t="n">
        <v>72.22</v>
      </c>
      <c r="I5292" s="3" t="s">
        <v>5881</v>
      </c>
      <c r="L5292" s="1" t="n">
        <v>0</v>
      </c>
      <c r="M5292" s="1" t="n">
        <v>52870</v>
      </c>
    </row>
    <row r="5293" customFormat="false" ht="122.35" hidden="false" customHeight="false" outlineLevel="0" collapsed="false">
      <c r="A5293" s="1" t="n">
        <v>5288</v>
      </c>
      <c r="B5293" s="1" t="n">
        <v>72</v>
      </c>
      <c r="C5293" s="1" t="n">
        <v>0</v>
      </c>
      <c r="D5293" s="1" t="n">
        <v>0</v>
      </c>
      <c r="E5293" s="1" t="n">
        <v>0</v>
      </c>
      <c r="F5293" s="1" t="n">
        <v>5287</v>
      </c>
      <c r="I5293" s="3" t="s">
        <v>5882</v>
      </c>
      <c r="L5293" s="1" t="n">
        <v>0</v>
      </c>
      <c r="M5293" s="1" t="n">
        <v>52880</v>
      </c>
    </row>
    <row r="5294" customFormat="false" ht="14.9" hidden="false" customHeight="false" outlineLevel="0" collapsed="false">
      <c r="A5294" s="1" t="n">
        <v>5289</v>
      </c>
      <c r="B5294" s="1" t="n">
        <v>72</v>
      </c>
      <c r="C5294" s="1" t="n">
        <v>0</v>
      </c>
      <c r="D5294" s="1" t="n">
        <v>0</v>
      </c>
      <c r="E5294" s="1" t="n">
        <v>1</v>
      </c>
      <c r="F5294" s="1" t="n">
        <v>5288</v>
      </c>
      <c r="H5294" s="1" t="s">
        <v>5883</v>
      </c>
      <c r="I5294" s="3" t="e">
        <f aca="false">--#NAME? #NAME? #NAME?-#NAME?</f>
        <v>#VALUE!</v>
      </c>
      <c r="J5294" s="3" t="s">
        <v>256</v>
      </c>
      <c r="K5294" s="1" t="n">
        <v>10</v>
      </c>
      <c r="L5294" s="1" t="n">
        <v>0</v>
      </c>
      <c r="M5294" s="1" t="n">
        <v>52890</v>
      </c>
    </row>
    <row r="5295" customFormat="false" ht="14.9" hidden="false" customHeight="false" outlineLevel="0" collapsed="false">
      <c r="A5295" s="1" t="n">
        <v>5290</v>
      </c>
      <c r="B5295" s="1" t="n">
        <v>72</v>
      </c>
      <c r="C5295" s="1" t="n">
        <v>0</v>
      </c>
      <c r="D5295" s="1" t="n">
        <v>0</v>
      </c>
      <c r="E5295" s="1" t="n">
        <v>1</v>
      </c>
      <c r="F5295" s="1" t="n">
        <v>5288</v>
      </c>
      <c r="H5295" s="1" t="s">
        <v>5884</v>
      </c>
      <c r="I5295" s="3" t="e">
        <f aca="false">--#NAME?</f>
        <v>#NAME?</v>
      </c>
      <c r="J5295" s="3" t="s">
        <v>256</v>
      </c>
      <c r="K5295" s="1" t="n">
        <v>10</v>
      </c>
      <c r="L5295" s="1" t="n">
        <v>0</v>
      </c>
      <c r="M5295" s="1" t="n">
        <v>52900</v>
      </c>
    </row>
    <row r="5296" customFormat="false" ht="14.9" hidden="false" customHeight="false" outlineLevel="0" collapsed="false">
      <c r="A5296" s="1" t="n">
        <v>5291</v>
      </c>
      <c r="B5296" s="1" t="n">
        <v>72</v>
      </c>
      <c r="C5296" s="1" t="n">
        <v>0</v>
      </c>
      <c r="D5296" s="1" t="n">
        <v>0</v>
      </c>
      <c r="E5296" s="1" t="n">
        <v>1</v>
      </c>
      <c r="F5296" s="1" t="n">
        <v>5287</v>
      </c>
      <c r="H5296" s="1" t="s">
        <v>5885</v>
      </c>
      <c r="I5296" s="3" t="e">
        <f aca="false">-#NAME? #NAME? #NAME?,#NAME? #NAME? #NAME? #NAME? #NAME?-#NAME? #NAME? #NAME?</f>
        <v>#VALUE!</v>
      </c>
      <c r="J5296" s="3" t="s">
        <v>256</v>
      </c>
      <c r="K5296" s="1" t="n">
        <v>10</v>
      </c>
      <c r="L5296" s="1" t="n">
        <v>0</v>
      </c>
      <c r="M5296" s="1" t="n">
        <v>52910</v>
      </c>
    </row>
    <row r="5297" customFormat="false" ht="14.9" hidden="false" customHeight="false" outlineLevel="0" collapsed="false">
      <c r="A5297" s="1" t="n">
        <v>5292</v>
      </c>
      <c r="B5297" s="1" t="n">
        <v>72</v>
      </c>
      <c r="C5297" s="1" t="n">
        <v>0</v>
      </c>
      <c r="D5297" s="1" t="n">
        <v>0</v>
      </c>
      <c r="E5297" s="1" t="n">
        <v>1</v>
      </c>
      <c r="F5297" s="1" t="n">
        <v>5287</v>
      </c>
      <c r="H5297" s="1" t="s">
        <v>5886</v>
      </c>
      <c r="I5297" s="3" t="e">
        <f aca="false">-#NAME? #NAME? #NAME? #NAME?</f>
        <v>#VALUE!</v>
      </c>
      <c r="J5297" s="3" t="s">
        <v>256</v>
      </c>
      <c r="K5297" s="1" t="n">
        <v>10</v>
      </c>
      <c r="L5297" s="1" t="n">
        <v>0</v>
      </c>
      <c r="M5297" s="1" t="n">
        <v>52920</v>
      </c>
    </row>
    <row r="5298" customFormat="false" ht="14.9" hidden="false" customHeight="false" outlineLevel="0" collapsed="false">
      <c r="A5298" s="1" t="n">
        <v>5293</v>
      </c>
      <c r="B5298" s="1" t="n">
        <v>72</v>
      </c>
      <c r="C5298" s="1" t="n">
        <v>0</v>
      </c>
      <c r="D5298" s="1" t="n">
        <v>0</v>
      </c>
      <c r="E5298" s="1" t="n">
        <v>1</v>
      </c>
      <c r="F5298" s="1" t="n">
        <v>5287</v>
      </c>
      <c r="H5298" s="1" t="s">
        <v>5887</v>
      </c>
      <c r="I5298" s="3" t="e">
        <f aca="false">-#NAME?,#NAME? #NAME? #NAME?</f>
        <v>#VALUE!</v>
      </c>
      <c r="J5298" s="3" t="s">
        <v>256</v>
      </c>
      <c r="K5298" s="1" t="n">
        <v>10</v>
      </c>
      <c r="L5298" s="1" t="n">
        <v>0</v>
      </c>
      <c r="M5298" s="1" t="n">
        <v>52930</v>
      </c>
    </row>
    <row r="5299" customFormat="false" ht="41.75" hidden="false" customHeight="false" outlineLevel="0" collapsed="false">
      <c r="A5299" s="1" t="n">
        <v>5294</v>
      </c>
      <c r="B5299" s="1" t="n">
        <v>72</v>
      </c>
      <c r="C5299" s="1" t="n">
        <v>0</v>
      </c>
      <c r="D5299" s="1" t="n">
        <v>1</v>
      </c>
      <c r="E5299" s="1" t="n">
        <v>1</v>
      </c>
      <c r="G5299" s="1" t="n">
        <v>72.23</v>
      </c>
      <c r="H5299" s="1" t="s">
        <v>5888</v>
      </c>
      <c r="I5299" s="3" t="s">
        <v>5889</v>
      </c>
      <c r="J5299" s="3" t="s">
        <v>256</v>
      </c>
      <c r="K5299" s="1" t="n">
        <v>10</v>
      </c>
      <c r="L5299" s="1" t="n">
        <v>0</v>
      </c>
      <c r="M5299" s="1" t="n">
        <v>52940</v>
      </c>
    </row>
    <row r="5300" customFormat="false" ht="176.1" hidden="false" customHeight="false" outlineLevel="0" collapsed="false">
      <c r="A5300" s="1" t="n">
        <v>5295</v>
      </c>
      <c r="B5300" s="1" t="n">
        <v>72</v>
      </c>
      <c r="C5300" s="1" t="n">
        <v>0</v>
      </c>
      <c r="D5300" s="1" t="n">
        <v>0</v>
      </c>
      <c r="E5300" s="1" t="n">
        <v>0</v>
      </c>
      <c r="I5300" s="3" t="s">
        <v>5890</v>
      </c>
      <c r="L5300" s="1" t="n">
        <v>0</v>
      </c>
      <c r="M5300" s="1" t="n">
        <v>52950</v>
      </c>
    </row>
    <row r="5301" customFormat="false" ht="82.05" hidden="false" customHeight="false" outlineLevel="0" collapsed="false">
      <c r="A5301" s="1" t="n">
        <v>5296</v>
      </c>
      <c r="B5301" s="1" t="n">
        <v>72</v>
      </c>
      <c r="C5301" s="1" t="n">
        <v>0</v>
      </c>
      <c r="D5301" s="1" t="n">
        <v>1</v>
      </c>
      <c r="E5301" s="1" t="n">
        <v>0</v>
      </c>
      <c r="G5301" s="1" t="n">
        <v>72.24</v>
      </c>
      <c r="I5301" s="3" t="s">
        <v>5891</v>
      </c>
      <c r="J5301" s="3" t="s">
        <v>5892</v>
      </c>
      <c r="L5301" s="0" t="s">
        <v>644</v>
      </c>
      <c r="M5301" s="1" t="n">
        <v>0</v>
      </c>
      <c r="N5301" s="1" t="n">
        <v>52960</v>
      </c>
    </row>
    <row r="5302" customFormat="false" ht="14.9" hidden="false" customHeight="false" outlineLevel="0" collapsed="false">
      <c r="A5302" s="1" t="n">
        <v>5297</v>
      </c>
      <c r="B5302" s="1" t="n">
        <v>72</v>
      </c>
      <c r="C5302" s="1" t="n">
        <v>0</v>
      </c>
      <c r="D5302" s="1" t="n">
        <v>0</v>
      </c>
      <c r="E5302" s="1" t="n">
        <v>1</v>
      </c>
      <c r="F5302" s="1" t="n">
        <v>5296</v>
      </c>
      <c r="H5302" s="1" t="s">
        <v>5893</v>
      </c>
      <c r="I5302" s="3" t="e">
        <f aca="false">-#NAME? #NAME? #NAME? #NAME? #NAME?</f>
        <v>#VALUE!</v>
      </c>
      <c r="J5302" s="3" t="s">
        <v>256</v>
      </c>
      <c r="K5302" s="1" t="n">
        <v>10</v>
      </c>
      <c r="L5302" s="1" t="n">
        <v>0</v>
      </c>
      <c r="M5302" s="1" t="n">
        <v>52970</v>
      </c>
    </row>
    <row r="5303" customFormat="false" ht="14.9" hidden="false" customHeight="false" outlineLevel="0" collapsed="false">
      <c r="A5303" s="1" t="n">
        <v>5298</v>
      </c>
      <c r="B5303" s="1" t="n">
        <v>72</v>
      </c>
      <c r="C5303" s="1" t="n">
        <v>0</v>
      </c>
      <c r="D5303" s="1" t="n">
        <v>0</v>
      </c>
      <c r="E5303" s="1" t="n">
        <v>1</v>
      </c>
      <c r="F5303" s="1" t="n">
        <v>5296</v>
      </c>
      <c r="H5303" s="1" t="s">
        <v>5894</v>
      </c>
      <c r="I5303" s="3" t="e">
        <f aca="false">-#NAME?</f>
        <v>#NAME?</v>
      </c>
      <c r="J5303" s="3" t="s">
        <v>256</v>
      </c>
      <c r="K5303" s="1" t="n">
        <v>10</v>
      </c>
      <c r="L5303" s="1" t="n">
        <v>0</v>
      </c>
      <c r="M5303" s="1" t="n">
        <v>52980</v>
      </c>
    </row>
    <row r="5304" customFormat="false" ht="108.95" hidden="false" customHeight="false" outlineLevel="0" collapsed="false">
      <c r="A5304" s="1" t="n">
        <v>5299</v>
      </c>
      <c r="B5304" s="1" t="n">
        <v>72</v>
      </c>
      <c r="C5304" s="1" t="n">
        <v>0</v>
      </c>
      <c r="D5304" s="1" t="n">
        <v>1</v>
      </c>
      <c r="E5304" s="1" t="n">
        <v>0</v>
      </c>
      <c r="G5304" s="1" t="n">
        <v>72.25</v>
      </c>
      <c r="I5304" s="3" t="s">
        <v>5895</v>
      </c>
      <c r="L5304" s="1" t="n">
        <v>0</v>
      </c>
      <c r="M5304" s="1" t="n">
        <v>52990</v>
      </c>
    </row>
    <row r="5305" customFormat="false" ht="55.2" hidden="false" customHeight="false" outlineLevel="0" collapsed="false">
      <c r="A5305" s="1" t="n">
        <v>5300</v>
      </c>
      <c r="B5305" s="1" t="n">
        <v>72</v>
      </c>
      <c r="C5305" s="1" t="n">
        <v>0</v>
      </c>
      <c r="D5305" s="1" t="n">
        <v>0</v>
      </c>
      <c r="E5305" s="1" t="n">
        <v>0</v>
      </c>
      <c r="F5305" s="1" t="n">
        <v>5299</v>
      </c>
      <c r="I5305" s="3" t="s">
        <v>5896</v>
      </c>
      <c r="L5305" s="1" t="n">
        <v>0</v>
      </c>
      <c r="M5305" s="1" t="n">
        <v>53000</v>
      </c>
    </row>
    <row r="5306" customFormat="false" ht="14.9" hidden="false" customHeight="false" outlineLevel="0" collapsed="false">
      <c r="A5306" s="1" t="n">
        <v>5301</v>
      </c>
      <c r="B5306" s="1" t="n">
        <v>72</v>
      </c>
      <c r="C5306" s="1" t="n">
        <v>0</v>
      </c>
      <c r="D5306" s="1" t="n">
        <v>0</v>
      </c>
      <c r="E5306" s="1" t="n">
        <v>1</v>
      </c>
      <c r="F5306" s="1" t="n">
        <v>5210</v>
      </c>
      <c r="H5306" s="1" t="s">
        <v>5897</v>
      </c>
      <c r="I5306" s="3" t="e">
        <f aca="false">--#NAME?-#NAME?</f>
        <v>#NAME?</v>
      </c>
      <c r="J5306" s="3" t="s">
        <v>256</v>
      </c>
      <c r="K5306" s="1" t="n">
        <v>10</v>
      </c>
      <c r="L5306" s="1" t="n">
        <v>0</v>
      </c>
      <c r="M5306" s="1" t="n">
        <v>53010</v>
      </c>
    </row>
    <row r="5307" customFormat="false" ht="14.9" hidden="false" customHeight="false" outlineLevel="0" collapsed="false">
      <c r="A5307" s="1" t="n">
        <v>5302</v>
      </c>
      <c r="B5307" s="1" t="n">
        <v>72</v>
      </c>
      <c r="C5307" s="1" t="n">
        <v>0</v>
      </c>
      <c r="D5307" s="1" t="n">
        <v>0</v>
      </c>
      <c r="E5307" s="1" t="n">
        <v>1</v>
      </c>
      <c r="F5307" s="1" t="n">
        <v>5210</v>
      </c>
      <c r="H5307" s="1" t="s">
        <v>5898</v>
      </c>
      <c r="I5307" s="3" t="e">
        <f aca="false">--#NAME?</f>
        <v>#NAME?</v>
      </c>
      <c r="J5307" s="3" t="s">
        <v>256</v>
      </c>
      <c r="K5307" s="1" t="n">
        <v>10</v>
      </c>
      <c r="L5307" s="1" t="n">
        <v>0</v>
      </c>
      <c r="M5307" s="1" t="n">
        <v>53020</v>
      </c>
    </row>
    <row r="5308" customFormat="false" ht="14.9" hidden="false" customHeight="false" outlineLevel="0" collapsed="false">
      <c r="A5308" s="1" t="n">
        <v>5303</v>
      </c>
      <c r="B5308" s="1" t="n">
        <v>72</v>
      </c>
      <c r="C5308" s="1" t="n">
        <v>0</v>
      </c>
      <c r="D5308" s="1" t="n">
        <v>0</v>
      </c>
      <c r="E5308" s="1" t="n">
        <v>1</v>
      </c>
      <c r="F5308" s="1" t="n">
        <v>5299</v>
      </c>
      <c r="H5308" s="1" t="s">
        <v>5899</v>
      </c>
      <c r="I5308" s="3" t="e">
        <f aca="false">-#NAME?,#NAME? #NAME? #NAME? #NAME? #NAME?-#NAME?,#NAME? #NAME?</f>
        <v>#VALUE!</v>
      </c>
      <c r="J5308" s="3" t="s">
        <v>256</v>
      </c>
      <c r="K5308" s="1" t="n">
        <v>10</v>
      </c>
      <c r="L5308" s="1" t="n">
        <v>0</v>
      </c>
      <c r="M5308" s="1" t="n">
        <v>53030</v>
      </c>
    </row>
    <row r="5309" customFormat="false" ht="14.9" hidden="false" customHeight="false" outlineLevel="0" collapsed="false">
      <c r="A5309" s="1" t="n">
        <v>5304</v>
      </c>
      <c r="B5309" s="1" t="n">
        <v>72</v>
      </c>
      <c r="C5309" s="1" t="n">
        <v>0</v>
      </c>
      <c r="D5309" s="1" t="n">
        <v>0</v>
      </c>
      <c r="E5309" s="1" t="n">
        <v>1</v>
      </c>
      <c r="F5309" s="1" t="n">
        <v>5299</v>
      </c>
      <c r="H5309" s="1" t="s">
        <v>5900</v>
      </c>
      <c r="I5309" s="3" t="e">
        <f aca="false">-#NAME?,#NAME? #NAME? #NAME? #NAME? #NAME?-#NAME?,#NAME? #NAME? #NAME?</f>
        <v>#VALUE!</v>
      </c>
      <c r="J5309" s="3" t="s">
        <v>256</v>
      </c>
      <c r="K5309" s="1" t="n">
        <v>10</v>
      </c>
      <c r="L5309" s="1" t="n">
        <v>0</v>
      </c>
      <c r="M5309" s="1" t="n">
        <v>53040</v>
      </c>
    </row>
    <row r="5310" customFormat="false" ht="108.95" hidden="false" customHeight="false" outlineLevel="0" collapsed="false">
      <c r="A5310" s="1" t="n">
        <v>5305</v>
      </c>
      <c r="B5310" s="1" t="n">
        <v>72</v>
      </c>
      <c r="C5310" s="1" t="n">
        <v>0</v>
      </c>
      <c r="D5310" s="1" t="n">
        <v>0</v>
      </c>
      <c r="E5310" s="1" t="n">
        <v>1</v>
      </c>
      <c r="F5310" s="1" t="n">
        <v>5299</v>
      </c>
      <c r="H5310" s="1" t="s">
        <v>5901</v>
      </c>
      <c r="I5310" s="3" t="s">
        <v>5902</v>
      </c>
      <c r="J5310" s="3" t="s">
        <v>256</v>
      </c>
      <c r="K5310" s="1" t="n">
        <v>10</v>
      </c>
      <c r="L5310" s="1" t="n">
        <v>0</v>
      </c>
      <c r="M5310" s="1" t="n">
        <v>53050</v>
      </c>
    </row>
    <row r="5311" customFormat="false" ht="14.9" hidden="false" customHeight="false" outlineLevel="0" collapsed="false">
      <c r="A5311" s="1" t="n">
        <v>5306</v>
      </c>
      <c r="B5311" s="1" t="n">
        <v>72</v>
      </c>
      <c r="C5311" s="1" t="n">
        <v>0</v>
      </c>
      <c r="D5311" s="1" t="n">
        <v>0</v>
      </c>
      <c r="E5311" s="1" t="n">
        <v>0</v>
      </c>
      <c r="F5311" s="1" t="n">
        <v>5299</v>
      </c>
      <c r="I5311" s="3" t="s">
        <v>199</v>
      </c>
      <c r="L5311" s="1" t="n">
        <v>0</v>
      </c>
      <c r="M5311" s="1" t="n">
        <v>53060</v>
      </c>
    </row>
    <row r="5312" customFormat="false" ht="14.9" hidden="false" customHeight="false" outlineLevel="0" collapsed="false">
      <c r="A5312" s="1" t="n">
        <v>5307</v>
      </c>
      <c r="B5312" s="1" t="n">
        <v>72</v>
      </c>
      <c r="C5312" s="1" t="n">
        <v>0</v>
      </c>
      <c r="D5312" s="1" t="n">
        <v>0</v>
      </c>
      <c r="E5312" s="1" t="n">
        <v>1</v>
      </c>
      <c r="F5312" s="1" t="n">
        <v>5306</v>
      </c>
      <c r="H5312" s="1" t="s">
        <v>5903</v>
      </c>
      <c r="I5312" s="3" t="e">
        <f aca="false">--#NAME? #NAME? #NAME? #NAME? #NAME? #NAME?</f>
        <v>#VALUE!</v>
      </c>
      <c r="J5312" s="3" t="s">
        <v>256</v>
      </c>
      <c r="K5312" s="1" t="n">
        <v>10</v>
      </c>
      <c r="L5312" s="1" t="n">
        <v>0</v>
      </c>
      <c r="M5312" s="1" t="n">
        <v>53070</v>
      </c>
    </row>
    <row r="5313" customFormat="false" ht="14.9" hidden="false" customHeight="false" outlineLevel="0" collapsed="false">
      <c r="A5313" s="1" t="n">
        <v>5308</v>
      </c>
      <c r="B5313" s="1" t="n">
        <v>72</v>
      </c>
      <c r="C5313" s="1" t="n">
        <v>0</v>
      </c>
      <c r="D5313" s="1" t="n">
        <v>0</v>
      </c>
      <c r="E5313" s="1" t="n">
        <v>1</v>
      </c>
      <c r="F5313" s="1" t="n">
        <v>5306</v>
      </c>
      <c r="H5313" s="1" t="s">
        <v>5904</v>
      </c>
      <c r="I5313" s="3" t="e">
        <f aca="false">--#NAME? #NAME? #NAME? #NAME? #NAME? #NAME?</f>
        <v>#VALUE!</v>
      </c>
      <c r="J5313" s="3" t="s">
        <v>256</v>
      </c>
      <c r="K5313" s="1" t="n">
        <v>10</v>
      </c>
      <c r="L5313" s="1" t="n">
        <v>0</v>
      </c>
      <c r="M5313" s="1" t="n">
        <v>53080</v>
      </c>
    </row>
    <row r="5314" customFormat="false" ht="14.9" hidden="false" customHeight="false" outlineLevel="0" collapsed="false">
      <c r="A5314" s="1" t="n">
        <v>5309</v>
      </c>
      <c r="B5314" s="1" t="n">
        <v>72</v>
      </c>
      <c r="C5314" s="1" t="n">
        <v>0</v>
      </c>
      <c r="D5314" s="1" t="n">
        <v>0</v>
      </c>
      <c r="E5314" s="1" t="n">
        <v>1</v>
      </c>
      <c r="F5314" s="1" t="n">
        <v>5306</v>
      </c>
      <c r="H5314" s="1" t="s">
        <v>5905</v>
      </c>
      <c r="I5314" s="3" t="e">
        <f aca="false">--#NAME?</f>
        <v>#NAME?</v>
      </c>
      <c r="J5314" s="3" t="s">
        <v>256</v>
      </c>
      <c r="K5314" s="1" t="n">
        <v>10</v>
      </c>
      <c r="L5314" s="1" t="n">
        <v>0</v>
      </c>
      <c r="M5314" s="1" t="n">
        <v>53090</v>
      </c>
    </row>
    <row r="5315" customFormat="false" ht="108.95" hidden="false" customHeight="false" outlineLevel="0" collapsed="false">
      <c r="A5315" s="1" t="n">
        <v>5310</v>
      </c>
      <c r="B5315" s="1" t="n">
        <v>72</v>
      </c>
      <c r="C5315" s="1" t="n">
        <v>0</v>
      </c>
      <c r="D5315" s="1" t="n">
        <v>1</v>
      </c>
      <c r="E5315" s="1" t="n">
        <v>0</v>
      </c>
      <c r="G5315" s="1" t="n">
        <v>72.26</v>
      </c>
      <c r="I5315" s="3" t="s">
        <v>5906</v>
      </c>
      <c r="L5315" s="1" t="n">
        <v>0</v>
      </c>
      <c r="M5315" s="1" t="n">
        <v>53100</v>
      </c>
    </row>
    <row r="5316" customFormat="false" ht="55.2" hidden="false" customHeight="false" outlineLevel="0" collapsed="false">
      <c r="A5316" s="1" t="n">
        <v>5311</v>
      </c>
      <c r="B5316" s="1" t="n">
        <v>72</v>
      </c>
      <c r="C5316" s="1" t="n">
        <v>0</v>
      </c>
      <c r="D5316" s="1" t="n">
        <v>0</v>
      </c>
      <c r="E5316" s="1" t="n">
        <v>0</v>
      </c>
      <c r="F5316" s="1" t="n">
        <v>5310</v>
      </c>
      <c r="I5316" s="3" t="s">
        <v>5896</v>
      </c>
      <c r="L5316" s="1" t="n">
        <v>0</v>
      </c>
      <c r="M5316" s="1" t="n">
        <v>53110</v>
      </c>
    </row>
    <row r="5317" customFormat="false" ht="14.9" hidden="false" customHeight="false" outlineLevel="0" collapsed="false">
      <c r="A5317" s="1" t="n">
        <v>5312</v>
      </c>
      <c r="B5317" s="1" t="n">
        <v>72</v>
      </c>
      <c r="C5317" s="1" t="n">
        <v>0</v>
      </c>
      <c r="D5317" s="1" t="n">
        <v>0</v>
      </c>
      <c r="E5317" s="1" t="n">
        <v>1</v>
      </c>
      <c r="F5317" s="1" t="n">
        <v>5311</v>
      </c>
      <c r="H5317" s="1" t="s">
        <v>5907</v>
      </c>
      <c r="I5317" s="3" t="e">
        <f aca="false">--#NAME?-#NAME?</f>
        <v>#NAME?</v>
      </c>
      <c r="J5317" s="3" t="s">
        <v>256</v>
      </c>
      <c r="K5317" s="1" t="n">
        <v>10</v>
      </c>
      <c r="L5317" s="1" t="n">
        <v>0</v>
      </c>
      <c r="M5317" s="1" t="n">
        <v>53120</v>
      </c>
    </row>
    <row r="5318" customFormat="false" ht="14.9" hidden="false" customHeight="false" outlineLevel="0" collapsed="false">
      <c r="A5318" s="1" t="n">
        <v>5313</v>
      </c>
      <c r="B5318" s="1" t="n">
        <v>72</v>
      </c>
      <c r="C5318" s="1" t="n">
        <v>0</v>
      </c>
      <c r="D5318" s="1" t="n">
        <v>0</v>
      </c>
      <c r="E5318" s="1" t="n">
        <v>1</v>
      </c>
      <c r="F5318" s="1" t="n">
        <v>5311</v>
      </c>
      <c r="H5318" s="1" t="s">
        <v>5908</v>
      </c>
      <c r="I5318" s="3" t="e">
        <f aca="false">--#NAME?</f>
        <v>#NAME?</v>
      </c>
      <c r="J5318" s="3" t="s">
        <v>256</v>
      </c>
      <c r="K5318" s="1" t="n">
        <v>10</v>
      </c>
      <c r="L5318" s="1" t="n">
        <v>0</v>
      </c>
      <c r="M5318" s="1" t="n">
        <v>53130</v>
      </c>
    </row>
    <row r="5319" customFormat="false" ht="14.9" hidden="false" customHeight="false" outlineLevel="0" collapsed="false">
      <c r="A5319" s="1" t="n">
        <v>5314</v>
      </c>
      <c r="B5319" s="1" t="n">
        <v>72</v>
      </c>
      <c r="C5319" s="1" t="n">
        <v>0</v>
      </c>
      <c r="D5319" s="1" t="n">
        <v>0</v>
      </c>
      <c r="E5319" s="1" t="n">
        <v>1</v>
      </c>
      <c r="F5319" s="1" t="n">
        <v>5310</v>
      </c>
      <c r="H5319" s="1" t="s">
        <v>5909</v>
      </c>
      <c r="I5319" s="3" t="e">
        <f aca="false">-#NAME? #NAME? #NAME? #NAME?</f>
        <v>#VALUE!</v>
      </c>
      <c r="J5319" s="3" t="s">
        <v>256</v>
      </c>
      <c r="K5319" s="1" t="n">
        <v>10</v>
      </c>
      <c r="L5319" s="1" t="n">
        <v>0</v>
      </c>
      <c r="M5319" s="1" t="n">
        <v>53140</v>
      </c>
    </row>
    <row r="5320" customFormat="false" ht="14.9" hidden="false" customHeight="false" outlineLevel="0" collapsed="false">
      <c r="A5320" s="1" t="n">
        <v>5315</v>
      </c>
      <c r="B5320" s="1" t="n">
        <v>72</v>
      </c>
      <c r="C5320" s="1" t="n">
        <v>0</v>
      </c>
      <c r="D5320" s="1" t="n">
        <v>0</v>
      </c>
      <c r="E5320" s="1" t="n">
        <v>0</v>
      </c>
      <c r="F5320" s="1" t="n">
        <v>5310</v>
      </c>
      <c r="I5320" s="3" t="s">
        <v>199</v>
      </c>
      <c r="L5320" s="1" t="n">
        <v>0</v>
      </c>
      <c r="M5320" s="1" t="n">
        <v>53150</v>
      </c>
    </row>
    <row r="5321" customFormat="false" ht="14.9" hidden="false" customHeight="false" outlineLevel="0" collapsed="false">
      <c r="A5321" s="1" t="n">
        <v>5316</v>
      </c>
      <c r="B5321" s="1" t="n">
        <v>72</v>
      </c>
      <c r="C5321" s="1" t="n">
        <v>0</v>
      </c>
      <c r="D5321" s="1" t="n">
        <v>0</v>
      </c>
      <c r="E5321" s="1" t="n">
        <v>1</v>
      </c>
      <c r="F5321" s="1" t="n">
        <v>5315</v>
      </c>
      <c r="H5321" s="1" t="s">
        <v>5910</v>
      </c>
      <c r="I5321" s="3" t="e">
        <f aca="false">--#NAME? #NAME? #NAME? #NAME? #NAME?-#NAME?</f>
        <v>#VALUE!</v>
      </c>
      <c r="J5321" s="3" t="s">
        <v>256</v>
      </c>
      <c r="K5321" s="1" t="n">
        <v>10</v>
      </c>
      <c r="L5321" s="1" t="n">
        <v>0</v>
      </c>
      <c r="M5321" s="1" t="n">
        <v>53160</v>
      </c>
    </row>
    <row r="5322" customFormat="false" ht="95.5" hidden="false" customHeight="false" outlineLevel="0" collapsed="false">
      <c r="A5322" s="1" t="n">
        <v>5317</v>
      </c>
      <c r="B5322" s="1" t="n">
        <v>72</v>
      </c>
      <c r="C5322" s="1" t="n">
        <v>0</v>
      </c>
      <c r="D5322" s="1" t="n">
        <v>0</v>
      </c>
      <c r="E5322" s="1" t="n">
        <v>1</v>
      </c>
      <c r="F5322" s="1" t="n">
        <v>5315</v>
      </c>
      <c r="H5322" s="1" t="s">
        <v>5911</v>
      </c>
      <c r="I5322" s="3" t="s">
        <v>5912</v>
      </c>
      <c r="J5322" s="3" t="s">
        <v>256</v>
      </c>
      <c r="K5322" s="1" t="n">
        <v>10</v>
      </c>
      <c r="L5322" s="1" t="n">
        <v>0</v>
      </c>
      <c r="M5322" s="1" t="n">
        <v>53170</v>
      </c>
    </row>
    <row r="5323" customFormat="false" ht="14.9" hidden="false" customHeight="false" outlineLevel="0" collapsed="false">
      <c r="A5323" s="1" t="n">
        <v>5318</v>
      </c>
      <c r="B5323" s="1" t="n">
        <v>72</v>
      </c>
      <c r="C5323" s="1" t="n">
        <v>0</v>
      </c>
      <c r="D5323" s="1" t="n">
        <v>0</v>
      </c>
      <c r="E5323" s="1" t="n">
        <v>1</v>
      </c>
      <c r="F5323" s="1" t="n">
        <v>5315</v>
      </c>
      <c r="H5323" s="1" t="s">
        <v>5913</v>
      </c>
      <c r="I5323" s="3" t="e">
        <f aca="false">--#NAME?</f>
        <v>#NAME?</v>
      </c>
      <c r="J5323" s="3" t="s">
        <v>256</v>
      </c>
      <c r="K5323" s="1" t="n">
        <v>10</v>
      </c>
      <c r="L5323" s="1" t="n">
        <v>0</v>
      </c>
      <c r="M5323" s="1" t="n">
        <v>53180</v>
      </c>
    </row>
    <row r="5324" customFormat="false" ht="122.35" hidden="false" customHeight="false" outlineLevel="0" collapsed="false">
      <c r="A5324" s="1" t="n">
        <v>5319</v>
      </c>
      <c r="B5324" s="1" t="n">
        <v>72</v>
      </c>
      <c r="C5324" s="1" t="n">
        <v>0</v>
      </c>
      <c r="D5324" s="1" t="n">
        <v>1</v>
      </c>
      <c r="E5324" s="1" t="n">
        <v>0</v>
      </c>
      <c r="G5324" s="1" t="n">
        <v>72.27</v>
      </c>
      <c r="I5324" s="3" t="s">
        <v>5914</v>
      </c>
      <c r="L5324" s="1" t="n">
        <v>0</v>
      </c>
      <c r="M5324" s="1" t="n">
        <v>53190</v>
      </c>
    </row>
    <row r="5325" customFormat="false" ht="14.9" hidden="false" customHeight="false" outlineLevel="0" collapsed="false">
      <c r="A5325" s="1" t="n">
        <v>5320</v>
      </c>
      <c r="B5325" s="1" t="n">
        <v>72</v>
      </c>
      <c r="C5325" s="1" t="n">
        <v>0</v>
      </c>
      <c r="D5325" s="1" t="n">
        <v>0</v>
      </c>
      <c r="E5325" s="1" t="n">
        <v>1</v>
      </c>
      <c r="F5325" s="1" t="n">
        <v>5319</v>
      </c>
      <c r="H5325" s="1" t="s">
        <v>5915</v>
      </c>
      <c r="I5325" s="3" t="e">
        <f aca="false">-#NAME? #NAME? #NAME? #NAME?</f>
        <v>#VALUE!</v>
      </c>
      <c r="J5325" s="3" t="s">
        <v>256</v>
      </c>
      <c r="K5325" s="1" t="n">
        <v>10</v>
      </c>
      <c r="L5325" s="1" t="n">
        <v>0</v>
      </c>
      <c r="M5325" s="1" t="n">
        <v>53200</v>
      </c>
    </row>
    <row r="5326" customFormat="false" ht="14.9" hidden="false" customHeight="false" outlineLevel="0" collapsed="false">
      <c r="A5326" s="1" t="n">
        <v>5321</v>
      </c>
      <c r="B5326" s="1" t="n">
        <v>72</v>
      </c>
      <c r="C5326" s="1" t="n">
        <v>0</v>
      </c>
      <c r="D5326" s="1" t="n">
        <v>0</v>
      </c>
      <c r="E5326" s="1" t="n">
        <v>1</v>
      </c>
      <c r="F5326" s="1" t="n">
        <v>5319</v>
      </c>
      <c r="H5326" s="1" t="s">
        <v>5916</v>
      </c>
      <c r="I5326" s="3" t="e">
        <f aca="false">-#NAME? #NAME?-#NAME? #NAME?</f>
        <v>#VALUE!</v>
      </c>
      <c r="J5326" s="3" t="s">
        <v>256</v>
      </c>
      <c r="K5326" s="1" t="n">
        <v>10</v>
      </c>
      <c r="L5326" s="1" t="n">
        <v>0</v>
      </c>
      <c r="M5326" s="1" t="n">
        <v>53210</v>
      </c>
    </row>
    <row r="5327" customFormat="false" ht="14.9" hidden="false" customHeight="false" outlineLevel="0" collapsed="false">
      <c r="A5327" s="1" t="n">
        <v>5322</v>
      </c>
      <c r="B5327" s="1" t="n">
        <v>72</v>
      </c>
      <c r="C5327" s="1" t="n">
        <v>0</v>
      </c>
      <c r="D5327" s="1" t="n">
        <v>0</v>
      </c>
      <c r="E5327" s="1" t="n">
        <v>1</v>
      </c>
      <c r="F5327" s="1" t="n">
        <v>5319</v>
      </c>
      <c r="H5327" s="1" t="s">
        <v>5917</v>
      </c>
      <c r="I5327" s="3" t="e">
        <f aca="false">-#NAME?</f>
        <v>#NAME?</v>
      </c>
      <c r="J5327" s="3" t="s">
        <v>256</v>
      </c>
      <c r="K5327" s="1" t="n">
        <v>10</v>
      </c>
      <c r="L5327" s="1" t="n">
        <v>0</v>
      </c>
      <c r="M5327" s="1" t="n">
        <v>53220</v>
      </c>
    </row>
    <row r="5328" customFormat="false" ht="256.7" hidden="false" customHeight="false" outlineLevel="0" collapsed="false">
      <c r="A5328" s="1" t="n">
        <v>5323</v>
      </c>
      <c r="B5328" s="1" t="n">
        <v>72</v>
      </c>
      <c r="C5328" s="1" t="n">
        <v>0</v>
      </c>
      <c r="D5328" s="1" t="n">
        <v>1</v>
      </c>
      <c r="E5328" s="1" t="n">
        <v>0</v>
      </c>
      <c r="G5328" s="1" t="n">
        <v>72.28</v>
      </c>
      <c r="I5328" s="3" t="s">
        <v>5918</v>
      </c>
      <c r="L5328" s="1" t="n">
        <v>0</v>
      </c>
      <c r="M5328" s="1" t="n">
        <v>53230</v>
      </c>
    </row>
    <row r="5329" customFormat="false" ht="14.9" hidden="false" customHeight="false" outlineLevel="0" collapsed="false">
      <c r="A5329" s="1" t="n">
        <v>5324</v>
      </c>
      <c r="B5329" s="1" t="n">
        <v>72</v>
      </c>
      <c r="C5329" s="1" t="n">
        <v>0</v>
      </c>
      <c r="D5329" s="1" t="n">
        <v>0</v>
      </c>
      <c r="E5329" s="1" t="n">
        <v>1</v>
      </c>
      <c r="F5329" s="1" t="n">
        <v>5323</v>
      </c>
      <c r="H5329" s="1" t="s">
        <v>5919</v>
      </c>
      <c r="I5329" s="3" t="e">
        <f aca="false">-#NAME? #NAME? #NAME?,#NAME? #NAME? #NAME? #NAME?</f>
        <v>#VALUE!</v>
      </c>
      <c r="J5329" s="3" t="s">
        <v>256</v>
      </c>
      <c r="K5329" s="1" t="n">
        <v>10</v>
      </c>
      <c r="L5329" s="1" t="n">
        <v>0</v>
      </c>
      <c r="M5329" s="1" t="n">
        <v>53240</v>
      </c>
    </row>
    <row r="5330" customFormat="false" ht="14.9" hidden="false" customHeight="false" outlineLevel="0" collapsed="false">
      <c r="A5330" s="1" t="n">
        <v>5325</v>
      </c>
      <c r="B5330" s="1" t="n">
        <v>72</v>
      </c>
      <c r="C5330" s="1" t="n">
        <v>0</v>
      </c>
      <c r="D5330" s="1" t="n">
        <v>0</v>
      </c>
      <c r="E5330" s="1" t="n">
        <v>1</v>
      </c>
      <c r="F5330" s="1" t="n">
        <v>5323</v>
      </c>
      <c r="H5330" s="1" t="s">
        <v>5920</v>
      </c>
      <c r="I5330" s="3" t="e">
        <f aca="false">-#NAME? #NAME? #NAME?,#NAME? #NAME?-#NAME? #NAME?</f>
        <v>#VALUE!</v>
      </c>
      <c r="J5330" s="3" t="s">
        <v>256</v>
      </c>
      <c r="K5330" s="1" t="n">
        <v>10</v>
      </c>
      <c r="L5330" s="1" t="n">
        <v>0</v>
      </c>
      <c r="M5330" s="1" t="n">
        <v>53250</v>
      </c>
    </row>
    <row r="5331" customFormat="false" ht="14.9" hidden="false" customHeight="false" outlineLevel="0" collapsed="false">
      <c r="A5331" s="1" t="n">
        <v>5326</v>
      </c>
      <c r="B5331" s="1" t="n">
        <v>72</v>
      </c>
      <c r="C5331" s="1" t="n">
        <v>0</v>
      </c>
      <c r="D5331" s="1" t="n">
        <v>0</v>
      </c>
      <c r="E5331" s="1" t="n">
        <v>1</v>
      </c>
      <c r="F5331" s="1" t="n">
        <v>5323</v>
      </c>
      <c r="H5331" s="1" t="s">
        <v>5921</v>
      </c>
      <c r="I5331" s="3" t="e">
        <f aca="false">-#NAME? #NAME? #NAME? #NAME?,#NAME? #NAME? #NAME? #NAME? #NAME?-#NAME?,#NAME? #NAME? #NAME?</f>
        <v>#VALUE!</v>
      </c>
      <c r="J5331" s="3" t="s">
        <v>256</v>
      </c>
      <c r="K5331" s="1" t="n">
        <v>10</v>
      </c>
      <c r="L5331" s="1" t="n">
        <v>0</v>
      </c>
      <c r="M5331" s="1" t="n">
        <v>53260</v>
      </c>
    </row>
    <row r="5332" customFormat="false" ht="14.9" hidden="false" customHeight="false" outlineLevel="0" collapsed="false">
      <c r="A5332" s="1" t="n">
        <v>5327</v>
      </c>
      <c r="B5332" s="1" t="n">
        <v>72</v>
      </c>
      <c r="C5332" s="1" t="n">
        <v>0</v>
      </c>
      <c r="D5332" s="1" t="n">
        <v>0</v>
      </c>
      <c r="E5332" s="1" t="n">
        <v>1</v>
      </c>
      <c r="F5332" s="1" t="n">
        <v>5323</v>
      </c>
      <c r="H5332" s="1" t="s">
        <v>5922</v>
      </c>
      <c r="I5332" s="3" t="e">
        <f aca="false">-#NAME? #NAME? #NAME? #NAME?,#NAME? #NAME? #NAME? #NAME? #NAME?</f>
        <v>#VALUE!</v>
      </c>
      <c r="J5332" s="3" t="s">
        <v>256</v>
      </c>
      <c r="K5332" s="1" t="n">
        <v>10</v>
      </c>
      <c r="L5332" s="1" t="n">
        <v>0</v>
      </c>
      <c r="M5332" s="1" t="n">
        <v>53270</v>
      </c>
    </row>
    <row r="5333" customFormat="false" ht="14.9" hidden="false" customHeight="false" outlineLevel="0" collapsed="false">
      <c r="A5333" s="1" t="n">
        <v>5328</v>
      </c>
      <c r="B5333" s="1" t="n">
        <v>72</v>
      </c>
      <c r="C5333" s="1" t="n">
        <v>0</v>
      </c>
      <c r="D5333" s="1" t="n">
        <v>0</v>
      </c>
      <c r="E5333" s="1" t="n">
        <v>1</v>
      </c>
      <c r="F5333" s="1" t="n">
        <v>5323</v>
      </c>
      <c r="H5333" s="1" t="s">
        <v>5923</v>
      </c>
      <c r="I5333" s="3" t="e">
        <f aca="false">-#NAME? #NAME? #NAME? #NAME?,#NAME? #NAME? #NAME? #NAME? #NAME?-#NAME? #NAME? #NAME?-#NAME?</f>
        <v>#VALUE!</v>
      </c>
      <c r="J5333" s="3" t="s">
        <v>256</v>
      </c>
      <c r="K5333" s="1" t="n">
        <v>10</v>
      </c>
      <c r="L5333" s="1" t="n">
        <v>0</v>
      </c>
      <c r="M5333" s="1" t="n">
        <v>53280</v>
      </c>
    </row>
    <row r="5334" customFormat="false" ht="14.9" hidden="false" customHeight="false" outlineLevel="0" collapsed="false">
      <c r="A5334" s="1" t="n">
        <v>5329</v>
      </c>
      <c r="B5334" s="1" t="n">
        <v>72</v>
      </c>
      <c r="C5334" s="1" t="n">
        <v>0</v>
      </c>
      <c r="D5334" s="1" t="n">
        <v>0</v>
      </c>
      <c r="E5334" s="1" t="n">
        <v>1</v>
      </c>
      <c r="F5334" s="1" t="n">
        <v>5323</v>
      </c>
      <c r="H5334" s="1" t="s">
        <v>5924</v>
      </c>
      <c r="I5334" s="3" t="e">
        <f aca="false">-#NAME? #NAME? #NAME? #NAME?</f>
        <v>#VALUE!</v>
      </c>
      <c r="J5334" s="3" t="s">
        <v>256</v>
      </c>
      <c r="K5334" s="1" t="n">
        <v>10</v>
      </c>
      <c r="L5334" s="1" t="n">
        <v>0</v>
      </c>
      <c r="M5334" s="1" t="n">
        <v>53290</v>
      </c>
    </row>
    <row r="5335" customFormat="false" ht="14.9" hidden="false" customHeight="false" outlineLevel="0" collapsed="false">
      <c r="A5335" s="1" t="n">
        <v>5330</v>
      </c>
      <c r="B5335" s="1" t="n">
        <v>72</v>
      </c>
      <c r="C5335" s="1" t="n">
        <v>0</v>
      </c>
      <c r="D5335" s="1" t="n">
        <v>0</v>
      </c>
      <c r="E5335" s="1" t="n">
        <v>1</v>
      </c>
      <c r="F5335" s="1" t="n">
        <v>5323</v>
      </c>
      <c r="H5335" s="1" t="s">
        <v>5925</v>
      </c>
      <c r="I5335" s="3" t="e">
        <f aca="false">-#NAME?,#NAME? #NAME? #NAME?</f>
        <v>#VALUE!</v>
      </c>
      <c r="J5335" s="3" t="s">
        <v>256</v>
      </c>
      <c r="K5335" s="1" t="n">
        <v>10</v>
      </c>
      <c r="L5335" s="1" t="n">
        <v>0</v>
      </c>
      <c r="M5335" s="1" t="n">
        <v>53300</v>
      </c>
    </row>
    <row r="5336" customFormat="false" ht="14.9" hidden="false" customHeight="false" outlineLevel="0" collapsed="false">
      <c r="A5336" s="1" t="n">
        <v>5331</v>
      </c>
      <c r="B5336" s="1" t="n">
        <v>72</v>
      </c>
      <c r="C5336" s="1" t="n">
        <v>0</v>
      </c>
      <c r="D5336" s="1" t="n">
        <v>0</v>
      </c>
      <c r="E5336" s="1" t="n">
        <v>1</v>
      </c>
      <c r="F5336" s="1" t="n">
        <v>5323</v>
      </c>
      <c r="H5336" s="1" t="s">
        <v>5926</v>
      </c>
      <c r="I5336" s="3" t="e">
        <f aca="false">-#NAME? #NAME? #NAME? #NAME? #NAME?</f>
        <v>#VALUE!</v>
      </c>
      <c r="J5336" s="3" t="s">
        <v>256</v>
      </c>
      <c r="K5336" s="1" t="n">
        <v>10</v>
      </c>
      <c r="L5336" s="1" t="n">
        <v>0</v>
      </c>
      <c r="M5336" s="1" t="n">
        <v>53310</v>
      </c>
    </row>
    <row r="5337" customFormat="false" ht="41.75" hidden="false" customHeight="false" outlineLevel="0" collapsed="false">
      <c r="A5337" s="1" t="n">
        <v>5332</v>
      </c>
      <c r="B5337" s="1" t="n">
        <v>72</v>
      </c>
      <c r="C5337" s="1" t="n">
        <v>0</v>
      </c>
      <c r="D5337" s="1" t="n">
        <v>1</v>
      </c>
      <c r="E5337" s="1" t="n">
        <v>0</v>
      </c>
      <c r="G5337" s="1" t="n">
        <v>72.29</v>
      </c>
      <c r="I5337" s="3" t="s">
        <v>5927</v>
      </c>
      <c r="L5337" s="1" t="n">
        <v>0</v>
      </c>
      <c r="M5337" s="1" t="n">
        <v>53320</v>
      </c>
    </row>
    <row r="5338" customFormat="false" ht="14.9" hidden="false" customHeight="false" outlineLevel="0" collapsed="false">
      <c r="A5338" s="1" t="n">
        <v>5333</v>
      </c>
      <c r="B5338" s="1" t="n">
        <v>72</v>
      </c>
      <c r="C5338" s="1" t="n">
        <v>0</v>
      </c>
      <c r="D5338" s="1" t="n">
        <v>0</v>
      </c>
      <c r="E5338" s="1" t="n">
        <v>1</v>
      </c>
      <c r="F5338" s="1" t="n">
        <v>5332</v>
      </c>
      <c r="H5338" s="1" t="s">
        <v>5928</v>
      </c>
      <c r="I5338" s="3" t="e">
        <f aca="false">-#NAME? #NAME?-#NAME? #NAME?</f>
        <v>#VALUE!</v>
      </c>
      <c r="J5338" s="3" t="s">
        <v>256</v>
      </c>
      <c r="K5338" s="1" t="n">
        <v>10</v>
      </c>
      <c r="L5338" s="1" t="n">
        <v>0</v>
      </c>
      <c r="M5338" s="1" t="n">
        <v>53330</v>
      </c>
    </row>
    <row r="5339" customFormat="false" ht="14.9" hidden="false" customHeight="false" outlineLevel="0" collapsed="false">
      <c r="A5339" s="1" t="n">
        <v>5334</v>
      </c>
      <c r="B5339" s="1" t="n">
        <v>72</v>
      </c>
      <c r="C5339" s="1" t="n">
        <v>0</v>
      </c>
      <c r="D5339" s="1" t="n">
        <v>0</v>
      </c>
      <c r="E5339" s="1" t="n">
        <v>1</v>
      </c>
      <c r="F5339" s="1" t="n">
        <v>5332</v>
      </c>
      <c r="H5339" s="1" t="s">
        <v>5929</v>
      </c>
      <c r="I5339" s="3" t="e">
        <f aca="false">-#NAME?</f>
        <v>#NAME?</v>
      </c>
      <c r="J5339" s="3" t="s">
        <v>256</v>
      </c>
      <c r="K5339" s="1" t="n">
        <v>10</v>
      </c>
      <c r="L5339" s="1" t="n">
        <v>0</v>
      </c>
      <c r="M5339" s="1" t="n">
        <v>53340</v>
      </c>
    </row>
    <row r="5340" customFormat="false" ht="270.1" hidden="false" customHeight="false" outlineLevel="0" collapsed="false">
      <c r="A5340" s="1" t="n">
        <v>5335</v>
      </c>
      <c r="B5340" s="1" t="n">
        <v>73</v>
      </c>
      <c r="C5340" s="1" t="n">
        <v>0</v>
      </c>
      <c r="D5340" s="1" t="n">
        <v>1</v>
      </c>
      <c r="E5340" s="1" t="n">
        <v>0</v>
      </c>
      <c r="G5340" s="1" t="n">
        <v>73.01</v>
      </c>
      <c r="I5340" s="3" t="s">
        <v>5930</v>
      </c>
      <c r="L5340" s="1" t="n">
        <v>0</v>
      </c>
      <c r="M5340" s="1" t="n">
        <v>53350</v>
      </c>
    </row>
    <row r="5341" customFormat="false" ht="14.9" hidden="false" customHeight="false" outlineLevel="0" collapsed="false">
      <c r="A5341" s="1" t="n">
        <v>5336</v>
      </c>
      <c r="B5341" s="1" t="n">
        <v>73</v>
      </c>
      <c r="C5341" s="1" t="n">
        <v>0</v>
      </c>
      <c r="D5341" s="1" t="n">
        <v>0</v>
      </c>
      <c r="E5341" s="1" t="n">
        <v>1</v>
      </c>
      <c r="F5341" s="1" t="n">
        <v>5335</v>
      </c>
      <c r="H5341" s="1" t="s">
        <v>5931</v>
      </c>
      <c r="I5341" s="3" t="e">
        <f aca="false">-#NAME? #NAME?</f>
        <v>#VALUE!</v>
      </c>
      <c r="J5341" s="3" t="s">
        <v>256</v>
      </c>
      <c r="K5341" s="1" t="n">
        <v>10</v>
      </c>
      <c r="L5341" s="1" t="n">
        <v>0</v>
      </c>
      <c r="M5341" s="1" t="n">
        <v>53360</v>
      </c>
    </row>
    <row r="5342" customFormat="false" ht="14.9" hidden="false" customHeight="false" outlineLevel="0" collapsed="false">
      <c r="A5342" s="1" t="n">
        <v>5337</v>
      </c>
      <c r="B5342" s="1" t="n">
        <v>73</v>
      </c>
      <c r="C5342" s="1" t="n">
        <v>0</v>
      </c>
      <c r="D5342" s="1" t="n">
        <v>0</v>
      </c>
      <c r="E5342" s="1" t="n">
        <v>1</v>
      </c>
      <c r="F5342" s="1" t="n">
        <v>5335</v>
      </c>
      <c r="H5342" s="1" t="s">
        <v>5932</v>
      </c>
      <c r="I5342" s="3" t="e">
        <f aca="false">-#NAME?,#NAME? #NAME? #NAME?</f>
        <v>#VALUE!</v>
      </c>
      <c r="J5342" s="3" t="s">
        <v>256</v>
      </c>
      <c r="K5342" s="1" t="n">
        <v>10</v>
      </c>
      <c r="L5342" s="1" t="n">
        <v>0</v>
      </c>
      <c r="M5342" s="1" t="n">
        <v>53370</v>
      </c>
    </row>
    <row r="5343" customFormat="false" ht="565.65" hidden="false" customHeight="false" outlineLevel="0" collapsed="false">
      <c r="A5343" s="1" t="n">
        <v>5338</v>
      </c>
      <c r="B5343" s="1" t="n">
        <v>73</v>
      </c>
      <c r="C5343" s="1" t="n">
        <v>0</v>
      </c>
      <c r="D5343" s="1" t="n">
        <v>1</v>
      </c>
      <c r="E5343" s="1" t="n">
        <v>0</v>
      </c>
      <c r="G5343" s="1" t="n">
        <v>73.02</v>
      </c>
      <c r="I5343" s="3" t="s">
        <v>5933</v>
      </c>
      <c r="L5343" s="1" t="n">
        <v>0</v>
      </c>
      <c r="M5343" s="1" t="n">
        <v>53380</v>
      </c>
    </row>
    <row r="5344" customFormat="false" ht="14.9" hidden="false" customHeight="false" outlineLevel="0" collapsed="false">
      <c r="A5344" s="1" t="n">
        <v>5339</v>
      </c>
      <c r="B5344" s="1" t="n">
        <v>73</v>
      </c>
      <c r="C5344" s="1" t="n">
        <v>0</v>
      </c>
      <c r="D5344" s="1" t="n">
        <v>0</v>
      </c>
      <c r="E5344" s="1" t="n">
        <v>1</v>
      </c>
      <c r="F5344" s="1" t="n">
        <v>5338</v>
      </c>
      <c r="H5344" s="1" t="s">
        <v>5934</v>
      </c>
      <c r="I5344" s="3" t="e">
        <f aca="false">-#NAME?</f>
        <v>#NAME?</v>
      </c>
      <c r="J5344" s="3" t="s">
        <v>256</v>
      </c>
      <c r="K5344" s="1" t="n">
        <v>10</v>
      </c>
      <c r="L5344" s="1" t="n">
        <v>0</v>
      </c>
      <c r="M5344" s="1" t="n">
        <v>53390</v>
      </c>
    </row>
    <row r="5345" customFormat="false" ht="14.9" hidden="false" customHeight="false" outlineLevel="0" collapsed="false">
      <c r="A5345" s="1" t="n">
        <v>5340</v>
      </c>
      <c r="B5345" s="1" t="n">
        <v>73</v>
      </c>
      <c r="C5345" s="1" t="n">
        <v>0</v>
      </c>
      <c r="D5345" s="1" t="n">
        <v>0</v>
      </c>
      <c r="E5345" s="1" t="n">
        <v>1</v>
      </c>
      <c r="F5345" s="1" t="n">
        <v>5338</v>
      </c>
      <c r="H5345" s="1" t="s">
        <v>5935</v>
      </c>
      <c r="I5345" s="3" t="e">
        <f aca="false">-#NAME? #NAME?,#NAME? #NAME?,#NAME? #NAME? #NAME? #NAME? #NAME? #NAME?</f>
        <v>#VALUE!</v>
      </c>
      <c r="J5345" s="3" t="s">
        <v>256</v>
      </c>
      <c r="K5345" s="1" t="n">
        <v>10</v>
      </c>
      <c r="L5345" s="1" t="n">
        <v>0</v>
      </c>
      <c r="M5345" s="1" t="n">
        <v>53400</v>
      </c>
    </row>
    <row r="5346" customFormat="false" ht="14.9" hidden="false" customHeight="false" outlineLevel="0" collapsed="false">
      <c r="A5346" s="1" t="n">
        <v>5341</v>
      </c>
      <c r="B5346" s="1" t="n">
        <v>73</v>
      </c>
      <c r="C5346" s="1" t="n">
        <v>0</v>
      </c>
      <c r="D5346" s="1" t="n">
        <v>0</v>
      </c>
      <c r="E5346" s="1" t="n">
        <v>1</v>
      </c>
      <c r="F5346" s="1" t="n">
        <v>5338</v>
      </c>
      <c r="H5346" s="1" t="s">
        <v>5936</v>
      </c>
      <c r="I5346" s="3" t="e">
        <f aca="false">-#NAME?-#NAME? #NAME? #NAME? #NAME?</f>
        <v>#VALUE!</v>
      </c>
      <c r="J5346" s="3" t="s">
        <v>256</v>
      </c>
      <c r="K5346" s="1" t="n">
        <v>10</v>
      </c>
      <c r="L5346" s="1" t="n">
        <v>0</v>
      </c>
      <c r="M5346" s="1" t="n">
        <v>53410</v>
      </c>
    </row>
    <row r="5347" customFormat="false" ht="14.9" hidden="false" customHeight="false" outlineLevel="0" collapsed="false">
      <c r="A5347" s="1" t="n">
        <v>5342</v>
      </c>
      <c r="B5347" s="1" t="n">
        <v>73</v>
      </c>
      <c r="C5347" s="1" t="n">
        <v>0</v>
      </c>
      <c r="D5347" s="1" t="n">
        <v>0</v>
      </c>
      <c r="E5347" s="1" t="n">
        <v>1</v>
      </c>
      <c r="F5347" s="1" t="n">
        <v>5338</v>
      </c>
      <c r="H5347" s="1" t="s">
        <v>5937</v>
      </c>
      <c r="I5347" s="3" t="e">
        <f aca="false">-#NAME?</f>
        <v>#NAME?</v>
      </c>
      <c r="J5347" s="3" t="s">
        <v>256</v>
      </c>
      <c r="K5347" s="1" t="n">
        <v>10</v>
      </c>
      <c r="L5347" s="1" t="n">
        <v>0</v>
      </c>
      <c r="M5347" s="1" t="n">
        <v>53420</v>
      </c>
    </row>
    <row r="5348" customFormat="false" ht="82.05" hidden="false" customHeight="false" outlineLevel="0" collapsed="false">
      <c r="A5348" s="1" t="n">
        <v>5343</v>
      </c>
      <c r="B5348" s="1" t="n">
        <v>73</v>
      </c>
      <c r="C5348" s="1" t="n">
        <v>0</v>
      </c>
      <c r="D5348" s="1" t="n">
        <v>1</v>
      </c>
      <c r="E5348" s="1" t="n">
        <v>1</v>
      </c>
      <c r="G5348" s="1" t="n">
        <v>73.03</v>
      </c>
      <c r="H5348" s="1" t="s">
        <v>5938</v>
      </c>
      <c r="I5348" s="3" t="s">
        <v>5939</v>
      </c>
      <c r="J5348" s="3" t="s">
        <v>256</v>
      </c>
      <c r="K5348" s="1" t="n">
        <v>10</v>
      </c>
      <c r="L5348" s="1" t="n">
        <v>0</v>
      </c>
      <c r="M5348" s="1" t="n">
        <v>53430</v>
      </c>
    </row>
    <row r="5349" customFormat="false" ht="135.8" hidden="false" customHeight="false" outlineLevel="0" collapsed="false">
      <c r="A5349" s="1" t="n">
        <v>5344</v>
      </c>
      <c r="B5349" s="1" t="n">
        <v>73</v>
      </c>
      <c r="C5349" s="1" t="n">
        <v>0</v>
      </c>
      <c r="D5349" s="1" t="n">
        <v>1</v>
      </c>
      <c r="E5349" s="1" t="n">
        <v>0</v>
      </c>
      <c r="G5349" s="1" t="n">
        <v>73.04</v>
      </c>
      <c r="I5349" s="3" t="s">
        <v>5940</v>
      </c>
      <c r="L5349" s="1" t="n">
        <v>0</v>
      </c>
      <c r="M5349" s="1" t="n">
        <v>53440</v>
      </c>
    </row>
    <row r="5350" customFormat="false" ht="82.05" hidden="false" customHeight="false" outlineLevel="0" collapsed="false">
      <c r="A5350" s="1" t="n">
        <v>5345</v>
      </c>
      <c r="B5350" s="1" t="n">
        <v>73</v>
      </c>
      <c r="C5350" s="1" t="n">
        <v>0</v>
      </c>
      <c r="D5350" s="1" t="n">
        <v>0</v>
      </c>
      <c r="E5350" s="1" t="n">
        <v>0</v>
      </c>
      <c r="F5350" s="1" t="n">
        <v>5344</v>
      </c>
      <c r="I5350" s="3" t="s">
        <v>5941</v>
      </c>
      <c r="L5350" s="1" t="n">
        <v>0</v>
      </c>
      <c r="M5350" s="1" t="n">
        <v>53450</v>
      </c>
    </row>
    <row r="5351" customFormat="false" ht="14.9" hidden="false" customHeight="false" outlineLevel="0" collapsed="false">
      <c r="A5351" s="1" t="n">
        <v>5346</v>
      </c>
      <c r="B5351" s="1" t="n">
        <v>73</v>
      </c>
      <c r="C5351" s="1" t="n">
        <v>0</v>
      </c>
      <c r="D5351" s="1" t="n">
        <v>0</v>
      </c>
      <c r="E5351" s="1" t="n">
        <v>1</v>
      </c>
      <c r="F5351" s="1" t="n">
        <v>5345</v>
      </c>
      <c r="H5351" s="1" t="s">
        <v>5942</v>
      </c>
      <c r="I5351" s="3" t="e">
        <f aca="false">--#NAME? #NAME? #NAME?</f>
        <v>#VALUE!</v>
      </c>
      <c r="J5351" s="3" t="s">
        <v>256</v>
      </c>
      <c r="K5351" s="1" t="n">
        <v>10</v>
      </c>
      <c r="L5351" s="1" t="n">
        <v>0</v>
      </c>
      <c r="M5351" s="1" t="n">
        <v>53460</v>
      </c>
    </row>
    <row r="5352" customFormat="false" ht="14.9" hidden="false" customHeight="false" outlineLevel="0" collapsed="false">
      <c r="A5352" s="1" t="n">
        <v>5347</v>
      </c>
      <c r="B5352" s="1" t="n">
        <v>73</v>
      </c>
      <c r="C5352" s="1" t="n">
        <v>0</v>
      </c>
      <c r="D5352" s="1" t="n">
        <v>0</v>
      </c>
      <c r="E5352" s="1" t="n">
        <v>1</v>
      </c>
      <c r="F5352" s="1" t="n">
        <v>5345</v>
      </c>
      <c r="H5352" s="1" t="s">
        <v>5943</v>
      </c>
      <c r="I5352" s="3" t="e">
        <f aca="false">--#NAME?</f>
        <v>#NAME?</v>
      </c>
      <c r="J5352" s="3" t="s">
        <v>256</v>
      </c>
      <c r="K5352" s="1" t="n">
        <v>10</v>
      </c>
      <c r="L5352" s="1" t="n">
        <v>0</v>
      </c>
      <c r="M5352" s="1" t="n">
        <v>53470</v>
      </c>
    </row>
    <row r="5353" customFormat="false" ht="108.95" hidden="false" customHeight="false" outlineLevel="0" collapsed="false">
      <c r="A5353" s="1" t="n">
        <v>5348</v>
      </c>
      <c r="B5353" s="1" t="n">
        <v>73</v>
      </c>
      <c r="C5353" s="1" t="n">
        <v>0</v>
      </c>
      <c r="D5353" s="1" t="n">
        <v>0</v>
      </c>
      <c r="E5353" s="1" t="n">
        <v>0</v>
      </c>
      <c r="F5353" s="1" t="n">
        <v>5344</v>
      </c>
      <c r="I5353" s="3" t="s">
        <v>5944</v>
      </c>
      <c r="L5353" s="1" t="n">
        <v>0</v>
      </c>
      <c r="M5353" s="1" t="n">
        <v>53480</v>
      </c>
    </row>
    <row r="5354" customFormat="false" ht="14.9" hidden="false" customHeight="false" outlineLevel="0" collapsed="false">
      <c r="A5354" s="1" t="n">
        <v>5349</v>
      </c>
      <c r="B5354" s="1" t="n">
        <v>73</v>
      </c>
      <c r="C5354" s="1" t="n">
        <v>0</v>
      </c>
      <c r="D5354" s="1" t="n">
        <v>0</v>
      </c>
      <c r="E5354" s="1" t="n">
        <v>1</v>
      </c>
      <c r="F5354" s="1" t="n">
        <v>5348</v>
      </c>
      <c r="H5354" s="1" t="s">
        <v>5945</v>
      </c>
      <c r="I5354" s="3" t="e">
        <f aca="false">--#NAME? #NAME? #NAME? #NAME? #NAME?</f>
        <v>#VALUE!</v>
      </c>
      <c r="J5354" s="3" t="s">
        <v>256</v>
      </c>
      <c r="K5354" s="1" t="n">
        <v>10</v>
      </c>
      <c r="L5354" s="1" t="n">
        <v>0</v>
      </c>
      <c r="M5354" s="1" t="n">
        <v>53490</v>
      </c>
    </row>
    <row r="5355" customFormat="false" ht="14.9" hidden="false" customHeight="false" outlineLevel="0" collapsed="false">
      <c r="A5355" s="1" t="n">
        <v>5350</v>
      </c>
      <c r="B5355" s="1" t="n">
        <v>73</v>
      </c>
      <c r="C5355" s="1" t="n">
        <v>0</v>
      </c>
      <c r="D5355" s="1" t="n">
        <v>0</v>
      </c>
      <c r="E5355" s="1" t="n">
        <v>1</v>
      </c>
      <c r="F5355" s="1" t="n">
        <v>5348</v>
      </c>
      <c r="H5355" s="1" t="s">
        <v>5946</v>
      </c>
      <c r="I5355" s="3" t="e">
        <f aca="false">--#NAME? #NAME? #NAME?</f>
        <v>#VALUE!</v>
      </c>
      <c r="J5355" s="3" t="s">
        <v>256</v>
      </c>
      <c r="K5355" s="1" t="n">
        <v>10</v>
      </c>
      <c r="L5355" s="1" t="n">
        <v>0</v>
      </c>
      <c r="M5355" s="1" t="n">
        <v>53500</v>
      </c>
    </row>
    <row r="5356" customFormat="false" ht="14.9" hidden="false" customHeight="false" outlineLevel="0" collapsed="false">
      <c r="A5356" s="1" t="n">
        <v>5351</v>
      </c>
      <c r="B5356" s="1" t="n">
        <v>73</v>
      </c>
      <c r="C5356" s="1" t="n">
        <v>0</v>
      </c>
      <c r="D5356" s="1" t="n">
        <v>0</v>
      </c>
      <c r="E5356" s="1" t="n">
        <v>1</v>
      </c>
      <c r="F5356" s="1" t="n">
        <v>5348</v>
      </c>
      <c r="H5356" s="1" t="s">
        <v>5947</v>
      </c>
      <c r="I5356" s="3" t="e">
        <f aca="false">--#NAME?,#NAME? #NAME? #NAME?</f>
        <v>#VALUE!</v>
      </c>
      <c r="J5356" s="3" t="s">
        <v>256</v>
      </c>
      <c r="K5356" s="1" t="n">
        <v>10</v>
      </c>
      <c r="L5356" s="1" t="n">
        <v>0</v>
      </c>
      <c r="M5356" s="1" t="n">
        <v>53510</v>
      </c>
    </row>
    <row r="5357" customFormat="false" ht="14.9" hidden="false" customHeight="false" outlineLevel="0" collapsed="false">
      <c r="A5357" s="1" t="n">
        <v>5352</v>
      </c>
      <c r="B5357" s="1" t="n">
        <v>73</v>
      </c>
      <c r="C5357" s="1" t="n">
        <v>0</v>
      </c>
      <c r="D5357" s="1" t="n">
        <v>0</v>
      </c>
      <c r="E5357" s="1" t="n">
        <v>0</v>
      </c>
      <c r="F5357" s="1" t="n">
        <v>5344</v>
      </c>
      <c r="I5357" s="3" t="e">
        <f aca="false">-#NAME?,#NAME? #NAME? #NAME?-#NAME?,#NAME? #NAME? #NAME? #NAME?-#NAME? #NAME?</f>
        <v>#VALUE!</v>
      </c>
      <c r="L5357" s="1" t="n">
        <v>0</v>
      </c>
      <c r="M5357" s="1" t="n">
        <v>53520</v>
      </c>
    </row>
    <row r="5358" customFormat="false" ht="82.05" hidden="false" customHeight="false" outlineLevel="0" collapsed="false">
      <c r="A5358" s="1" t="n">
        <v>5353</v>
      </c>
      <c r="B5358" s="1" t="n">
        <v>73</v>
      </c>
      <c r="C5358" s="1" t="n">
        <v>0</v>
      </c>
      <c r="D5358" s="1" t="n">
        <v>0</v>
      </c>
      <c r="E5358" s="1" t="n">
        <v>1</v>
      </c>
      <c r="F5358" s="1" t="n">
        <v>5352</v>
      </c>
      <c r="H5358" s="1" t="s">
        <v>5948</v>
      </c>
      <c r="I5358" s="3" t="s">
        <v>5949</v>
      </c>
      <c r="J5358" s="3" t="s">
        <v>256</v>
      </c>
      <c r="K5358" s="1" t="n">
        <v>10</v>
      </c>
      <c r="L5358" s="1" t="n">
        <v>0</v>
      </c>
      <c r="M5358" s="1" t="n">
        <v>53530</v>
      </c>
    </row>
    <row r="5359" customFormat="false" ht="14.9" hidden="false" customHeight="false" outlineLevel="0" collapsed="false">
      <c r="A5359" s="1" t="n">
        <v>5354</v>
      </c>
      <c r="B5359" s="1" t="n">
        <v>73</v>
      </c>
      <c r="C5359" s="1" t="n">
        <v>0</v>
      </c>
      <c r="D5359" s="1" t="n">
        <v>0</v>
      </c>
      <c r="E5359" s="1" t="n">
        <v>1</v>
      </c>
      <c r="F5359" s="1" t="n">
        <v>5352</v>
      </c>
      <c r="H5359" s="1" t="s">
        <v>5950</v>
      </c>
      <c r="I5359" s="3" t="e">
        <f aca="false">--#NAME?</f>
        <v>#NAME?</v>
      </c>
      <c r="J5359" s="3" t="s">
        <v>256</v>
      </c>
      <c r="K5359" s="1" t="n">
        <v>10</v>
      </c>
      <c r="L5359" s="1" t="n">
        <v>0</v>
      </c>
      <c r="M5359" s="1" t="n">
        <v>53540</v>
      </c>
    </row>
    <row r="5360" customFormat="false" ht="95.5" hidden="false" customHeight="false" outlineLevel="0" collapsed="false">
      <c r="A5360" s="1" t="n">
        <v>5355</v>
      </c>
      <c r="B5360" s="1" t="n">
        <v>73</v>
      </c>
      <c r="C5360" s="1" t="n">
        <v>0</v>
      </c>
      <c r="D5360" s="1" t="n">
        <v>0</v>
      </c>
      <c r="E5360" s="1" t="n">
        <v>0</v>
      </c>
      <c r="F5360" s="1" t="n">
        <v>5344</v>
      </c>
      <c r="I5360" s="3" t="s">
        <v>5951</v>
      </c>
      <c r="L5360" s="1" t="n">
        <v>0</v>
      </c>
      <c r="M5360" s="1" t="n">
        <v>53550</v>
      </c>
    </row>
    <row r="5361" customFormat="false" ht="82.05" hidden="false" customHeight="false" outlineLevel="0" collapsed="false">
      <c r="A5361" s="1" t="n">
        <v>5356</v>
      </c>
      <c r="B5361" s="1" t="n">
        <v>73</v>
      </c>
      <c r="C5361" s="1" t="n">
        <v>0</v>
      </c>
      <c r="D5361" s="1" t="n">
        <v>0</v>
      </c>
      <c r="E5361" s="1" t="n">
        <v>1</v>
      </c>
      <c r="F5361" s="1" t="n">
        <v>5355</v>
      </c>
      <c r="H5361" s="1" t="s">
        <v>5952</v>
      </c>
      <c r="I5361" s="3" t="s">
        <v>5949</v>
      </c>
      <c r="J5361" s="3" t="s">
        <v>256</v>
      </c>
      <c r="K5361" s="1" t="n">
        <v>10</v>
      </c>
      <c r="L5361" s="1" t="n">
        <v>0</v>
      </c>
      <c r="M5361" s="1" t="n">
        <v>53560</v>
      </c>
    </row>
    <row r="5362" customFormat="false" ht="14.9" hidden="false" customHeight="false" outlineLevel="0" collapsed="false">
      <c r="A5362" s="1" t="n">
        <v>5357</v>
      </c>
      <c r="B5362" s="1" t="n">
        <v>73</v>
      </c>
      <c r="C5362" s="1" t="n">
        <v>0</v>
      </c>
      <c r="D5362" s="1" t="n">
        <v>0</v>
      </c>
      <c r="E5362" s="1" t="n">
        <v>1</v>
      </c>
      <c r="F5362" s="1" t="n">
        <v>5355</v>
      </c>
      <c r="H5362" s="1" t="s">
        <v>5953</v>
      </c>
      <c r="I5362" s="3" t="e">
        <f aca="false">--#NAME?</f>
        <v>#NAME?</v>
      </c>
      <c r="J5362" s="3" t="s">
        <v>256</v>
      </c>
      <c r="K5362" s="1" t="n">
        <v>10</v>
      </c>
      <c r="L5362" s="1" t="n">
        <v>0</v>
      </c>
      <c r="M5362" s="1" t="n">
        <v>53570</v>
      </c>
    </row>
    <row r="5363" customFormat="false" ht="95.5" hidden="false" customHeight="false" outlineLevel="0" collapsed="false">
      <c r="A5363" s="1" t="n">
        <v>5358</v>
      </c>
      <c r="B5363" s="1" t="n">
        <v>73</v>
      </c>
      <c r="C5363" s="1" t="n">
        <v>0</v>
      </c>
      <c r="D5363" s="1" t="n">
        <v>0</v>
      </c>
      <c r="E5363" s="1" t="n">
        <v>0</v>
      </c>
      <c r="F5363" s="1" t="n">
        <v>5344</v>
      </c>
      <c r="I5363" s="3" t="s">
        <v>5954</v>
      </c>
      <c r="L5363" s="1" t="n">
        <v>0</v>
      </c>
      <c r="M5363" s="1" t="n">
        <v>53580</v>
      </c>
    </row>
    <row r="5364" customFormat="false" ht="82.05" hidden="false" customHeight="false" outlineLevel="0" collapsed="false">
      <c r="A5364" s="1" t="n">
        <v>5359</v>
      </c>
      <c r="B5364" s="1" t="n">
        <v>73</v>
      </c>
      <c r="C5364" s="1" t="n">
        <v>0</v>
      </c>
      <c r="D5364" s="1" t="n">
        <v>0</v>
      </c>
      <c r="E5364" s="1" t="n">
        <v>1</v>
      </c>
      <c r="F5364" s="1" t="n">
        <v>5358</v>
      </c>
      <c r="H5364" s="1" t="s">
        <v>5955</v>
      </c>
      <c r="I5364" s="3" t="s">
        <v>5949</v>
      </c>
      <c r="J5364" s="3" t="s">
        <v>256</v>
      </c>
      <c r="K5364" s="1" t="n">
        <v>10</v>
      </c>
      <c r="L5364" s="1" t="n">
        <v>0</v>
      </c>
      <c r="M5364" s="1" t="n">
        <v>53590</v>
      </c>
    </row>
    <row r="5365" customFormat="false" ht="14.9" hidden="false" customHeight="false" outlineLevel="0" collapsed="false">
      <c r="A5365" s="1" t="n">
        <v>5360</v>
      </c>
      <c r="B5365" s="1" t="n">
        <v>73</v>
      </c>
      <c r="C5365" s="1" t="n">
        <v>0</v>
      </c>
      <c r="D5365" s="1" t="n">
        <v>0</v>
      </c>
      <c r="E5365" s="1" t="n">
        <v>1</v>
      </c>
      <c r="F5365" s="1" t="n">
        <v>5358</v>
      </c>
      <c r="H5365" s="1" t="s">
        <v>5956</v>
      </c>
      <c r="I5365" s="3" t="e">
        <f aca="false">--#NAME?</f>
        <v>#NAME?</v>
      </c>
      <c r="J5365" s="3" t="s">
        <v>256</v>
      </c>
      <c r="K5365" s="1" t="n">
        <v>10</v>
      </c>
      <c r="L5365" s="1" t="n">
        <v>0</v>
      </c>
      <c r="M5365" s="1" t="n">
        <v>53600</v>
      </c>
    </row>
    <row r="5366" customFormat="false" ht="14.9" hidden="false" customHeight="false" outlineLevel="0" collapsed="false">
      <c r="A5366" s="1" t="n">
        <v>5361</v>
      </c>
      <c r="B5366" s="1" t="n">
        <v>73</v>
      </c>
      <c r="C5366" s="1" t="n">
        <v>0</v>
      </c>
      <c r="D5366" s="1" t="n">
        <v>0</v>
      </c>
      <c r="E5366" s="1" t="n">
        <v>1</v>
      </c>
      <c r="F5366" s="1" t="n">
        <v>5354</v>
      </c>
      <c r="H5366" s="1" t="s">
        <v>5957</v>
      </c>
      <c r="I5366" s="3" t="e">
        <f aca="false">-#NAME?</f>
        <v>#NAME?</v>
      </c>
      <c r="J5366" s="3" t="s">
        <v>256</v>
      </c>
      <c r="K5366" s="1" t="n">
        <v>10</v>
      </c>
      <c r="L5366" s="1" t="n">
        <v>0</v>
      </c>
      <c r="M5366" s="1" t="n">
        <v>53610</v>
      </c>
    </row>
    <row r="5367" customFormat="false" ht="283.55" hidden="false" customHeight="false" outlineLevel="0" collapsed="false">
      <c r="A5367" s="1" t="n">
        <v>5362</v>
      </c>
      <c r="B5367" s="1" t="n">
        <v>73</v>
      </c>
      <c r="C5367" s="1" t="n">
        <v>0</v>
      </c>
      <c r="D5367" s="1" t="n">
        <v>1</v>
      </c>
      <c r="E5367" s="1" t="n">
        <v>0</v>
      </c>
      <c r="G5367" s="1" t="n">
        <v>73.05</v>
      </c>
      <c r="I5367" s="3" t="s">
        <v>5958</v>
      </c>
      <c r="L5367" s="1" t="n">
        <v>0</v>
      </c>
      <c r="M5367" s="1" t="n">
        <v>53620</v>
      </c>
    </row>
    <row r="5368" customFormat="false" ht="82.05" hidden="false" customHeight="false" outlineLevel="0" collapsed="false">
      <c r="A5368" s="1" t="n">
        <v>5363</v>
      </c>
      <c r="B5368" s="1" t="n">
        <v>73</v>
      </c>
      <c r="C5368" s="1" t="n">
        <v>0</v>
      </c>
      <c r="D5368" s="1" t="n">
        <v>0</v>
      </c>
      <c r="E5368" s="1" t="n">
        <v>0</v>
      </c>
      <c r="F5368" s="1" t="n">
        <v>5362</v>
      </c>
      <c r="I5368" s="3" t="s">
        <v>5941</v>
      </c>
      <c r="L5368" s="1" t="n">
        <v>0</v>
      </c>
      <c r="M5368" s="1" t="n">
        <v>53630</v>
      </c>
    </row>
    <row r="5369" customFormat="false" ht="14.9" hidden="false" customHeight="false" outlineLevel="0" collapsed="false">
      <c r="A5369" s="1" t="n">
        <v>5364</v>
      </c>
      <c r="B5369" s="1" t="n">
        <v>73</v>
      </c>
      <c r="C5369" s="1" t="n">
        <v>0</v>
      </c>
      <c r="D5369" s="1" t="n">
        <v>0</v>
      </c>
      <c r="E5369" s="1" t="n">
        <v>1</v>
      </c>
      <c r="F5369" s="1" t="n">
        <v>5363</v>
      </c>
      <c r="H5369" s="1" t="s">
        <v>5959</v>
      </c>
      <c r="I5369" s="3" t="e">
        <f aca="false">--#NAME? #NAME? #NAME? #NAME?</f>
        <v>#VALUE!</v>
      </c>
      <c r="J5369" s="3" t="s">
        <v>256</v>
      </c>
      <c r="K5369" s="1" t="n">
        <v>10</v>
      </c>
      <c r="L5369" s="1" t="n">
        <v>0</v>
      </c>
      <c r="M5369" s="1" t="n">
        <v>53640</v>
      </c>
    </row>
    <row r="5370" customFormat="false" ht="14.9" hidden="false" customHeight="false" outlineLevel="0" collapsed="false">
      <c r="A5370" s="1" t="n">
        <v>5365</v>
      </c>
      <c r="B5370" s="1" t="n">
        <v>73</v>
      </c>
      <c r="C5370" s="1" t="n">
        <v>0</v>
      </c>
      <c r="D5370" s="1" t="n">
        <v>0</v>
      </c>
      <c r="E5370" s="1" t="n">
        <v>1</v>
      </c>
      <c r="F5370" s="1" t="n">
        <v>5363</v>
      </c>
      <c r="H5370" s="1" t="s">
        <v>5960</v>
      </c>
      <c r="I5370" s="3" t="e">
        <f aca="false">--#NAME?,#NAME?-#NAME? #NAME?</f>
        <v>#VALUE!</v>
      </c>
      <c r="J5370" s="3" t="s">
        <v>256</v>
      </c>
      <c r="K5370" s="1" t="n">
        <v>10</v>
      </c>
      <c r="L5370" s="1" t="n">
        <v>0</v>
      </c>
      <c r="M5370" s="1" t="n">
        <v>53650</v>
      </c>
    </row>
    <row r="5371" customFormat="false" ht="14.9" hidden="false" customHeight="false" outlineLevel="0" collapsed="false">
      <c r="A5371" s="1" t="n">
        <v>5366</v>
      </c>
      <c r="B5371" s="1" t="n">
        <v>73</v>
      </c>
      <c r="C5371" s="1" t="n">
        <v>0</v>
      </c>
      <c r="D5371" s="1" t="n">
        <v>0</v>
      </c>
      <c r="E5371" s="1" t="n">
        <v>1</v>
      </c>
      <c r="F5371" s="1" t="n">
        <v>5363</v>
      </c>
      <c r="H5371" s="1" t="s">
        <v>5961</v>
      </c>
      <c r="I5371" s="3" t="e">
        <f aca="false">--#NAME?</f>
        <v>#NAME?</v>
      </c>
      <c r="J5371" s="3" t="s">
        <v>256</v>
      </c>
      <c r="K5371" s="1" t="n">
        <v>10</v>
      </c>
      <c r="L5371" s="1" t="n">
        <v>0</v>
      </c>
      <c r="M5371" s="1" t="n">
        <v>53660</v>
      </c>
    </row>
    <row r="5372" customFormat="false" ht="14.9" hidden="false" customHeight="false" outlineLevel="0" collapsed="false">
      <c r="A5372" s="1" t="n">
        <v>5367</v>
      </c>
      <c r="B5372" s="1" t="n">
        <v>73</v>
      </c>
      <c r="C5372" s="1" t="n">
        <v>0</v>
      </c>
      <c r="D5372" s="1" t="n">
        <v>0</v>
      </c>
      <c r="E5372" s="1" t="n">
        <v>1</v>
      </c>
      <c r="F5372" s="1" t="n">
        <v>5362</v>
      </c>
      <c r="H5372" s="1" t="s">
        <v>5962</v>
      </c>
      <c r="I5372" s="3" t="e">
        <f aca="false">-#NAME? #NAME? #NAME? #NAME? #NAME? #NAME? #NAME? #NAME? #NAME? #NAME? #NAME?</f>
        <v>#VALUE!</v>
      </c>
      <c r="J5372" s="3" t="s">
        <v>256</v>
      </c>
      <c r="K5372" s="1" t="n">
        <v>10</v>
      </c>
      <c r="L5372" s="1" t="n">
        <v>0</v>
      </c>
      <c r="M5372" s="1" t="n">
        <v>53670</v>
      </c>
    </row>
    <row r="5373" customFormat="false" ht="28.35" hidden="false" customHeight="false" outlineLevel="0" collapsed="false">
      <c r="A5373" s="1" t="n">
        <v>5368</v>
      </c>
      <c r="B5373" s="1" t="n">
        <v>73</v>
      </c>
      <c r="C5373" s="1" t="n">
        <v>0</v>
      </c>
      <c r="D5373" s="1" t="n">
        <v>0</v>
      </c>
      <c r="E5373" s="1" t="n">
        <v>0</v>
      </c>
      <c r="F5373" s="1" t="n">
        <v>5362</v>
      </c>
      <c r="I5373" s="3" t="s">
        <v>5963</v>
      </c>
      <c r="L5373" s="1" t="n">
        <v>0</v>
      </c>
      <c r="M5373" s="1" t="n">
        <v>53680</v>
      </c>
    </row>
    <row r="5374" customFormat="false" ht="14.9" hidden="false" customHeight="false" outlineLevel="0" collapsed="false">
      <c r="A5374" s="1" t="n">
        <v>5369</v>
      </c>
      <c r="B5374" s="1" t="n">
        <v>73</v>
      </c>
      <c r="C5374" s="1" t="n">
        <v>0</v>
      </c>
      <c r="D5374" s="1" t="n">
        <v>0</v>
      </c>
      <c r="E5374" s="1" t="n">
        <v>1</v>
      </c>
      <c r="F5374" s="1" t="n">
        <v>5368</v>
      </c>
      <c r="H5374" s="1" t="s">
        <v>5964</v>
      </c>
      <c r="I5374" s="3" t="e">
        <f aca="false">--#NAME? #NAME?</f>
        <v>#VALUE!</v>
      </c>
      <c r="J5374" s="3" t="s">
        <v>256</v>
      </c>
      <c r="K5374" s="1" t="n">
        <v>10</v>
      </c>
      <c r="L5374" s="1" t="n">
        <v>0</v>
      </c>
      <c r="M5374" s="1" t="n">
        <v>53690</v>
      </c>
    </row>
    <row r="5375" customFormat="false" ht="14.9" hidden="false" customHeight="false" outlineLevel="0" collapsed="false">
      <c r="A5375" s="1" t="n">
        <v>5370</v>
      </c>
      <c r="B5375" s="1" t="n">
        <v>73</v>
      </c>
      <c r="C5375" s="1" t="n">
        <v>0</v>
      </c>
      <c r="D5375" s="1" t="n">
        <v>0</v>
      </c>
      <c r="E5375" s="1" t="n">
        <v>1</v>
      </c>
      <c r="F5375" s="1" t="n">
        <v>5368</v>
      </c>
      <c r="H5375" s="1" t="s">
        <v>5965</v>
      </c>
      <c r="I5375" s="3" t="e">
        <f aca="false">--#NAME?</f>
        <v>#NAME?</v>
      </c>
      <c r="J5375" s="3" t="s">
        <v>256</v>
      </c>
      <c r="K5375" s="1" t="n">
        <v>10</v>
      </c>
      <c r="L5375" s="1" t="n">
        <v>0</v>
      </c>
      <c r="M5375" s="1" t="n">
        <v>53700</v>
      </c>
    </row>
    <row r="5376" customFormat="false" ht="14.9" hidden="false" customHeight="false" outlineLevel="0" collapsed="false">
      <c r="A5376" s="1" t="n">
        <v>5371</v>
      </c>
      <c r="B5376" s="1" t="n">
        <v>73</v>
      </c>
      <c r="C5376" s="1" t="n">
        <v>0</v>
      </c>
      <c r="D5376" s="1" t="n">
        <v>0</v>
      </c>
      <c r="E5376" s="1" t="n">
        <v>1</v>
      </c>
      <c r="F5376" s="1" t="n">
        <v>5362</v>
      </c>
      <c r="H5376" s="1" t="s">
        <v>5966</v>
      </c>
      <c r="I5376" s="3" t="e">
        <f aca="false">-#NAME?</f>
        <v>#NAME?</v>
      </c>
      <c r="J5376" s="3" t="s">
        <v>256</v>
      </c>
      <c r="K5376" s="1" t="n">
        <v>10</v>
      </c>
      <c r="L5376" s="1" t="n">
        <v>0</v>
      </c>
      <c r="M5376" s="1" t="n">
        <v>53710</v>
      </c>
    </row>
    <row r="5377" customFormat="false" ht="202.95" hidden="false" customHeight="false" outlineLevel="0" collapsed="false">
      <c r="A5377" s="1" t="n">
        <v>5372</v>
      </c>
      <c r="B5377" s="1" t="n">
        <v>73</v>
      </c>
      <c r="C5377" s="1" t="n">
        <v>0</v>
      </c>
      <c r="D5377" s="1" t="n">
        <v>1</v>
      </c>
      <c r="E5377" s="1" t="n">
        <v>0</v>
      </c>
      <c r="G5377" s="1" t="n">
        <v>73.06</v>
      </c>
      <c r="I5377" s="3" t="s">
        <v>5967</v>
      </c>
      <c r="L5377" s="1" t="n">
        <v>0</v>
      </c>
      <c r="M5377" s="1" t="n">
        <v>53720</v>
      </c>
    </row>
    <row r="5378" customFormat="false" ht="82.05" hidden="false" customHeight="false" outlineLevel="0" collapsed="false">
      <c r="A5378" s="1" t="n">
        <v>5373</v>
      </c>
      <c r="B5378" s="1" t="n">
        <v>73</v>
      </c>
      <c r="C5378" s="1" t="n">
        <v>0</v>
      </c>
      <c r="D5378" s="1" t="n">
        <v>0</v>
      </c>
      <c r="E5378" s="1" t="n">
        <v>0</v>
      </c>
      <c r="F5378" s="1" t="n">
        <v>5372</v>
      </c>
      <c r="I5378" s="3" t="s">
        <v>5941</v>
      </c>
      <c r="L5378" s="1" t="n">
        <v>0</v>
      </c>
      <c r="M5378" s="1" t="n">
        <v>53730</v>
      </c>
    </row>
    <row r="5379" customFormat="false" ht="14.9" hidden="false" customHeight="false" outlineLevel="0" collapsed="false">
      <c r="A5379" s="1" t="n">
        <v>5374</v>
      </c>
      <c r="B5379" s="1" t="n">
        <v>73</v>
      </c>
      <c r="C5379" s="1" t="n">
        <v>0</v>
      </c>
      <c r="D5379" s="1" t="n">
        <v>0</v>
      </c>
      <c r="E5379" s="1" t="n">
        <v>1</v>
      </c>
      <c r="F5379" s="1" t="n">
        <v>5373</v>
      </c>
      <c r="H5379" s="1" t="s">
        <v>5968</v>
      </c>
      <c r="I5379" s="3" t="e">
        <f aca="false">--#NAME?,#NAME? #NAME? #NAME?</f>
        <v>#VALUE!</v>
      </c>
      <c r="J5379" s="3" t="s">
        <v>256</v>
      </c>
      <c r="K5379" s="1" t="n">
        <v>10</v>
      </c>
      <c r="L5379" s="1" t="n">
        <v>0</v>
      </c>
      <c r="M5379" s="1" t="n">
        <v>53740</v>
      </c>
    </row>
    <row r="5380" customFormat="false" ht="14.9" hidden="false" customHeight="false" outlineLevel="0" collapsed="false">
      <c r="A5380" s="1" t="n">
        <v>5375</v>
      </c>
      <c r="B5380" s="1" t="n">
        <v>73</v>
      </c>
      <c r="C5380" s="1" t="n">
        <v>0</v>
      </c>
      <c r="D5380" s="1" t="n">
        <v>0</v>
      </c>
      <c r="E5380" s="1" t="n">
        <v>1</v>
      </c>
      <c r="F5380" s="1" t="n">
        <v>5373</v>
      </c>
      <c r="H5380" s="1" t="s">
        <v>5969</v>
      </c>
      <c r="I5380" s="3" t="e">
        <f aca="false">--#NAME?</f>
        <v>#NAME?</v>
      </c>
      <c r="J5380" s="3" t="s">
        <v>256</v>
      </c>
      <c r="K5380" s="1" t="n">
        <v>10</v>
      </c>
      <c r="L5380" s="1" t="n">
        <v>0</v>
      </c>
      <c r="M5380" s="1" t="n">
        <v>53750</v>
      </c>
    </row>
    <row r="5381" customFormat="false" ht="95.5" hidden="false" customHeight="false" outlineLevel="0" collapsed="false">
      <c r="A5381" s="1" t="n">
        <v>5376</v>
      </c>
      <c r="B5381" s="1" t="n">
        <v>73</v>
      </c>
      <c r="C5381" s="1" t="n">
        <v>0</v>
      </c>
      <c r="D5381" s="1" t="n">
        <v>0</v>
      </c>
      <c r="E5381" s="1" t="n">
        <v>0</v>
      </c>
      <c r="F5381" s="1" t="n">
        <v>5372</v>
      </c>
      <c r="I5381" s="3" t="s">
        <v>5970</v>
      </c>
      <c r="L5381" s="1" t="n">
        <v>0</v>
      </c>
      <c r="M5381" s="1" t="n">
        <v>53760</v>
      </c>
    </row>
    <row r="5382" customFormat="false" ht="14.9" hidden="false" customHeight="false" outlineLevel="0" collapsed="false">
      <c r="A5382" s="1" t="n">
        <v>5377</v>
      </c>
      <c r="B5382" s="1" t="n">
        <v>73</v>
      </c>
      <c r="C5382" s="1" t="n">
        <v>0</v>
      </c>
      <c r="D5382" s="1" t="n">
        <v>0</v>
      </c>
      <c r="E5382" s="1" t="n">
        <v>1</v>
      </c>
      <c r="F5382" s="1" t="n">
        <v>5376</v>
      </c>
      <c r="H5382" s="1" t="s">
        <v>5971</v>
      </c>
      <c r="I5382" s="3" t="e">
        <f aca="false">--#NAME?,#NAME? #NAME? #NAME?</f>
        <v>#VALUE!</v>
      </c>
      <c r="J5382" s="3" t="s">
        <v>256</v>
      </c>
      <c r="K5382" s="1" t="n">
        <v>10</v>
      </c>
      <c r="L5382" s="1" t="n">
        <v>0</v>
      </c>
      <c r="M5382" s="1" t="n">
        <v>53770</v>
      </c>
    </row>
    <row r="5383" customFormat="false" ht="14.9" hidden="false" customHeight="false" outlineLevel="0" collapsed="false">
      <c r="A5383" s="1" t="n">
        <v>5378</v>
      </c>
      <c r="B5383" s="1" t="n">
        <v>73</v>
      </c>
      <c r="C5383" s="1" t="n">
        <v>0</v>
      </c>
      <c r="D5383" s="1" t="n">
        <v>0</v>
      </c>
      <c r="E5383" s="1" t="n">
        <v>1</v>
      </c>
      <c r="F5383" s="1" t="n">
        <v>5376</v>
      </c>
      <c r="H5383" s="1" t="s">
        <v>5972</v>
      </c>
      <c r="I5383" s="3" t="e">
        <f aca="false">--#NAME?</f>
        <v>#NAME?</v>
      </c>
      <c r="J5383" s="3" t="s">
        <v>256</v>
      </c>
      <c r="K5383" s="1" t="n">
        <v>10</v>
      </c>
      <c r="L5383" s="1" t="n">
        <v>0</v>
      </c>
      <c r="M5383" s="1" t="n">
        <v>53780</v>
      </c>
    </row>
    <row r="5384" customFormat="false" ht="14.9" hidden="false" customHeight="false" outlineLevel="0" collapsed="false">
      <c r="A5384" s="1" t="n">
        <v>5379</v>
      </c>
      <c r="B5384" s="1" t="n">
        <v>73</v>
      </c>
      <c r="C5384" s="1" t="n">
        <v>0</v>
      </c>
      <c r="D5384" s="1" t="n">
        <v>0</v>
      </c>
      <c r="E5384" s="1" t="n">
        <v>1</v>
      </c>
      <c r="F5384" s="1" t="n">
        <v>5372</v>
      </c>
      <c r="H5384" s="1" t="s">
        <v>5973</v>
      </c>
      <c r="I5384" s="3" t="e">
        <f aca="false">-#NAME?,#NAME?,#NAME? #NAME? #NAME?-#NAME?,#NAME? #NAME? #NAME? #NAME?-#NAME? #NAME?</f>
        <v>#VALUE!</v>
      </c>
      <c r="J5384" s="3" t="s">
        <v>256</v>
      </c>
      <c r="K5384" s="1" t="n">
        <v>10</v>
      </c>
      <c r="L5384" s="1" t="n">
        <v>0</v>
      </c>
      <c r="M5384" s="1" t="n">
        <v>53790</v>
      </c>
    </row>
    <row r="5385" customFormat="false" ht="14.9" hidden="false" customHeight="false" outlineLevel="0" collapsed="false">
      <c r="A5385" s="1" t="n">
        <v>5380</v>
      </c>
      <c r="B5385" s="1" t="n">
        <v>73</v>
      </c>
      <c r="C5385" s="1" t="n">
        <v>0</v>
      </c>
      <c r="D5385" s="1" t="n">
        <v>0</v>
      </c>
      <c r="E5385" s="1" t="n">
        <v>1</v>
      </c>
      <c r="F5385" s="1" t="n">
        <v>5372</v>
      </c>
      <c r="H5385" s="1" t="s">
        <v>5974</v>
      </c>
      <c r="I5385" s="3" t="e">
        <f aca="false">-#NAME?,#NAME?,#NAME? #NAME? #NAME?-#NAME?,#NAME? #NAME? #NAME?</f>
        <v>#VALUE!</v>
      </c>
      <c r="J5385" s="3" t="s">
        <v>256</v>
      </c>
      <c r="K5385" s="1" t="n">
        <v>10</v>
      </c>
      <c r="L5385" s="1" t="n">
        <v>0</v>
      </c>
      <c r="M5385" s="1" t="n">
        <v>53800</v>
      </c>
    </row>
    <row r="5386" customFormat="false" ht="14.9" hidden="false" customHeight="false" outlineLevel="0" collapsed="false">
      <c r="A5386" s="1" t="n">
        <v>5381</v>
      </c>
      <c r="B5386" s="1" t="n">
        <v>73</v>
      </c>
      <c r="C5386" s="1" t="n">
        <v>0</v>
      </c>
      <c r="D5386" s="1" t="n">
        <v>0</v>
      </c>
      <c r="E5386" s="1" t="n">
        <v>1</v>
      </c>
      <c r="F5386" s="1" t="n">
        <v>5372</v>
      </c>
      <c r="H5386" s="1" t="s">
        <v>5975</v>
      </c>
      <c r="I5386" s="3" t="e">
        <f aca="false">-#NAME?,#NAME?,#NAME? #NAME? #NAME?-#NAME?,#NAME? #NAME? #NAME? #NAME?</f>
        <v>#VALUE!</v>
      </c>
      <c r="J5386" s="3" t="s">
        <v>256</v>
      </c>
      <c r="K5386" s="1" t="n">
        <v>10</v>
      </c>
      <c r="L5386" s="1" t="n">
        <v>0</v>
      </c>
      <c r="M5386" s="1" t="n">
        <v>53810</v>
      </c>
    </row>
    <row r="5387" customFormat="false" ht="82.05" hidden="false" customHeight="false" outlineLevel="0" collapsed="false">
      <c r="A5387" s="1" t="n">
        <v>5382</v>
      </c>
      <c r="B5387" s="1" t="n">
        <v>73</v>
      </c>
      <c r="C5387" s="1" t="n">
        <v>0</v>
      </c>
      <c r="D5387" s="1" t="n">
        <v>0</v>
      </c>
      <c r="E5387" s="1" t="n">
        <v>0</v>
      </c>
      <c r="F5387" s="1" t="n">
        <v>5372</v>
      </c>
      <c r="I5387" s="3" t="s">
        <v>5976</v>
      </c>
      <c r="L5387" s="1" t="n">
        <v>0</v>
      </c>
      <c r="M5387" s="1" t="n">
        <v>53820</v>
      </c>
    </row>
    <row r="5388" customFormat="false" ht="14.9" hidden="false" customHeight="false" outlineLevel="0" collapsed="false">
      <c r="A5388" s="1" t="n">
        <v>5383</v>
      </c>
      <c r="B5388" s="1" t="n">
        <v>73</v>
      </c>
      <c r="C5388" s="1" t="n">
        <v>0</v>
      </c>
      <c r="D5388" s="1" t="n">
        <v>0</v>
      </c>
      <c r="E5388" s="1" t="n">
        <v>1</v>
      </c>
      <c r="F5388" s="1" t="n">
        <v>5382</v>
      </c>
      <c r="H5388" s="1" t="s">
        <v>5977</v>
      </c>
      <c r="I5388" s="3" t="e">
        <f aca="false">--#NAME? #NAME? #NAME? #NAME? #NAME?-#NAME?</f>
        <v>#VALUE!</v>
      </c>
      <c r="J5388" s="3" t="s">
        <v>256</v>
      </c>
      <c r="K5388" s="1" t="n">
        <v>10</v>
      </c>
      <c r="L5388" s="1" t="n">
        <v>0</v>
      </c>
      <c r="M5388" s="1" t="n">
        <v>53830</v>
      </c>
    </row>
    <row r="5389" customFormat="false" ht="14.9" hidden="false" customHeight="false" outlineLevel="0" collapsed="false">
      <c r="A5389" s="1" t="n">
        <v>5384</v>
      </c>
      <c r="B5389" s="1" t="n">
        <v>73</v>
      </c>
      <c r="C5389" s="1" t="n">
        <v>0</v>
      </c>
      <c r="D5389" s="1" t="n">
        <v>0</v>
      </c>
      <c r="E5389" s="1" t="n">
        <v>1</v>
      </c>
      <c r="F5389" s="1" t="n">
        <v>5382</v>
      </c>
      <c r="H5389" s="1" t="s">
        <v>5978</v>
      </c>
      <c r="I5389" s="3" t="e">
        <f aca="false">--#NAME? #NAME? #NAME?-#NAME? #NAME?-#NAME?</f>
        <v>#VALUE!</v>
      </c>
      <c r="J5389" s="3" t="s">
        <v>256</v>
      </c>
      <c r="K5389" s="1" t="n">
        <v>10</v>
      </c>
      <c r="L5389" s="1" t="n">
        <v>0</v>
      </c>
      <c r="M5389" s="1" t="n">
        <v>53840</v>
      </c>
    </row>
    <row r="5390" customFormat="false" ht="14.9" hidden="false" customHeight="false" outlineLevel="0" collapsed="false">
      <c r="A5390" s="1" t="n">
        <v>5385</v>
      </c>
      <c r="B5390" s="1" t="n">
        <v>73</v>
      </c>
      <c r="C5390" s="1" t="n">
        <v>0</v>
      </c>
      <c r="D5390" s="1" t="n">
        <v>0</v>
      </c>
      <c r="E5390" s="1" t="n">
        <v>1</v>
      </c>
      <c r="F5390" s="1" t="n">
        <v>5372</v>
      </c>
      <c r="H5390" s="1" t="s">
        <v>5979</v>
      </c>
      <c r="I5390" s="3" t="e">
        <f aca="false">-#NAME?</f>
        <v>#NAME?</v>
      </c>
      <c r="J5390" s="3" t="s">
        <v>256</v>
      </c>
      <c r="K5390" s="1" t="n">
        <v>10</v>
      </c>
      <c r="L5390" s="1" t="n">
        <v>0</v>
      </c>
      <c r="M5390" s="1" t="n">
        <v>53850</v>
      </c>
    </row>
    <row r="5391" customFormat="false" ht="135.8" hidden="false" customHeight="false" outlineLevel="0" collapsed="false">
      <c r="A5391" s="1" t="n">
        <v>5396</v>
      </c>
      <c r="B5391" s="1" t="n">
        <v>73</v>
      </c>
      <c r="C5391" s="1" t="n">
        <v>0</v>
      </c>
      <c r="D5391" s="1" t="n">
        <v>1</v>
      </c>
      <c r="E5391" s="1" t="n">
        <v>0</v>
      </c>
      <c r="G5391" s="1" t="n">
        <v>73.07</v>
      </c>
      <c r="I5391" s="3" t="s">
        <v>5980</v>
      </c>
      <c r="L5391" s="1" t="n">
        <v>0</v>
      </c>
      <c r="M5391" s="1" t="n">
        <v>53960</v>
      </c>
    </row>
    <row r="5392" customFormat="false" ht="28.35" hidden="false" customHeight="false" outlineLevel="0" collapsed="false">
      <c r="A5392" s="1" t="n">
        <v>5397</v>
      </c>
      <c r="B5392" s="1" t="n">
        <v>73</v>
      </c>
      <c r="C5392" s="1" t="n">
        <v>0</v>
      </c>
      <c r="D5392" s="1" t="n">
        <v>0</v>
      </c>
      <c r="E5392" s="1" t="n">
        <v>0</v>
      </c>
      <c r="F5392" s="1" t="n">
        <v>5396</v>
      </c>
      <c r="I5392" s="3" t="s">
        <v>5981</v>
      </c>
      <c r="L5392" s="1" t="n">
        <v>0</v>
      </c>
      <c r="M5392" s="1" t="n">
        <v>53970</v>
      </c>
    </row>
    <row r="5393" customFormat="false" ht="14.9" hidden="false" customHeight="false" outlineLevel="0" collapsed="false">
      <c r="A5393" s="1" t="n">
        <v>5398</v>
      </c>
      <c r="B5393" s="1" t="n">
        <v>73</v>
      </c>
      <c r="C5393" s="1" t="n">
        <v>0</v>
      </c>
      <c r="D5393" s="1" t="n">
        <v>0</v>
      </c>
      <c r="E5393" s="1" t="n">
        <v>1</v>
      </c>
      <c r="F5393" s="1" t="n">
        <v>5397</v>
      </c>
      <c r="H5393" s="1" t="s">
        <v>5982</v>
      </c>
      <c r="I5393" s="3" t="e">
        <f aca="false">--#NAME? #NAME?-#NAME? #NAME? #NAME?</f>
        <v>#VALUE!</v>
      </c>
      <c r="J5393" s="3" t="s">
        <v>256</v>
      </c>
      <c r="K5393" s="1" t="n">
        <v>10</v>
      </c>
      <c r="L5393" s="1" t="n">
        <v>0</v>
      </c>
      <c r="M5393" s="1" t="n">
        <v>53980</v>
      </c>
    </row>
    <row r="5394" customFormat="false" ht="14.9" hidden="false" customHeight="false" outlineLevel="0" collapsed="false">
      <c r="A5394" s="1" t="n">
        <v>5399</v>
      </c>
      <c r="B5394" s="1" t="n">
        <v>73</v>
      </c>
      <c r="C5394" s="1" t="n">
        <v>0</v>
      </c>
      <c r="D5394" s="1" t="n">
        <v>0</v>
      </c>
      <c r="E5394" s="1" t="n">
        <v>1</v>
      </c>
      <c r="F5394" s="1" t="n">
        <v>5397</v>
      </c>
      <c r="H5394" s="1" t="s">
        <v>5983</v>
      </c>
      <c r="I5394" s="3" t="e">
        <f aca="false">--#NAME?</f>
        <v>#NAME?</v>
      </c>
      <c r="J5394" s="3" t="s">
        <v>256</v>
      </c>
      <c r="K5394" s="1" t="n">
        <v>10</v>
      </c>
      <c r="L5394" s="1" t="n">
        <v>0</v>
      </c>
      <c r="M5394" s="1" t="n">
        <v>53990</v>
      </c>
    </row>
    <row r="5395" customFormat="false" ht="41.75" hidden="false" customHeight="false" outlineLevel="0" collapsed="false">
      <c r="A5395" s="1" t="n">
        <v>5400</v>
      </c>
      <c r="B5395" s="1" t="n">
        <v>73</v>
      </c>
      <c r="C5395" s="1" t="n">
        <v>0</v>
      </c>
      <c r="D5395" s="1" t="n">
        <v>0</v>
      </c>
      <c r="E5395" s="1" t="n">
        <v>0</v>
      </c>
      <c r="F5395" s="1" t="n">
        <v>5396</v>
      </c>
      <c r="I5395" s="3" t="s">
        <v>5984</v>
      </c>
      <c r="L5395" s="1" t="n">
        <v>0</v>
      </c>
      <c r="M5395" s="1" t="n">
        <v>54000</v>
      </c>
    </row>
    <row r="5396" customFormat="false" ht="14.9" hidden="false" customHeight="false" outlineLevel="0" collapsed="false">
      <c r="A5396" s="1" t="n">
        <v>5401</v>
      </c>
      <c r="B5396" s="1" t="n">
        <v>73</v>
      </c>
      <c r="C5396" s="1" t="n">
        <v>0</v>
      </c>
      <c r="D5396" s="1" t="n">
        <v>0</v>
      </c>
      <c r="E5396" s="1" t="n">
        <v>1</v>
      </c>
      <c r="F5396" s="1" t="n">
        <v>5400</v>
      </c>
      <c r="H5396" s="1" t="s">
        <v>5985</v>
      </c>
      <c r="I5396" s="3" t="e">
        <f aca="false">--#NAME?</f>
        <v>#NAME?</v>
      </c>
      <c r="J5396" s="3" t="s">
        <v>256</v>
      </c>
      <c r="K5396" s="1" t="n">
        <v>10</v>
      </c>
      <c r="L5396" s="1" t="n">
        <v>0</v>
      </c>
      <c r="M5396" s="1" t="n">
        <v>54010</v>
      </c>
    </row>
    <row r="5397" customFormat="false" ht="14.9" hidden="false" customHeight="false" outlineLevel="0" collapsed="false">
      <c r="A5397" s="1" t="n">
        <v>5402</v>
      </c>
      <c r="B5397" s="1" t="n">
        <v>73</v>
      </c>
      <c r="C5397" s="1" t="n">
        <v>0</v>
      </c>
      <c r="D5397" s="1" t="n">
        <v>0</v>
      </c>
      <c r="E5397" s="1" t="n">
        <v>1</v>
      </c>
      <c r="F5397" s="1" t="n">
        <v>5400</v>
      </c>
      <c r="H5397" s="1" t="s">
        <v>5986</v>
      </c>
      <c r="I5397" s="3" t="e">
        <f aca="false">--#NAME? #NAME?,#NAME? #NAME? #NAME?</f>
        <v>#VALUE!</v>
      </c>
      <c r="J5397" s="3" t="s">
        <v>256</v>
      </c>
      <c r="K5397" s="1" t="n">
        <v>10</v>
      </c>
      <c r="L5397" s="1" t="n">
        <v>0</v>
      </c>
      <c r="M5397" s="1" t="n">
        <v>54020</v>
      </c>
    </row>
    <row r="5398" customFormat="false" ht="14.9" hidden="false" customHeight="false" outlineLevel="0" collapsed="false">
      <c r="A5398" s="1" t="n">
        <v>5403</v>
      </c>
      <c r="B5398" s="1" t="n">
        <v>73</v>
      </c>
      <c r="C5398" s="1" t="n">
        <v>0</v>
      </c>
      <c r="D5398" s="1" t="n">
        <v>0</v>
      </c>
      <c r="E5398" s="1" t="n">
        <v>1</v>
      </c>
      <c r="F5398" s="1" t="n">
        <v>5400</v>
      </c>
      <c r="H5398" s="1" t="s">
        <v>5987</v>
      </c>
      <c r="I5398" s="3" t="e">
        <f aca="false">--#NAME? #NAME? #NAME?</f>
        <v>#VALUE!</v>
      </c>
      <c r="J5398" s="3" t="s">
        <v>256</v>
      </c>
      <c r="K5398" s="1" t="n">
        <v>10</v>
      </c>
      <c r="L5398" s="1" t="n">
        <v>0</v>
      </c>
      <c r="M5398" s="1" t="n">
        <v>54030</v>
      </c>
    </row>
    <row r="5399" customFormat="false" ht="14.9" hidden="false" customHeight="false" outlineLevel="0" collapsed="false">
      <c r="A5399" s="1" t="n">
        <v>5404</v>
      </c>
      <c r="B5399" s="1" t="n">
        <v>73</v>
      </c>
      <c r="C5399" s="1" t="n">
        <v>0</v>
      </c>
      <c r="D5399" s="1" t="n">
        <v>0</v>
      </c>
      <c r="E5399" s="1" t="n">
        <v>1</v>
      </c>
      <c r="F5399" s="1" t="n">
        <v>5400</v>
      </c>
      <c r="H5399" s="1" t="s">
        <v>5988</v>
      </c>
      <c r="I5399" s="3" t="e">
        <f aca="false">--#NAME?</f>
        <v>#NAME?</v>
      </c>
      <c r="J5399" s="3" t="s">
        <v>256</v>
      </c>
      <c r="K5399" s="1" t="n">
        <v>10</v>
      </c>
      <c r="L5399" s="1" t="n">
        <v>0</v>
      </c>
      <c r="M5399" s="1" t="n">
        <v>54040</v>
      </c>
    </row>
    <row r="5400" customFormat="false" ht="14.9" hidden="false" customHeight="false" outlineLevel="0" collapsed="false">
      <c r="A5400" s="1" t="n">
        <v>5405</v>
      </c>
      <c r="B5400" s="1" t="n">
        <v>73</v>
      </c>
      <c r="C5400" s="1" t="n">
        <v>0</v>
      </c>
      <c r="D5400" s="1" t="n">
        <v>0</v>
      </c>
      <c r="E5400" s="1" t="n">
        <v>0</v>
      </c>
      <c r="F5400" s="1" t="n">
        <v>5396</v>
      </c>
      <c r="I5400" s="3" t="s">
        <v>199</v>
      </c>
      <c r="L5400" s="1" t="n">
        <v>0</v>
      </c>
      <c r="M5400" s="1" t="n">
        <v>54050</v>
      </c>
    </row>
    <row r="5401" customFormat="false" ht="14.9" hidden="false" customHeight="false" outlineLevel="0" collapsed="false">
      <c r="A5401" s="1" t="n">
        <v>5406</v>
      </c>
      <c r="B5401" s="1" t="n">
        <v>73</v>
      </c>
      <c r="C5401" s="1" t="n">
        <v>0</v>
      </c>
      <c r="D5401" s="1" t="n">
        <v>0</v>
      </c>
      <c r="E5401" s="1" t="n">
        <v>1</v>
      </c>
      <c r="F5401" s="1" t="n">
        <v>5405</v>
      </c>
      <c r="H5401" s="1" t="s">
        <v>5989</v>
      </c>
      <c r="I5401" s="3" t="e">
        <f aca="false">--#NAME?</f>
        <v>#NAME?</v>
      </c>
      <c r="J5401" s="3" t="s">
        <v>256</v>
      </c>
      <c r="K5401" s="1" t="n">
        <v>10</v>
      </c>
      <c r="L5401" s="1" t="n">
        <v>0</v>
      </c>
      <c r="M5401" s="1" t="n">
        <v>54060</v>
      </c>
    </row>
    <row r="5402" customFormat="false" ht="14.9" hidden="false" customHeight="false" outlineLevel="0" collapsed="false">
      <c r="A5402" s="1" t="n">
        <v>5407</v>
      </c>
      <c r="B5402" s="1" t="n">
        <v>73</v>
      </c>
      <c r="C5402" s="1" t="n">
        <v>0</v>
      </c>
      <c r="D5402" s="1" t="n">
        <v>0</v>
      </c>
      <c r="E5402" s="1" t="n">
        <v>1</v>
      </c>
      <c r="F5402" s="1" t="n">
        <v>5405</v>
      </c>
      <c r="H5402" s="1" t="s">
        <v>5990</v>
      </c>
      <c r="I5402" s="3" t="e">
        <f aca="false">--#NAME? #NAME?,#NAME? #NAME? #NAME?</f>
        <v>#VALUE!</v>
      </c>
      <c r="J5402" s="3" t="s">
        <v>256</v>
      </c>
      <c r="K5402" s="1" t="n">
        <v>10</v>
      </c>
      <c r="L5402" s="1" t="n">
        <v>0</v>
      </c>
      <c r="M5402" s="1" t="n">
        <v>54070</v>
      </c>
    </row>
    <row r="5403" customFormat="false" ht="14.9" hidden="false" customHeight="false" outlineLevel="0" collapsed="false">
      <c r="A5403" s="1" t="n">
        <v>5408</v>
      </c>
      <c r="B5403" s="1" t="n">
        <v>73</v>
      </c>
      <c r="C5403" s="1" t="n">
        <v>0</v>
      </c>
      <c r="D5403" s="1" t="n">
        <v>0</v>
      </c>
      <c r="E5403" s="1" t="n">
        <v>1</v>
      </c>
      <c r="F5403" s="1" t="n">
        <v>5405</v>
      </c>
      <c r="H5403" s="1" t="s">
        <v>5991</v>
      </c>
      <c r="I5403" s="3" t="e">
        <f aca="false">--#NAME? #NAME? #NAME?</f>
        <v>#VALUE!</v>
      </c>
      <c r="J5403" s="3" t="s">
        <v>256</v>
      </c>
      <c r="K5403" s="1" t="n">
        <v>10</v>
      </c>
      <c r="L5403" s="1" t="n">
        <v>0</v>
      </c>
      <c r="M5403" s="1" t="n">
        <v>54080</v>
      </c>
    </row>
    <row r="5404" customFormat="false" ht="14.9" hidden="false" customHeight="false" outlineLevel="0" collapsed="false">
      <c r="A5404" s="1" t="n">
        <v>5409</v>
      </c>
      <c r="B5404" s="1" t="n">
        <v>73</v>
      </c>
      <c r="C5404" s="1" t="n">
        <v>0</v>
      </c>
      <c r="D5404" s="1" t="n">
        <v>0</v>
      </c>
      <c r="E5404" s="1" t="n">
        <v>1</v>
      </c>
      <c r="F5404" s="1" t="n">
        <v>5405</v>
      </c>
      <c r="H5404" s="1" t="s">
        <v>5992</v>
      </c>
      <c r="I5404" s="3" t="e">
        <f aca="false">--#NAME?</f>
        <v>#NAME?</v>
      </c>
      <c r="J5404" s="3" t="s">
        <v>256</v>
      </c>
      <c r="K5404" s="1" t="n">
        <v>10</v>
      </c>
      <c r="L5404" s="1" t="n">
        <v>0</v>
      </c>
      <c r="M5404" s="1" t="n">
        <v>54090</v>
      </c>
    </row>
    <row r="5405" customFormat="false" ht="739.55" hidden="false" customHeight="false" outlineLevel="0" collapsed="false">
      <c r="A5405" s="1" t="n">
        <v>5410</v>
      </c>
      <c r="B5405" s="1" t="n">
        <v>73</v>
      </c>
      <c r="C5405" s="1" t="n">
        <v>0</v>
      </c>
      <c r="D5405" s="1" t="n">
        <v>1</v>
      </c>
      <c r="E5405" s="1" t="n">
        <v>0</v>
      </c>
      <c r="G5405" s="1" t="n">
        <v>73.08</v>
      </c>
      <c r="I5405" s="3" t="s">
        <v>5993</v>
      </c>
      <c r="L5405" s="1" t="n">
        <v>0</v>
      </c>
      <c r="M5405" s="1" t="n">
        <v>54100</v>
      </c>
    </row>
    <row r="5406" customFormat="false" ht="14.9" hidden="false" customHeight="false" outlineLevel="0" collapsed="false">
      <c r="A5406" s="1" t="n">
        <v>5411</v>
      </c>
      <c r="B5406" s="1" t="n">
        <v>73</v>
      </c>
      <c r="C5406" s="1" t="n">
        <v>0</v>
      </c>
      <c r="D5406" s="1" t="n">
        <v>0</v>
      </c>
      <c r="E5406" s="1" t="n">
        <v>1</v>
      </c>
      <c r="F5406" s="1" t="n">
        <v>5410</v>
      </c>
      <c r="H5406" s="1" t="s">
        <v>5994</v>
      </c>
      <c r="I5406" s="3" t="e">
        <f aca="false">-#NAME? #NAME? #NAME?-#NAME?</f>
        <v>#VALUE!</v>
      </c>
      <c r="J5406" s="3" t="s">
        <v>256</v>
      </c>
      <c r="K5406" s="1" t="n">
        <v>10</v>
      </c>
      <c r="L5406" s="1" t="n">
        <v>0</v>
      </c>
      <c r="M5406" s="1" t="n">
        <v>54110</v>
      </c>
    </row>
    <row r="5407" customFormat="false" ht="14.9" hidden="false" customHeight="false" outlineLevel="0" collapsed="false">
      <c r="A5407" s="1" t="n">
        <v>5412</v>
      </c>
      <c r="B5407" s="1" t="n">
        <v>73</v>
      </c>
      <c r="C5407" s="1" t="n">
        <v>0</v>
      </c>
      <c r="D5407" s="1" t="n">
        <v>0</v>
      </c>
      <c r="E5407" s="1" t="n">
        <v>1</v>
      </c>
      <c r="F5407" s="1" t="n">
        <v>5410</v>
      </c>
      <c r="H5407" s="1" t="s">
        <v>5995</v>
      </c>
      <c r="I5407" s="3" t="e">
        <f aca="false">-#NAME? #NAME? #NAME? #NAME?</f>
        <v>#VALUE!</v>
      </c>
      <c r="J5407" s="3" t="s">
        <v>256</v>
      </c>
      <c r="K5407" s="1" t="n">
        <v>10</v>
      </c>
      <c r="L5407" s="1" t="n">
        <v>0</v>
      </c>
      <c r="M5407" s="1" t="n">
        <v>54120</v>
      </c>
    </row>
    <row r="5408" customFormat="false" ht="14.9" hidden="false" customHeight="false" outlineLevel="0" collapsed="false">
      <c r="A5408" s="1" t="n">
        <v>5413</v>
      </c>
      <c r="B5408" s="1" t="n">
        <v>73</v>
      </c>
      <c r="C5408" s="1" t="n">
        <v>0</v>
      </c>
      <c r="D5408" s="1" t="n">
        <v>0</v>
      </c>
      <c r="E5408" s="1" t="n">
        <v>1</v>
      </c>
      <c r="F5408" s="1" t="n">
        <v>5410</v>
      </c>
      <c r="H5408" s="1" t="s">
        <v>5996</v>
      </c>
      <c r="I5408" s="3" t="e">
        <f aca="false">-#NAME?,#NAME? #NAME? #NAME? #NAME? #NAME? #NAME? #NAME? #NAME?</f>
        <v>#VALUE!</v>
      </c>
      <c r="J5408" s="3" t="s">
        <v>256</v>
      </c>
      <c r="K5408" s="1" t="n">
        <v>10</v>
      </c>
      <c r="L5408" s="1" t="n">
        <v>0</v>
      </c>
      <c r="M5408" s="1" t="n">
        <v>54130</v>
      </c>
    </row>
    <row r="5409" customFormat="false" ht="14.9" hidden="false" customHeight="false" outlineLevel="0" collapsed="false">
      <c r="A5409" s="1" t="n">
        <v>5414</v>
      </c>
      <c r="B5409" s="1" t="n">
        <v>73</v>
      </c>
      <c r="C5409" s="1" t="n">
        <v>0</v>
      </c>
      <c r="D5409" s="1" t="n">
        <v>0</v>
      </c>
      <c r="E5409" s="1" t="n">
        <v>1</v>
      </c>
      <c r="F5409" s="1" t="n">
        <v>5410</v>
      </c>
      <c r="H5409" s="1" t="s">
        <v>5997</v>
      </c>
      <c r="I5409" s="3" t="e">
        <f aca="false">-#NAME? #NAME? #NAME?,#NAME?,#NAME? #NAME? #NAME?</f>
        <v>#VALUE!</v>
      </c>
      <c r="J5409" s="3" t="s">
        <v>256</v>
      </c>
      <c r="K5409" s="1" t="n">
        <v>10</v>
      </c>
      <c r="L5409" s="1" t="n">
        <v>0</v>
      </c>
      <c r="M5409" s="1" t="n">
        <v>54140</v>
      </c>
    </row>
    <row r="5410" customFormat="false" ht="14.9" hidden="false" customHeight="false" outlineLevel="0" collapsed="false">
      <c r="A5410" s="1" t="n">
        <v>5415</v>
      </c>
      <c r="B5410" s="1" t="n">
        <v>73</v>
      </c>
      <c r="C5410" s="1" t="n">
        <v>0</v>
      </c>
      <c r="D5410" s="1" t="n">
        <v>0</v>
      </c>
      <c r="E5410" s="1" t="n">
        <v>0</v>
      </c>
      <c r="F5410" s="1" t="n">
        <v>5410</v>
      </c>
      <c r="I5410" s="3" t="s">
        <v>199</v>
      </c>
      <c r="L5410" s="1" t="n">
        <v>0</v>
      </c>
      <c r="M5410" s="1" t="n">
        <v>54150</v>
      </c>
    </row>
    <row r="5411" customFormat="false" ht="14.9" hidden="false" customHeight="false" outlineLevel="0" collapsed="false">
      <c r="A5411" s="1" t="n">
        <v>5416</v>
      </c>
      <c r="B5411" s="1" t="n">
        <v>73</v>
      </c>
      <c r="C5411" s="1" t="n">
        <v>0</v>
      </c>
      <c r="D5411" s="1" t="n">
        <v>0</v>
      </c>
      <c r="E5411" s="1" t="n">
        <v>1</v>
      </c>
      <c r="F5411" s="1" t="n">
        <v>5415</v>
      </c>
      <c r="H5411" s="1" t="s">
        <v>5998</v>
      </c>
      <c r="I5411" s="3" t="e">
        <f aca="false">---#NAME? #NAME? #NAME? #NAME? #NAME? #NAME? #NAME? #NAME? #NAME? #NAME? #NAME? #NAME? #NAME? #NAME? #NAME?</f>
        <v>#VALUE!</v>
      </c>
      <c r="J5411" s="3" t="s">
        <v>256</v>
      </c>
      <c r="K5411" s="1" t="n">
        <v>10</v>
      </c>
      <c r="L5411" s="1" t="n">
        <v>0</v>
      </c>
      <c r="M5411" s="1" t="n">
        <v>54160</v>
      </c>
    </row>
    <row r="5412" customFormat="false" ht="14.9" hidden="false" customHeight="false" outlineLevel="0" collapsed="false">
      <c r="A5412" s="1" t="n">
        <v>5417</v>
      </c>
      <c r="B5412" s="1" t="n">
        <v>73</v>
      </c>
      <c r="C5412" s="1" t="n">
        <v>0</v>
      </c>
      <c r="D5412" s="1" t="n">
        <v>0</v>
      </c>
      <c r="E5412" s="1" t="n">
        <v>0</v>
      </c>
      <c r="F5412" s="1" t="n">
        <v>5415</v>
      </c>
      <c r="I5412" s="3" t="s">
        <v>1374</v>
      </c>
      <c r="L5412" s="1" t="n">
        <v>0</v>
      </c>
      <c r="M5412" s="1" t="n">
        <v>54170</v>
      </c>
    </row>
    <row r="5413" customFormat="false" ht="14.9" hidden="false" customHeight="false" outlineLevel="0" collapsed="false">
      <c r="A5413" s="1" t="n">
        <v>5418</v>
      </c>
      <c r="B5413" s="1" t="n">
        <v>73</v>
      </c>
      <c r="C5413" s="1" t="n">
        <v>0</v>
      </c>
      <c r="D5413" s="1" t="n">
        <v>0</v>
      </c>
      <c r="E5413" s="1" t="n">
        <v>1</v>
      </c>
      <c r="F5413" s="1" t="n">
        <v>5417</v>
      </c>
      <c r="H5413" s="1" t="s">
        <v>5999</v>
      </c>
      <c r="I5413" s="3" t="e">
        <f aca="false">----#NAME? #NAME? #NAME?</f>
        <v>#VALUE!</v>
      </c>
      <c r="J5413" s="3" t="s">
        <v>256</v>
      </c>
      <c r="K5413" s="1" t="n">
        <v>10</v>
      </c>
      <c r="L5413" s="1" t="n">
        <v>0</v>
      </c>
      <c r="M5413" s="1" t="n">
        <v>54180</v>
      </c>
    </row>
    <row r="5414" customFormat="false" ht="14.9" hidden="false" customHeight="false" outlineLevel="0" collapsed="false">
      <c r="A5414" s="1" t="n">
        <v>5419</v>
      </c>
      <c r="B5414" s="1" t="n">
        <v>73</v>
      </c>
      <c r="C5414" s="1" t="n">
        <v>0</v>
      </c>
      <c r="D5414" s="1" t="n">
        <v>0</v>
      </c>
      <c r="E5414" s="1" t="n">
        <v>1</v>
      </c>
      <c r="F5414" s="1" t="n">
        <v>5417</v>
      </c>
      <c r="H5414" s="1" t="s">
        <v>6000</v>
      </c>
      <c r="I5414" s="3" t="e">
        <f aca="false">----#NAME?</f>
        <v>#NAME?</v>
      </c>
      <c r="J5414" s="3" t="s">
        <v>256</v>
      </c>
      <c r="K5414" s="1" t="n">
        <v>10</v>
      </c>
      <c r="L5414" s="1" t="n">
        <v>0</v>
      </c>
      <c r="M5414" s="1" t="n">
        <v>54190</v>
      </c>
    </row>
    <row r="5415" customFormat="false" ht="833.55" hidden="false" customHeight="false" outlineLevel="0" collapsed="false">
      <c r="A5415" s="1" t="n">
        <v>5420</v>
      </c>
      <c r="B5415" s="1" t="n">
        <v>73</v>
      </c>
      <c r="C5415" s="1" t="n">
        <v>0</v>
      </c>
      <c r="D5415" s="1" t="n">
        <v>1</v>
      </c>
      <c r="E5415" s="1" t="n">
        <v>1</v>
      </c>
      <c r="G5415" s="1" t="n">
        <v>73.09</v>
      </c>
      <c r="H5415" s="1" t="s">
        <v>6001</v>
      </c>
      <c r="I5415" s="3" t="s">
        <v>6002</v>
      </c>
      <c r="J5415" s="3" t="s">
        <v>256</v>
      </c>
      <c r="K5415" s="1" t="n">
        <v>10</v>
      </c>
      <c r="L5415" s="1" t="n">
        <v>0</v>
      </c>
      <c r="M5415" s="1" t="n">
        <v>54200</v>
      </c>
    </row>
    <row r="5416" customFormat="false" ht="55.2" hidden="false" customHeight="false" outlineLevel="0" collapsed="false">
      <c r="A5416" s="1" t="n">
        <v>5421</v>
      </c>
      <c r="B5416" s="1" t="n">
        <v>73</v>
      </c>
      <c r="C5416" s="1" t="n">
        <v>0</v>
      </c>
      <c r="D5416" s="1" t="n">
        <v>0</v>
      </c>
      <c r="E5416" s="1" t="n">
        <v>1</v>
      </c>
      <c r="F5416" s="1" t="n">
        <v>5420</v>
      </c>
      <c r="H5416" s="1" t="s">
        <v>6003</v>
      </c>
      <c r="I5416" s="3" t="s">
        <v>6004</v>
      </c>
      <c r="J5416" s="3" t="s">
        <v>256</v>
      </c>
      <c r="K5416" s="1" t="n">
        <v>10</v>
      </c>
      <c r="L5416" s="1" t="n">
        <v>0</v>
      </c>
      <c r="M5416" s="1" t="n">
        <v>54210</v>
      </c>
    </row>
    <row r="5417" customFormat="false" ht="55.2" hidden="false" customHeight="false" outlineLevel="0" collapsed="false">
      <c r="A5417" s="1" t="n">
        <v>5422</v>
      </c>
      <c r="B5417" s="1" t="n">
        <v>73</v>
      </c>
      <c r="C5417" s="1" t="n">
        <v>0</v>
      </c>
      <c r="D5417" s="1" t="n">
        <v>0</v>
      </c>
      <c r="E5417" s="1" t="n">
        <v>0</v>
      </c>
      <c r="F5417" s="1" t="n">
        <v>5420</v>
      </c>
      <c r="I5417" s="3" t="s">
        <v>6005</v>
      </c>
      <c r="L5417" s="1" t="n">
        <v>0</v>
      </c>
      <c r="M5417" s="1" t="n">
        <v>54220</v>
      </c>
    </row>
    <row r="5418" customFormat="false" ht="14.9" hidden="false" customHeight="false" outlineLevel="0" collapsed="false">
      <c r="A5418" s="1" t="n">
        <v>5423</v>
      </c>
      <c r="B5418" s="1" t="n">
        <v>73</v>
      </c>
      <c r="C5418" s="1" t="n">
        <v>0</v>
      </c>
      <c r="D5418" s="1" t="n">
        <v>0</v>
      </c>
      <c r="E5418" s="1" t="n">
        <v>1</v>
      </c>
      <c r="F5418" s="1" t="n">
        <v>5422</v>
      </c>
      <c r="H5418" s="1" t="s">
        <v>6006</v>
      </c>
      <c r="I5418" s="3" t="e">
        <f aca="false">--#NAME? #NAME? #NAME? #NAME? #NAME? #NAME? #NAME? #NAME? #NAME? #NAME?</f>
        <v>#VALUE!</v>
      </c>
      <c r="J5418" s="3" t="s">
        <v>256</v>
      </c>
      <c r="K5418" s="1" t="n">
        <v>10</v>
      </c>
      <c r="L5418" s="1" t="n">
        <v>0</v>
      </c>
      <c r="M5418" s="1" t="n">
        <v>54230</v>
      </c>
    </row>
    <row r="5419" customFormat="false" ht="14.9" hidden="false" customHeight="false" outlineLevel="0" collapsed="false">
      <c r="A5419" s="1" t="n">
        <v>5424</v>
      </c>
      <c r="B5419" s="1" t="n">
        <v>73</v>
      </c>
      <c r="C5419" s="1" t="n">
        <v>0</v>
      </c>
      <c r="D5419" s="1" t="n">
        <v>0</v>
      </c>
      <c r="E5419" s="1" t="n">
        <v>0</v>
      </c>
      <c r="F5419" s="1" t="n">
        <v>5422</v>
      </c>
      <c r="I5419" s="3" t="s">
        <v>706</v>
      </c>
      <c r="L5419" s="1" t="n">
        <v>0</v>
      </c>
      <c r="M5419" s="1" t="n">
        <v>54240</v>
      </c>
    </row>
    <row r="5420" customFormat="false" ht="14.9" hidden="false" customHeight="false" outlineLevel="0" collapsed="false">
      <c r="A5420" s="1" t="n">
        <v>5425</v>
      </c>
      <c r="B5420" s="1" t="n">
        <v>73</v>
      </c>
      <c r="C5420" s="1" t="n">
        <v>0</v>
      </c>
      <c r="D5420" s="1" t="n">
        <v>0</v>
      </c>
      <c r="E5420" s="1" t="n">
        <v>1</v>
      </c>
      <c r="F5420" s="1" t="n">
        <v>5424</v>
      </c>
      <c r="H5420" s="1" t="s">
        <v>6007</v>
      </c>
      <c r="I5420" s="3" t="e">
        <f aca="false">---#NAME? #NAME?</f>
        <v>#VALUE!</v>
      </c>
      <c r="J5420" s="3" t="s">
        <v>256</v>
      </c>
      <c r="K5420" s="1" t="n">
        <v>10</v>
      </c>
      <c r="L5420" s="1" t="n">
        <v>0</v>
      </c>
      <c r="M5420" s="1" t="n">
        <v>54250</v>
      </c>
    </row>
    <row r="5421" customFormat="false" ht="14.9" hidden="false" customHeight="false" outlineLevel="0" collapsed="false">
      <c r="A5421" s="1" t="n">
        <v>5426</v>
      </c>
      <c r="B5421" s="1" t="n">
        <v>73</v>
      </c>
      <c r="C5421" s="1" t="n">
        <v>0</v>
      </c>
      <c r="D5421" s="1" t="n">
        <v>0</v>
      </c>
      <c r="E5421" s="1" t="n">
        <v>1</v>
      </c>
      <c r="F5421" s="1" t="n">
        <v>5424</v>
      </c>
      <c r="H5421" s="1" t="s">
        <v>6008</v>
      </c>
      <c r="I5421" s="3" t="e">
        <f aca="false">---#NAME? #NAME? #NAME? #NAME? #NAME?</f>
        <v>#VALUE!</v>
      </c>
      <c r="J5421" s="3" t="s">
        <v>256</v>
      </c>
      <c r="K5421" s="1" t="n">
        <v>10</v>
      </c>
      <c r="L5421" s="1" t="n">
        <v>0</v>
      </c>
      <c r="M5421" s="1" t="n">
        <v>54260</v>
      </c>
    </row>
    <row r="5422" customFormat="false" ht="14.9" hidden="false" customHeight="false" outlineLevel="0" collapsed="false">
      <c r="A5422" s="1" t="n">
        <v>5427</v>
      </c>
      <c r="B5422" s="1" t="n">
        <v>73</v>
      </c>
      <c r="C5422" s="1" t="n">
        <v>0</v>
      </c>
      <c r="D5422" s="1" t="n">
        <v>0</v>
      </c>
      <c r="E5422" s="1" t="n">
        <v>1</v>
      </c>
      <c r="F5422" s="1" t="n">
        <v>5424</v>
      </c>
      <c r="H5422" s="1" t="s">
        <v>6009</v>
      </c>
      <c r="I5422" s="3" t="e">
        <f aca="false">---#NAME?</f>
        <v>#NAME?</v>
      </c>
      <c r="J5422" s="3" t="s">
        <v>256</v>
      </c>
      <c r="K5422" s="1" t="n">
        <v>10</v>
      </c>
      <c r="L5422" s="1" t="n">
        <v>0</v>
      </c>
      <c r="M5422" s="1" t="n">
        <v>54270</v>
      </c>
    </row>
    <row r="5423" customFormat="false" ht="108.95" hidden="false" customHeight="false" outlineLevel="0" collapsed="false">
      <c r="A5423" s="1" t="n">
        <v>5428</v>
      </c>
      <c r="B5423" s="1" t="n">
        <v>73</v>
      </c>
      <c r="C5423" s="1" t="n">
        <v>0</v>
      </c>
      <c r="D5423" s="1" t="n">
        <v>1</v>
      </c>
      <c r="E5423" s="1" t="n">
        <v>1</v>
      </c>
      <c r="G5423" s="1" t="n">
        <v>73.11</v>
      </c>
      <c r="H5423" s="1" t="s">
        <v>6010</v>
      </c>
      <c r="I5423" s="3" t="s">
        <v>6011</v>
      </c>
      <c r="J5423" s="3" t="s">
        <v>256</v>
      </c>
      <c r="K5423" s="1" t="n">
        <v>10</v>
      </c>
      <c r="L5423" s="1" t="n">
        <v>0</v>
      </c>
      <c r="M5423" s="1" t="n">
        <v>54280</v>
      </c>
    </row>
    <row r="5424" customFormat="false" ht="189.55" hidden="false" customHeight="false" outlineLevel="0" collapsed="false">
      <c r="A5424" s="1" t="n">
        <v>5429</v>
      </c>
      <c r="B5424" s="1" t="n">
        <v>73</v>
      </c>
      <c r="C5424" s="1" t="n">
        <v>0</v>
      </c>
      <c r="D5424" s="1" t="n">
        <v>1</v>
      </c>
      <c r="E5424" s="1" t="n">
        <v>0</v>
      </c>
      <c r="G5424" s="1" t="n">
        <v>73.12</v>
      </c>
      <c r="I5424" s="3" t="s">
        <v>6012</v>
      </c>
      <c r="L5424" s="1" t="n">
        <v>0</v>
      </c>
      <c r="M5424" s="1" t="n">
        <v>54290</v>
      </c>
    </row>
    <row r="5425" customFormat="false" ht="14.9" hidden="false" customHeight="false" outlineLevel="0" collapsed="false">
      <c r="A5425" s="1" t="n">
        <v>5430</v>
      </c>
      <c r="B5425" s="1" t="n">
        <v>73</v>
      </c>
      <c r="C5425" s="1" t="n">
        <v>0</v>
      </c>
      <c r="D5425" s="1" t="n">
        <v>0</v>
      </c>
      <c r="E5425" s="1" t="n">
        <v>1</v>
      </c>
      <c r="F5425" s="1" t="n">
        <v>5429</v>
      </c>
      <c r="H5425" s="1" t="s">
        <v>6013</v>
      </c>
      <c r="I5425" s="3" t="e">
        <f aca="false">-#NAME? #NAME?,#NAME? #NAME? #NAME?</f>
        <v>#VALUE!</v>
      </c>
      <c r="J5425" s="3" t="s">
        <v>256</v>
      </c>
      <c r="K5425" s="1" t="n">
        <v>10</v>
      </c>
      <c r="L5425" s="1" t="n">
        <v>0</v>
      </c>
      <c r="M5425" s="1" t="n">
        <v>54300</v>
      </c>
    </row>
    <row r="5426" customFormat="false" ht="14.9" hidden="false" customHeight="false" outlineLevel="0" collapsed="false">
      <c r="A5426" s="1" t="n">
        <v>5431</v>
      </c>
      <c r="B5426" s="1" t="n">
        <v>73</v>
      </c>
      <c r="C5426" s="1" t="n">
        <v>0</v>
      </c>
      <c r="D5426" s="1" t="n">
        <v>0</v>
      </c>
      <c r="E5426" s="1" t="n">
        <v>1</v>
      </c>
      <c r="F5426" s="1" t="n">
        <v>5429</v>
      </c>
      <c r="H5426" s="1" t="s">
        <v>6014</v>
      </c>
      <c r="I5426" s="3" t="e">
        <f aca="false">-#NAME?</f>
        <v>#NAME?</v>
      </c>
      <c r="J5426" s="3" t="s">
        <v>256</v>
      </c>
      <c r="K5426" s="1" t="n">
        <v>10</v>
      </c>
      <c r="L5426" s="1" t="n">
        <v>0</v>
      </c>
      <c r="M5426" s="1" t="n">
        <v>54310</v>
      </c>
    </row>
    <row r="5427" customFormat="false" ht="256.7" hidden="false" customHeight="false" outlineLevel="0" collapsed="false">
      <c r="A5427" s="1" t="n">
        <v>5432</v>
      </c>
      <c r="B5427" s="1" t="n">
        <v>73</v>
      </c>
      <c r="C5427" s="1" t="n">
        <v>0</v>
      </c>
      <c r="D5427" s="1" t="n">
        <v>1</v>
      </c>
      <c r="E5427" s="1" t="n">
        <v>1</v>
      </c>
      <c r="G5427" s="1" t="n">
        <v>73.13</v>
      </c>
      <c r="H5427" s="1" t="s">
        <v>6015</v>
      </c>
      <c r="I5427" s="3" t="s">
        <v>6016</v>
      </c>
      <c r="J5427" s="3" t="s">
        <v>256</v>
      </c>
      <c r="K5427" s="1" t="n">
        <v>10</v>
      </c>
      <c r="L5427" s="1" t="n">
        <v>0</v>
      </c>
      <c r="M5427" s="1" t="n">
        <v>54320</v>
      </c>
    </row>
    <row r="5428" customFormat="false" ht="189.55" hidden="false" customHeight="false" outlineLevel="0" collapsed="false">
      <c r="A5428" s="1" t="n">
        <v>5433</v>
      </c>
      <c r="B5428" s="1" t="n">
        <v>73</v>
      </c>
      <c r="C5428" s="1" t="n">
        <v>0</v>
      </c>
      <c r="D5428" s="1" t="n">
        <v>1</v>
      </c>
      <c r="E5428" s="1" t="n">
        <v>0</v>
      </c>
      <c r="G5428" s="1" t="n">
        <v>73.14</v>
      </c>
      <c r="I5428" s="3" t="s">
        <v>6017</v>
      </c>
      <c r="L5428" s="1" t="n">
        <v>0</v>
      </c>
      <c r="M5428" s="1" t="n">
        <v>54330</v>
      </c>
    </row>
    <row r="5429" customFormat="false" ht="28.35" hidden="false" customHeight="false" outlineLevel="0" collapsed="false">
      <c r="A5429" s="1" t="n">
        <v>5434</v>
      </c>
      <c r="B5429" s="1" t="n">
        <v>73</v>
      </c>
      <c r="C5429" s="1" t="n">
        <v>0</v>
      </c>
      <c r="D5429" s="1" t="n">
        <v>0</v>
      </c>
      <c r="E5429" s="1" t="n">
        <v>0</v>
      </c>
      <c r="F5429" s="1" t="n">
        <v>5433</v>
      </c>
      <c r="I5429" s="3" t="s">
        <v>6018</v>
      </c>
      <c r="L5429" s="1" t="n">
        <v>0</v>
      </c>
      <c r="M5429" s="1" t="n">
        <v>54340</v>
      </c>
    </row>
    <row r="5430" customFormat="false" ht="14.9" hidden="false" customHeight="false" outlineLevel="0" collapsed="false">
      <c r="A5430" s="1" t="n">
        <v>5435</v>
      </c>
      <c r="B5430" s="1" t="n">
        <v>73</v>
      </c>
      <c r="C5430" s="1" t="n">
        <v>0</v>
      </c>
      <c r="D5430" s="1" t="n">
        <v>0</v>
      </c>
      <c r="E5430" s="1" t="n">
        <v>1</v>
      </c>
      <c r="F5430" s="1" t="n">
        <v>5434</v>
      </c>
      <c r="H5430" s="1" t="s">
        <v>6019</v>
      </c>
      <c r="I5430" s="3" t="e">
        <f aca="false">--#NAME? #NAME? #NAME? #NAME?,#NAME? #NAME? #NAME?</f>
        <v>#VALUE!</v>
      </c>
      <c r="J5430" s="3" t="s">
        <v>256</v>
      </c>
      <c r="K5430" s="1" t="n">
        <v>10</v>
      </c>
      <c r="L5430" s="1" t="n">
        <v>0</v>
      </c>
      <c r="M5430" s="1" t="n">
        <v>54350</v>
      </c>
    </row>
    <row r="5431" customFormat="false" ht="14.9" hidden="false" customHeight="false" outlineLevel="0" collapsed="false">
      <c r="A5431" s="1" t="n">
        <v>5436</v>
      </c>
      <c r="B5431" s="1" t="n">
        <v>73</v>
      </c>
      <c r="C5431" s="1" t="n">
        <v>0</v>
      </c>
      <c r="D5431" s="1" t="n">
        <v>0</v>
      </c>
      <c r="E5431" s="1" t="n">
        <v>1</v>
      </c>
      <c r="F5431" s="1" t="n">
        <v>5434</v>
      </c>
      <c r="H5431" s="1" t="s">
        <v>6020</v>
      </c>
      <c r="I5431" s="3" t="e">
        <f aca="false">--#NAME? #NAME? #NAME?,#NAME? #NAME? #NAME?</f>
        <v>#VALUE!</v>
      </c>
      <c r="J5431" s="3" t="s">
        <v>256</v>
      </c>
      <c r="K5431" s="1" t="n">
        <v>10</v>
      </c>
      <c r="L5431" s="1" t="n">
        <v>0</v>
      </c>
      <c r="M5431" s="1" t="n">
        <v>54360</v>
      </c>
    </row>
    <row r="5432" customFormat="false" ht="14.9" hidden="false" customHeight="false" outlineLevel="0" collapsed="false">
      <c r="A5432" s="1" t="n">
        <v>5437</v>
      </c>
      <c r="B5432" s="1" t="n">
        <v>73</v>
      </c>
      <c r="C5432" s="1" t="n">
        <v>0</v>
      </c>
      <c r="D5432" s="1" t="n">
        <v>0</v>
      </c>
      <c r="E5432" s="1" t="n">
        <v>1</v>
      </c>
      <c r="F5432" s="1" t="n">
        <v>5434</v>
      </c>
      <c r="H5432" s="1" t="s">
        <v>6021</v>
      </c>
      <c r="I5432" s="3" t="e">
        <f aca="false">--#NAME?</f>
        <v>#NAME?</v>
      </c>
      <c r="J5432" s="3" t="s">
        <v>256</v>
      </c>
      <c r="K5432" s="1" t="n">
        <v>10</v>
      </c>
      <c r="L5432" s="1" t="n">
        <v>0</v>
      </c>
      <c r="M5432" s="1" t="n">
        <v>54370</v>
      </c>
    </row>
    <row r="5433" customFormat="false" ht="243.25" hidden="false" customHeight="false" outlineLevel="0" collapsed="false">
      <c r="A5433" s="1" t="n">
        <v>5438</v>
      </c>
      <c r="B5433" s="1" t="n">
        <v>73</v>
      </c>
      <c r="C5433" s="1" t="n">
        <v>0</v>
      </c>
      <c r="D5433" s="1" t="n">
        <v>0</v>
      </c>
      <c r="E5433" s="1" t="n">
        <v>1</v>
      </c>
      <c r="F5433" s="1" t="n">
        <v>5433</v>
      </c>
      <c r="H5433" s="1" t="s">
        <v>6022</v>
      </c>
      <c r="I5433" s="3" t="s">
        <v>6023</v>
      </c>
      <c r="J5433" s="3" t="s">
        <v>256</v>
      </c>
      <c r="K5433" s="1" t="n">
        <v>10</v>
      </c>
      <c r="L5433" s="1" t="n">
        <v>0</v>
      </c>
      <c r="M5433" s="1" t="n">
        <v>54380</v>
      </c>
    </row>
    <row r="5434" customFormat="false" ht="122.35" hidden="false" customHeight="false" outlineLevel="0" collapsed="false">
      <c r="A5434" s="1" t="n">
        <v>5439</v>
      </c>
      <c r="B5434" s="1" t="n">
        <v>73</v>
      </c>
      <c r="C5434" s="1" t="n">
        <v>0</v>
      </c>
      <c r="D5434" s="1" t="n">
        <v>0</v>
      </c>
      <c r="E5434" s="1" t="n">
        <v>0</v>
      </c>
      <c r="F5434" s="1" t="n">
        <v>5433</v>
      </c>
      <c r="I5434" s="3" t="s">
        <v>6024</v>
      </c>
      <c r="L5434" s="1" t="n">
        <v>0</v>
      </c>
      <c r="M5434" s="1" t="n">
        <v>54390</v>
      </c>
    </row>
    <row r="5435" customFormat="false" ht="14.9" hidden="false" customHeight="false" outlineLevel="0" collapsed="false">
      <c r="A5435" s="1" t="n">
        <v>5440</v>
      </c>
      <c r="B5435" s="1" t="n">
        <v>73</v>
      </c>
      <c r="C5435" s="1" t="n">
        <v>0</v>
      </c>
      <c r="D5435" s="1" t="n">
        <v>0</v>
      </c>
      <c r="E5435" s="1" t="n">
        <v>1</v>
      </c>
      <c r="F5435" s="1" t="n">
        <v>5439</v>
      </c>
      <c r="H5435" s="1" t="s">
        <v>6025</v>
      </c>
      <c r="I5435" s="3" t="e">
        <f aca="false">--#NAME? #NAME? #NAME? #NAME? #NAME?</f>
        <v>#VALUE!</v>
      </c>
      <c r="J5435" s="3" t="s">
        <v>256</v>
      </c>
      <c r="K5435" s="1" t="n">
        <v>10</v>
      </c>
      <c r="L5435" s="1" t="n">
        <v>0</v>
      </c>
      <c r="M5435" s="1" t="n">
        <v>54400</v>
      </c>
    </row>
    <row r="5436" customFormat="false" ht="14.9" hidden="false" customHeight="false" outlineLevel="0" collapsed="false">
      <c r="A5436" s="1" t="n">
        <v>5441</v>
      </c>
      <c r="B5436" s="1" t="n">
        <v>73</v>
      </c>
      <c r="C5436" s="1" t="n">
        <v>0</v>
      </c>
      <c r="D5436" s="1" t="n">
        <v>0</v>
      </c>
      <c r="E5436" s="1" t="n">
        <v>1</v>
      </c>
      <c r="F5436" s="1" t="n">
        <v>5439</v>
      </c>
      <c r="H5436" s="1" t="s">
        <v>6026</v>
      </c>
      <c r="I5436" s="3" t="e">
        <f aca="false">--#NAME?</f>
        <v>#NAME?</v>
      </c>
      <c r="J5436" s="3" t="s">
        <v>256</v>
      </c>
      <c r="K5436" s="1" t="n">
        <v>10</v>
      </c>
      <c r="L5436" s="1" t="n">
        <v>0</v>
      </c>
      <c r="M5436" s="1" t="n">
        <v>54410</v>
      </c>
    </row>
    <row r="5437" customFormat="false" ht="82.05" hidden="false" customHeight="false" outlineLevel="0" collapsed="false">
      <c r="A5437" s="1" t="n">
        <v>5442</v>
      </c>
      <c r="B5437" s="1" t="n">
        <v>73</v>
      </c>
      <c r="C5437" s="1" t="n">
        <v>0</v>
      </c>
      <c r="D5437" s="1" t="n">
        <v>0</v>
      </c>
      <c r="E5437" s="1" t="n">
        <v>0</v>
      </c>
      <c r="F5437" s="1" t="n">
        <v>5433</v>
      </c>
      <c r="I5437" s="3" t="s">
        <v>6027</v>
      </c>
      <c r="L5437" s="1" t="n">
        <v>0</v>
      </c>
      <c r="M5437" s="1" t="n">
        <v>54420</v>
      </c>
    </row>
    <row r="5438" customFormat="false" ht="14.9" hidden="false" customHeight="false" outlineLevel="0" collapsed="false">
      <c r="A5438" s="1" t="n">
        <v>5443</v>
      </c>
      <c r="B5438" s="1" t="n">
        <v>73</v>
      </c>
      <c r="C5438" s="1" t="n">
        <v>0</v>
      </c>
      <c r="D5438" s="1" t="n">
        <v>0</v>
      </c>
      <c r="E5438" s="1" t="n">
        <v>1</v>
      </c>
      <c r="F5438" s="1" t="n">
        <v>5442</v>
      </c>
      <c r="H5438" s="1" t="s">
        <v>6028</v>
      </c>
      <c r="I5438" s="3" t="e">
        <f aca="false">--#NAME? #NAME? #NAME? #NAME? #NAME?</f>
        <v>#VALUE!</v>
      </c>
      <c r="J5438" s="3" t="s">
        <v>256</v>
      </c>
      <c r="K5438" s="1" t="n">
        <v>10</v>
      </c>
      <c r="L5438" s="1" t="n">
        <v>0</v>
      </c>
      <c r="M5438" s="1" t="n">
        <v>54430</v>
      </c>
    </row>
    <row r="5439" customFormat="false" ht="14.9" hidden="false" customHeight="false" outlineLevel="0" collapsed="false">
      <c r="A5439" s="1" t="n">
        <v>5444</v>
      </c>
      <c r="B5439" s="1" t="n">
        <v>73</v>
      </c>
      <c r="C5439" s="1" t="n">
        <v>0</v>
      </c>
      <c r="D5439" s="1" t="n">
        <v>0</v>
      </c>
      <c r="E5439" s="1" t="n">
        <v>1</v>
      </c>
      <c r="F5439" s="1" t="n">
        <v>5442</v>
      </c>
      <c r="H5439" s="1" t="s">
        <v>6029</v>
      </c>
      <c r="I5439" s="3" t="e">
        <f aca="false">--#NAME? #NAME? #NAME?</f>
        <v>#VALUE!</v>
      </c>
      <c r="J5439" s="3" t="s">
        <v>256</v>
      </c>
      <c r="K5439" s="1" t="n">
        <v>10</v>
      </c>
      <c r="L5439" s="1" t="n">
        <v>0</v>
      </c>
      <c r="M5439" s="1" t="n">
        <v>54440</v>
      </c>
    </row>
    <row r="5440" customFormat="false" ht="14.9" hidden="false" customHeight="false" outlineLevel="0" collapsed="false">
      <c r="A5440" s="1" t="n">
        <v>5445</v>
      </c>
      <c r="B5440" s="1" t="n">
        <v>73</v>
      </c>
      <c r="C5440" s="1" t="n">
        <v>0</v>
      </c>
      <c r="D5440" s="1" t="n">
        <v>0</v>
      </c>
      <c r="E5440" s="1" t="n">
        <v>1</v>
      </c>
      <c r="F5440" s="1" t="n">
        <v>5442</v>
      </c>
      <c r="H5440" s="1" t="s">
        <v>6030</v>
      </c>
      <c r="I5440" s="3" t="e">
        <f aca="false">--#NAME?</f>
        <v>#NAME?</v>
      </c>
      <c r="J5440" s="3" t="s">
        <v>256</v>
      </c>
      <c r="K5440" s="1" t="n">
        <v>10</v>
      </c>
      <c r="L5440" s="1" t="n">
        <v>0</v>
      </c>
      <c r="M5440" s="1" t="n">
        <v>54450</v>
      </c>
    </row>
    <row r="5441" customFormat="false" ht="14.9" hidden="false" customHeight="false" outlineLevel="0" collapsed="false">
      <c r="A5441" s="1" t="n">
        <v>5446</v>
      </c>
      <c r="B5441" s="1" t="n">
        <v>73</v>
      </c>
      <c r="C5441" s="1" t="n">
        <v>0</v>
      </c>
      <c r="D5441" s="1" t="n">
        <v>0</v>
      </c>
      <c r="E5441" s="1" t="n">
        <v>1</v>
      </c>
      <c r="F5441" s="1" t="n">
        <v>5433</v>
      </c>
      <c r="H5441" s="1" t="s">
        <v>6031</v>
      </c>
      <c r="I5441" s="3" t="e">
        <f aca="false">-#NAME? #NAME?</f>
        <v>#VALUE!</v>
      </c>
      <c r="J5441" s="3" t="s">
        <v>256</v>
      </c>
      <c r="K5441" s="1" t="n">
        <v>10</v>
      </c>
      <c r="L5441" s="1" t="n">
        <v>0</v>
      </c>
      <c r="M5441" s="1" t="n">
        <v>54460</v>
      </c>
    </row>
    <row r="5442" customFormat="false" ht="68.65" hidden="false" customHeight="false" outlineLevel="0" collapsed="false">
      <c r="A5442" s="1" t="n">
        <v>5447</v>
      </c>
      <c r="B5442" s="1" t="n">
        <v>73</v>
      </c>
      <c r="C5442" s="1" t="n">
        <v>0</v>
      </c>
      <c r="D5442" s="1" t="n">
        <v>1</v>
      </c>
      <c r="E5442" s="1" t="n">
        <v>0</v>
      </c>
      <c r="G5442" s="1" t="n">
        <v>73.15</v>
      </c>
      <c r="I5442" s="3" t="s">
        <v>6032</v>
      </c>
      <c r="L5442" s="1" t="n">
        <v>0</v>
      </c>
      <c r="M5442" s="1" t="n">
        <v>54470</v>
      </c>
    </row>
    <row r="5443" customFormat="false" ht="82.05" hidden="false" customHeight="false" outlineLevel="0" collapsed="false">
      <c r="A5443" s="1" t="n">
        <v>5448</v>
      </c>
      <c r="B5443" s="1" t="n">
        <v>73</v>
      </c>
      <c r="C5443" s="1" t="n">
        <v>0</v>
      </c>
      <c r="D5443" s="1" t="n">
        <v>0</v>
      </c>
      <c r="E5443" s="1" t="n">
        <v>0</v>
      </c>
      <c r="F5443" s="1" t="n">
        <v>5447</v>
      </c>
      <c r="I5443" s="3" t="s">
        <v>6033</v>
      </c>
      <c r="L5443" s="1" t="n">
        <v>0</v>
      </c>
      <c r="M5443" s="1" t="n">
        <v>54480</v>
      </c>
    </row>
    <row r="5444" customFormat="false" ht="14.9" hidden="false" customHeight="false" outlineLevel="0" collapsed="false">
      <c r="A5444" s="1" t="n">
        <v>5449</v>
      </c>
      <c r="B5444" s="1" t="n">
        <v>73</v>
      </c>
      <c r="C5444" s="1" t="n">
        <v>0</v>
      </c>
      <c r="D5444" s="1" t="n">
        <v>0</v>
      </c>
      <c r="E5444" s="1" t="n">
        <v>1</v>
      </c>
      <c r="F5444" s="1" t="n">
        <v>5448</v>
      </c>
      <c r="H5444" s="1" t="s">
        <v>6034</v>
      </c>
      <c r="I5444" s="3" t="e">
        <f aca="false">--#NAME? #NAME?</f>
        <v>#VALUE!</v>
      </c>
      <c r="J5444" s="3" t="s">
        <v>256</v>
      </c>
      <c r="K5444" s="1" t="n">
        <v>10</v>
      </c>
      <c r="L5444" s="1" t="n">
        <v>0</v>
      </c>
      <c r="M5444" s="1" t="n">
        <v>54490</v>
      </c>
    </row>
    <row r="5445" customFormat="false" ht="14.9" hidden="false" customHeight="false" outlineLevel="0" collapsed="false">
      <c r="A5445" s="1" t="n">
        <v>5450</v>
      </c>
      <c r="B5445" s="1" t="n">
        <v>73</v>
      </c>
      <c r="C5445" s="1" t="n">
        <v>0</v>
      </c>
      <c r="D5445" s="1" t="n">
        <v>0</v>
      </c>
      <c r="E5445" s="1" t="n">
        <v>1</v>
      </c>
      <c r="F5445" s="1" t="n">
        <v>5448</v>
      </c>
      <c r="H5445" s="1" t="s">
        <v>6035</v>
      </c>
      <c r="I5445" s="3" t="e">
        <f aca="false">--#NAME? #NAME?</f>
        <v>#VALUE!</v>
      </c>
      <c r="J5445" s="3" t="s">
        <v>256</v>
      </c>
      <c r="K5445" s="1" t="n">
        <v>10</v>
      </c>
      <c r="L5445" s="1" t="n">
        <v>0</v>
      </c>
      <c r="M5445" s="1" t="n">
        <v>54500</v>
      </c>
    </row>
    <row r="5446" customFormat="false" ht="14.9" hidden="false" customHeight="false" outlineLevel="0" collapsed="false">
      <c r="A5446" s="1" t="n">
        <v>5451</v>
      </c>
      <c r="B5446" s="1" t="n">
        <v>73</v>
      </c>
      <c r="C5446" s="1" t="n">
        <v>0</v>
      </c>
      <c r="D5446" s="1" t="n">
        <v>0</v>
      </c>
      <c r="E5446" s="1" t="n">
        <v>1</v>
      </c>
      <c r="F5446" s="1" t="n">
        <v>5448</v>
      </c>
      <c r="H5446" s="1" t="s">
        <v>6036</v>
      </c>
      <c r="I5446" s="3" t="e">
        <f aca="false">--#NAME?</f>
        <v>#NAME?</v>
      </c>
      <c r="J5446" s="3" t="s">
        <v>256</v>
      </c>
      <c r="K5446" s="1" t="n">
        <v>10</v>
      </c>
      <c r="L5446" s="1" t="n">
        <v>0</v>
      </c>
      <c r="M5446" s="1" t="n">
        <v>54510</v>
      </c>
    </row>
    <row r="5447" customFormat="false" ht="14.9" hidden="false" customHeight="false" outlineLevel="0" collapsed="false">
      <c r="A5447" s="1" t="n">
        <v>5452</v>
      </c>
      <c r="B5447" s="1" t="n">
        <v>73</v>
      </c>
      <c r="C5447" s="1" t="n">
        <v>0</v>
      </c>
      <c r="D5447" s="1" t="n">
        <v>0</v>
      </c>
      <c r="E5447" s="1" t="n">
        <v>1</v>
      </c>
      <c r="F5447" s="1" t="n">
        <v>5447</v>
      </c>
      <c r="H5447" s="1" t="s">
        <v>6037</v>
      </c>
      <c r="I5447" s="3" t="e">
        <f aca="false">-#NAME? #NAME?</f>
        <v>#VALUE!</v>
      </c>
      <c r="J5447" s="3" t="s">
        <v>256</v>
      </c>
      <c r="K5447" s="1" t="n">
        <v>10</v>
      </c>
      <c r="L5447" s="1" t="n">
        <v>0</v>
      </c>
      <c r="M5447" s="1" t="n">
        <v>54520</v>
      </c>
    </row>
    <row r="5448" customFormat="false" ht="28.35" hidden="false" customHeight="false" outlineLevel="0" collapsed="false">
      <c r="A5448" s="1" t="n">
        <v>5453</v>
      </c>
      <c r="B5448" s="1" t="n">
        <v>73</v>
      </c>
      <c r="C5448" s="1" t="n">
        <v>0</v>
      </c>
      <c r="D5448" s="1" t="n">
        <v>0</v>
      </c>
      <c r="E5448" s="1" t="n">
        <v>0</v>
      </c>
      <c r="F5448" s="1" t="n">
        <v>5447</v>
      </c>
      <c r="I5448" s="3" t="s">
        <v>6038</v>
      </c>
      <c r="L5448" s="1" t="n">
        <v>0</v>
      </c>
      <c r="M5448" s="1" t="n">
        <v>54530</v>
      </c>
    </row>
    <row r="5449" customFormat="false" ht="14.9" hidden="false" customHeight="false" outlineLevel="0" collapsed="false">
      <c r="A5449" s="1" t="n">
        <v>5454</v>
      </c>
      <c r="B5449" s="1" t="n">
        <v>73</v>
      </c>
      <c r="C5449" s="1" t="n">
        <v>0</v>
      </c>
      <c r="D5449" s="1" t="n">
        <v>0</v>
      </c>
      <c r="E5449" s="1" t="n">
        <v>1</v>
      </c>
      <c r="F5449" s="1" t="n">
        <v>5453</v>
      </c>
      <c r="H5449" s="1" t="s">
        <v>6039</v>
      </c>
      <c r="I5449" s="3" t="e">
        <f aca="false">--#NAME?-#NAME?</f>
        <v>#NAME?</v>
      </c>
      <c r="J5449" s="3" t="s">
        <v>256</v>
      </c>
      <c r="K5449" s="1" t="n">
        <v>10</v>
      </c>
      <c r="L5449" s="1" t="n">
        <v>0</v>
      </c>
      <c r="M5449" s="1" t="n">
        <v>54540</v>
      </c>
    </row>
    <row r="5450" customFormat="false" ht="14.9" hidden="false" customHeight="false" outlineLevel="0" collapsed="false">
      <c r="A5450" s="1" t="n">
        <v>5455</v>
      </c>
      <c r="B5450" s="1" t="n">
        <v>73</v>
      </c>
      <c r="C5450" s="1" t="n">
        <v>0</v>
      </c>
      <c r="D5450" s="1" t="n">
        <v>0</v>
      </c>
      <c r="E5450" s="1" t="n">
        <v>1</v>
      </c>
      <c r="F5450" s="1" t="n">
        <v>5453</v>
      </c>
      <c r="H5450" s="1" t="s">
        <v>6040</v>
      </c>
      <c r="I5450" s="3" t="e">
        <f aca="false">--#NAME?,#NAME? #NAME?</f>
        <v>#VALUE!</v>
      </c>
      <c r="J5450" s="3" t="s">
        <v>256</v>
      </c>
      <c r="K5450" s="1" t="n">
        <v>10</v>
      </c>
      <c r="L5450" s="1" t="n">
        <v>0</v>
      </c>
      <c r="M5450" s="1" t="n">
        <v>54550</v>
      </c>
    </row>
    <row r="5451" customFormat="false" ht="14.9" hidden="false" customHeight="false" outlineLevel="0" collapsed="false">
      <c r="A5451" s="1" t="n">
        <v>5456</v>
      </c>
      <c r="B5451" s="1" t="n">
        <v>73</v>
      </c>
      <c r="C5451" s="1" t="n">
        <v>0</v>
      </c>
      <c r="D5451" s="1" t="n">
        <v>0</v>
      </c>
      <c r="E5451" s="1" t="n">
        <v>1</v>
      </c>
      <c r="F5451" s="1" t="n">
        <v>5453</v>
      </c>
      <c r="H5451" s="1" t="s">
        <v>6041</v>
      </c>
      <c r="I5451" s="3" t="e">
        <f aca="false">--#NAME?</f>
        <v>#NAME?</v>
      </c>
      <c r="J5451" s="3" t="s">
        <v>256</v>
      </c>
      <c r="K5451" s="1" t="n">
        <v>10</v>
      </c>
      <c r="L5451" s="1" t="n">
        <v>0</v>
      </c>
      <c r="M5451" s="1" t="n">
        <v>54560</v>
      </c>
    </row>
    <row r="5452" customFormat="false" ht="14.9" hidden="false" customHeight="false" outlineLevel="0" collapsed="false">
      <c r="A5452" s="1" t="n">
        <v>5457</v>
      </c>
      <c r="B5452" s="1" t="n">
        <v>73</v>
      </c>
      <c r="C5452" s="1" t="n">
        <v>0</v>
      </c>
      <c r="D5452" s="1" t="n">
        <v>0</v>
      </c>
      <c r="E5452" s="1" t="n">
        <v>1</v>
      </c>
      <c r="F5452" s="1" t="n">
        <v>5447</v>
      </c>
      <c r="H5452" s="1" t="s">
        <v>6042</v>
      </c>
      <c r="I5452" s="3" t="e">
        <f aca="false">-#NAME? #NAME?</f>
        <v>#VALUE!</v>
      </c>
      <c r="J5452" s="3" t="s">
        <v>256</v>
      </c>
      <c r="K5452" s="1" t="n">
        <v>10</v>
      </c>
      <c r="L5452" s="1" t="n">
        <v>0</v>
      </c>
      <c r="M5452" s="1" t="n">
        <v>54570</v>
      </c>
    </row>
    <row r="5453" customFormat="false" ht="82.05" hidden="false" customHeight="false" outlineLevel="0" collapsed="false">
      <c r="A5453" s="1" t="n">
        <v>5458</v>
      </c>
      <c r="B5453" s="1" t="n">
        <v>73</v>
      </c>
      <c r="C5453" s="1" t="n">
        <v>0</v>
      </c>
      <c r="D5453" s="1" t="n">
        <v>1</v>
      </c>
      <c r="E5453" s="1" t="n">
        <v>1</v>
      </c>
      <c r="G5453" s="1" t="n">
        <v>73.16</v>
      </c>
      <c r="H5453" s="1" t="s">
        <v>6043</v>
      </c>
      <c r="I5453" s="3" t="s">
        <v>6044</v>
      </c>
      <c r="J5453" s="3" t="s">
        <v>256</v>
      </c>
      <c r="K5453" s="1" t="n">
        <v>10</v>
      </c>
      <c r="L5453" s="1" t="n">
        <v>0</v>
      </c>
      <c r="M5453" s="1" t="n">
        <v>54580</v>
      </c>
    </row>
    <row r="5454" customFormat="false" ht="404.45" hidden="false" customHeight="false" outlineLevel="0" collapsed="false">
      <c r="A5454" s="1" t="n">
        <v>5459</v>
      </c>
      <c r="B5454" s="1" t="n">
        <v>73</v>
      </c>
      <c r="C5454" s="1" t="n">
        <v>0</v>
      </c>
      <c r="D5454" s="1" t="n">
        <v>1</v>
      </c>
      <c r="E5454" s="1" t="n">
        <v>1</v>
      </c>
      <c r="G5454" s="1" t="n">
        <v>73.17</v>
      </c>
      <c r="H5454" s="1" t="s">
        <v>6045</v>
      </c>
      <c r="I5454" s="3" t="s">
        <v>6046</v>
      </c>
      <c r="J5454" s="3" t="s">
        <v>256</v>
      </c>
      <c r="K5454" s="1" t="n">
        <v>10</v>
      </c>
      <c r="L5454" s="1" t="n">
        <v>0</v>
      </c>
      <c r="M5454" s="1" t="n">
        <v>54590</v>
      </c>
    </row>
    <row r="5455" customFormat="false" ht="270.1" hidden="false" customHeight="false" outlineLevel="0" collapsed="false">
      <c r="A5455" s="1" t="n">
        <v>5460</v>
      </c>
      <c r="B5455" s="1" t="n">
        <v>73</v>
      </c>
      <c r="C5455" s="1" t="n">
        <v>0</v>
      </c>
      <c r="D5455" s="1" t="n">
        <v>1</v>
      </c>
      <c r="E5455" s="1" t="n">
        <v>0</v>
      </c>
      <c r="G5455" s="1" t="n">
        <v>73.18</v>
      </c>
      <c r="I5455" s="3" t="s">
        <v>6047</v>
      </c>
      <c r="L5455" s="1" t="n">
        <v>0</v>
      </c>
      <c r="M5455" s="1" t="n">
        <v>54600</v>
      </c>
    </row>
    <row r="5456" customFormat="false" ht="41.75" hidden="false" customHeight="false" outlineLevel="0" collapsed="false">
      <c r="A5456" s="1" t="n">
        <v>5461</v>
      </c>
      <c r="B5456" s="1" t="n">
        <v>73</v>
      </c>
      <c r="C5456" s="1" t="n">
        <v>0</v>
      </c>
      <c r="D5456" s="1" t="n">
        <v>0</v>
      </c>
      <c r="E5456" s="1" t="n">
        <v>0</v>
      </c>
      <c r="F5456" s="1" t="n">
        <v>5468</v>
      </c>
      <c r="I5456" s="3" t="s">
        <v>6048</v>
      </c>
      <c r="L5456" s="1" t="n">
        <v>0</v>
      </c>
      <c r="M5456" s="1" t="n">
        <v>54610</v>
      </c>
    </row>
    <row r="5457" customFormat="false" ht="14.9" hidden="false" customHeight="false" outlineLevel="0" collapsed="false">
      <c r="A5457" s="1" t="n">
        <v>5462</v>
      </c>
      <c r="B5457" s="1" t="n">
        <v>73</v>
      </c>
      <c r="C5457" s="1" t="n">
        <v>0</v>
      </c>
      <c r="D5457" s="1" t="n">
        <v>0</v>
      </c>
      <c r="E5457" s="1" t="n">
        <v>1</v>
      </c>
      <c r="F5457" s="1" t="n">
        <v>5461</v>
      </c>
      <c r="H5457" s="1" t="s">
        <v>6049</v>
      </c>
      <c r="I5457" s="3" t="e">
        <f aca="false">--#NAME? #NAME?</f>
        <v>#VALUE!</v>
      </c>
      <c r="J5457" s="3" t="s">
        <v>256</v>
      </c>
      <c r="K5457" s="1" t="n">
        <v>10</v>
      </c>
      <c r="L5457" s="1" t="n">
        <v>0</v>
      </c>
      <c r="M5457" s="1" t="n">
        <v>54620</v>
      </c>
    </row>
    <row r="5458" customFormat="false" ht="14.9" hidden="false" customHeight="false" outlineLevel="0" collapsed="false">
      <c r="A5458" s="1" t="n">
        <v>5463</v>
      </c>
      <c r="B5458" s="1" t="n">
        <v>73</v>
      </c>
      <c r="C5458" s="1" t="n">
        <v>0</v>
      </c>
      <c r="D5458" s="1" t="n">
        <v>0</v>
      </c>
      <c r="E5458" s="1" t="n">
        <v>1</v>
      </c>
      <c r="F5458" s="1" t="n">
        <v>5461</v>
      </c>
      <c r="H5458" s="1" t="s">
        <v>6050</v>
      </c>
      <c r="I5458" s="3" t="e">
        <f aca="false">--#NAME? #NAME? #NAME?</f>
        <v>#VALUE!</v>
      </c>
      <c r="J5458" s="3" t="s">
        <v>256</v>
      </c>
      <c r="K5458" s="1" t="n">
        <v>10</v>
      </c>
      <c r="L5458" s="1" t="n">
        <v>0</v>
      </c>
      <c r="M5458" s="1" t="n">
        <v>54630</v>
      </c>
    </row>
    <row r="5459" customFormat="false" ht="14.9" hidden="false" customHeight="false" outlineLevel="0" collapsed="false">
      <c r="A5459" s="1" t="n">
        <v>5464</v>
      </c>
      <c r="B5459" s="1" t="n">
        <v>73</v>
      </c>
      <c r="C5459" s="1" t="n">
        <v>0</v>
      </c>
      <c r="D5459" s="1" t="n">
        <v>0</v>
      </c>
      <c r="E5459" s="1" t="n">
        <v>1</v>
      </c>
      <c r="F5459" s="1" t="n">
        <v>5461</v>
      </c>
      <c r="H5459" s="1" t="s">
        <v>6051</v>
      </c>
      <c r="I5459" s="3" t="e">
        <f aca="false">--#NAME? #NAME? #NAME? #NAME? #NAME?</f>
        <v>#VALUE!</v>
      </c>
      <c r="J5459" s="3" t="s">
        <v>256</v>
      </c>
      <c r="K5459" s="1" t="n">
        <v>10</v>
      </c>
      <c r="L5459" s="1" t="n">
        <v>0</v>
      </c>
      <c r="M5459" s="1" t="n">
        <v>54640</v>
      </c>
    </row>
    <row r="5460" customFormat="false" ht="14.9" hidden="false" customHeight="false" outlineLevel="0" collapsed="false">
      <c r="A5460" s="1" t="n">
        <v>5465</v>
      </c>
      <c r="B5460" s="1" t="n">
        <v>73</v>
      </c>
      <c r="C5460" s="1" t="n">
        <v>0</v>
      </c>
      <c r="D5460" s="1" t="n">
        <v>0</v>
      </c>
      <c r="E5460" s="1" t="n">
        <v>1</v>
      </c>
      <c r="F5460" s="1" t="n">
        <v>5461</v>
      </c>
      <c r="H5460" s="1" t="s">
        <v>6052</v>
      </c>
      <c r="I5460" s="3" t="e">
        <f aca="false">--#NAME?-#NAME? #NAME?</f>
        <v>#VALUE!</v>
      </c>
      <c r="J5460" s="3" t="s">
        <v>256</v>
      </c>
      <c r="K5460" s="1" t="n">
        <v>10</v>
      </c>
      <c r="L5460" s="1" t="n">
        <v>0</v>
      </c>
      <c r="M5460" s="1" t="n">
        <v>54650</v>
      </c>
    </row>
    <row r="5461" customFormat="false" ht="14.9" hidden="false" customHeight="false" outlineLevel="0" collapsed="false">
      <c r="A5461" s="1" t="n">
        <v>5466</v>
      </c>
      <c r="B5461" s="1" t="n">
        <v>73</v>
      </c>
      <c r="C5461" s="1" t="n">
        <v>0</v>
      </c>
      <c r="D5461" s="1" t="n">
        <v>0</v>
      </c>
      <c r="E5461" s="1" t="n">
        <v>1</v>
      </c>
      <c r="F5461" s="1" t="n">
        <v>5461</v>
      </c>
      <c r="H5461" s="1" t="s">
        <v>6053</v>
      </c>
      <c r="I5461" s="3" t="e">
        <f aca="false">--#NAME? #NAME? #NAME? #NAME?,#NAME? #NAME? #NAME? #NAME? #NAME? #NAME? #NAME? #NAME?</f>
        <v>#VALUE!</v>
      </c>
      <c r="J5461" s="3" t="s">
        <v>256</v>
      </c>
      <c r="K5461" s="1" t="n">
        <v>10</v>
      </c>
      <c r="L5461" s="1" t="n">
        <v>0</v>
      </c>
      <c r="M5461" s="1" t="n">
        <v>54660</v>
      </c>
    </row>
    <row r="5462" customFormat="false" ht="14.9" hidden="false" customHeight="false" outlineLevel="0" collapsed="false">
      <c r="A5462" s="1" t="n">
        <v>5467</v>
      </c>
      <c r="B5462" s="1" t="n">
        <v>73</v>
      </c>
      <c r="C5462" s="1" t="n">
        <v>0</v>
      </c>
      <c r="D5462" s="1" t="n">
        <v>0</v>
      </c>
      <c r="E5462" s="1" t="n">
        <v>1</v>
      </c>
      <c r="F5462" s="1" t="n">
        <v>5461</v>
      </c>
      <c r="H5462" s="1" t="s">
        <v>6054</v>
      </c>
      <c r="I5462" s="3" t="e">
        <f aca="false">--#NAME?</f>
        <v>#NAME?</v>
      </c>
      <c r="J5462" s="3" t="s">
        <v>256</v>
      </c>
      <c r="K5462" s="1" t="n">
        <v>10</v>
      </c>
      <c r="L5462" s="1" t="n">
        <v>0</v>
      </c>
      <c r="M5462" s="1" t="n">
        <v>54670</v>
      </c>
    </row>
    <row r="5463" customFormat="false" ht="14.9" hidden="false" customHeight="false" outlineLevel="0" collapsed="false">
      <c r="A5463" s="1" t="n">
        <v>5468</v>
      </c>
      <c r="B5463" s="1" t="n">
        <v>73</v>
      </c>
      <c r="C5463" s="1" t="n">
        <v>0</v>
      </c>
      <c r="D5463" s="1" t="n">
        <v>0</v>
      </c>
      <c r="E5463" s="1" t="n">
        <v>1</v>
      </c>
      <c r="F5463" s="1" t="n">
        <v>5461</v>
      </c>
      <c r="H5463" s="1" t="s">
        <v>6055</v>
      </c>
      <c r="I5463" s="3" t="e">
        <f aca="false">--#NAME?</f>
        <v>#NAME?</v>
      </c>
      <c r="J5463" s="3" t="s">
        <v>256</v>
      </c>
      <c r="K5463" s="1" t="n">
        <v>10</v>
      </c>
      <c r="L5463" s="1" t="n">
        <v>0</v>
      </c>
      <c r="M5463" s="1" t="n">
        <v>54680</v>
      </c>
    </row>
    <row r="5464" customFormat="false" ht="41.75" hidden="false" customHeight="false" outlineLevel="0" collapsed="false">
      <c r="A5464" s="1" t="n">
        <v>5469</v>
      </c>
      <c r="B5464" s="1" t="n">
        <v>73</v>
      </c>
      <c r="C5464" s="1" t="n">
        <v>0</v>
      </c>
      <c r="D5464" s="1" t="n">
        <v>0</v>
      </c>
      <c r="E5464" s="1" t="n">
        <v>0</v>
      </c>
      <c r="F5464" s="1" t="n">
        <v>5468</v>
      </c>
      <c r="I5464" s="3" t="s">
        <v>6056</v>
      </c>
      <c r="L5464" s="1" t="n">
        <v>0</v>
      </c>
      <c r="M5464" s="1" t="n">
        <v>54690</v>
      </c>
    </row>
    <row r="5465" customFormat="false" ht="14.9" hidden="false" customHeight="false" outlineLevel="0" collapsed="false">
      <c r="A5465" s="1" t="n">
        <v>5470</v>
      </c>
      <c r="B5465" s="1" t="n">
        <v>73</v>
      </c>
      <c r="C5465" s="1" t="n">
        <v>0</v>
      </c>
      <c r="D5465" s="1" t="n">
        <v>0</v>
      </c>
      <c r="E5465" s="1" t="n">
        <v>1</v>
      </c>
      <c r="F5465" s="1" t="n">
        <v>5469</v>
      </c>
      <c r="H5465" s="1" t="s">
        <v>6057</v>
      </c>
      <c r="I5465" s="3" t="e">
        <f aca="false">--#NAME? #NAME? #NAME? #NAME? #NAME? #NAME?</f>
        <v>#VALUE!</v>
      </c>
      <c r="J5465" s="3" t="s">
        <v>256</v>
      </c>
      <c r="K5465" s="1" t="n">
        <v>10</v>
      </c>
      <c r="L5465" s="1" t="n">
        <v>0</v>
      </c>
      <c r="M5465" s="1" t="n">
        <v>54700</v>
      </c>
    </row>
    <row r="5466" customFormat="false" ht="14.9" hidden="false" customHeight="false" outlineLevel="0" collapsed="false">
      <c r="A5466" s="1" t="n">
        <v>5471</v>
      </c>
      <c r="B5466" s="1" t="n">
        <v>73</v>
      </c>
      <c r="C5466" s="1" t="n">
        <v>0</v>
      </c>
      <c r="D5466" s="1" t="n">
        <v>0</v>
      </c>
      <c r="E5466" s="1" t="n">
        <v>1</v>
      </c>
      <c r="F5466" s="1" t="n">
        <v>5469</v>
      </c>
      <c r="H5466" s="1" t="s">
        <v>6058</v>
      </c>
      <c r="I5466" s="3" t="e">
        <f aca="false">--#NAME? #NAME?</f>
        <v>#VALUE!</v>
      </c>
      <c r="J5466" s="3" t="s">
        <v>256</v>
      </c>
      <c r="K5466" s="1" t="n">
        <v>10</v>
      </c>
      <c r="L5466" s="1" t="n">
        <v>0</v>
      </c>
      <c r="M5466" s="1" t="n">
        <v>54710</v>
      </c>
    </row>
    <row r="5467" customFormat="false" ht="14.9" hidden="false" customHeight="false" outlineLevel="0" collapsed="false">
      <c r="A5467" s="1" t="n">
        <v>5472</v>
      </c>
      <c r="B5467" s="1" t="n">
        <v>73</v>
      </c>
      <c r="C5467" s="1" t="n">
        <v>0</v>
      </c>
      <c r="D5467" s="1" t="n">
        <v>0</v>
      </c>
      <c r="E5467" s="1" t="n">
        <v>1</v>
      </c>
      <c r="F5467" s="1" t="n">
        <v>5469</v>
      </c>
      <c r="H5467" s="1" t="s">
        <v>6059</v>
      </c>
      <c r="I5467" s="3" t="e">
        <f aca="false">--#NAME?</f>
        <v>#NAME?</v>
      </c>
      <c r="J5467" s="3" t="s">
        <v>256</v>
      </c>
      <c r="K5467" s="1" t="n">
        <v>10</v>
      </c>
      <c r="L5467" s="1" t="n">
        <v>0</v>
      </c>
      <c r="M5467" s="1" t="n">
        <v>54720</v>
      </c>
    </row>
    <row r="5468" customFormat="false" ht="14.9" hidden="false" customHeight="false" outlineLevel="0" collapsed="false">
      <c r="A5468" s="1" t="n">
        <v>5473</v>
      </c>
      <c r="B5468" s="1" t="n">
        <v>73</v>
      </c>
      <c r="C5468" s="1" t="n">
        <v>0</v>
      </c>
      <c r="D5468" s="1" t="n">
        <v>0</v>
      </c>
      <c r="E5468" s="1" t="n">
        <v>1</v>
      </c>
      <c r="F5468" s="1" t="n">
        <v>5469</v>
      </c>
      <c r="H5468" s="1" t="s">
        <v>6060</v>
      </c>
      <c r="I5468" s="3" t="e">
        <f aca="false">--#NAME? #NAME? #NAME?-#NAME?</f>
        <v>#VALUE!</v>
      </c>
      <c r="J5468" s="3" t="s">
        <v>256</v>
      </c>
      <c r="K5468" s="1" t="n">
        <v>10</v>
      </c>
      <c r="L5468" s="1" t="n">
        <v>0</v>
      </c>
      <c r="M5468" s="1" t="n">
        <v>54730</v>
      </c>
    </row>
    <row r="5469" customFormat="false" ht="14.9" hidden="false" customHeight="false" outlineLevel="0" collapsed="false">
      <c r="A5469" s="1" t="n">
        <v>5474</v>
      </c>
      <c r="B5469" s="1" t="n">
        <v>73</v>
      </c>
      <c r="C5469" s="1" t="n">
        <v>0</v>
      </c>
      <c r="D5469" s="1" t="n">
        <v>0</v>
      </c>
      <c r="E5469" s="1" t="n">
        <v>1</v>
      </c>
      <c r="F5469" s="1" t="n">
        <v>5469</v>
      </c>
      <c r="H5469" s="1" t="s">
        <v>6061</v>
      </c>
      <c r="I5469" s="3" t="e">
        <f aca="false">--#NAME?</f>
        <v>#NAME?</v>
      </c>
      <c r="J5469" s="3" t="s">
        <v>256</v>
      </c>
      <c r="K5469" s="1" t="n">
        <v>10</v>
      </c>
      <c r="L5469" s="1" t="n">
        <v>0</v>
      </c>
      <c r="M5469" s="1" t="n">
        <v>54740</v>
      </c>
    </row>
    <row r="5470" customFormat="false" ht="350.7" hidden="false" customHeight="false" outlineLevel="0" collapsed="false">
      <c r="A5470" s="1" t="n">
        <v>5475</v>
      </c>
      <c r="B5470" s="1" t="n">
        <v>73</v>
      </c>
      <c r="C5470" s="1" t="n">
        <v>0</v>
      </c>
      <c r="D5470" s="1" t="n">
        <v>1</v>
      </c>
      <c r="E5470" s="1" t="n">
        <v>0</v>
      </c>
      <c r="G5470" s="1" t="n">
        <v>73.19</v>
      </c>
      <c r="I5470" s="3" t="s">
        <v>6062</v>
      </c>
      <c r="L5470" s="1" t="n">
        <v>0</v>
      </c>
      <c r="M5470" s="1" t="n">
        <v>54750</v>
      </c>
    </row>
    <row r="5471" customFormat="false" ht="14.9" hidden="false" customHeight="false" outlineLevel="0" collapsed="false">
      <c r="A5471" s="1" t="n">
        <v>5476</v>
      </c>
      <c r="B5471" s="1" t="n">
        <v>73</v>
      </c>
      <c r="C5471" s="1" t="n">
        <v>0</v>
      </c>
      <c r="D5471" s="1" t="n">
        <v>0</v>
      </c>
      <c r="E5471" s="1" t="n">
        <v>1</v>
      </c>
      <c r="F5471" s="1" t="n">
        <v>5475</v>
      </c>
      <c r="H5471" s="1" t="s">
        <v>6063</v>
      </c>
      <c r="I5471" s="3" t="e">
        <f aca="false">-#NAME? #NAME? #NAME? #NAME? #NAME?</f>
        <v>#VALUE!</v>
      </c>
      <c r="J5471" s="3" t="s">
        <v>256</v>
      </c>
      <c r="K5471" s="1" t="n">
        <v>10</v>
      </c>
      <c r="L5471" s="1" t="n">
        <v>0</v>
      </c>
      <c r="M5471" s="1" t="n">
        <v>54760</v>
      </c>
    </row>
    <row r="5472" customFormat="false" ht="14.9" hidden="false" customHeight="false" outlineLevel="0" collapsed="false">
      <c r="A5472" s="1" t="n">
        <v>5477</v>
      </c>
      <c r="B5472" s="1" t="n">
        <v>73</v>
      </c>
      <c r="C5472" s="1" t="n">
        <v>0</v>
      </c>
      <c r="D5472" s="1" t="n">
        <v>0</v>
      </c>
      <c r="E5472" s="1" t="n">
        <v>1</v>
      </c>
      <c r="F5472" s="1" t="n">
        <v>5475</v>
      </c>
      <c r="H5472" s="1" t="s">
        <v>6064</v>
      </c>
      <c r="I5472" s="3" t="e">
        <f aca="false">-#NAME?</f>
        <v>#NAME?</v>
      </c>
      <c r="J5472" s="3" t="s">
        <v>256</v>
      </c>
      <c r="K5472" s="1" t="n">
        <v>10</v>
      </c>
      <c r="L5472" s="1" t="n">
        <v>0</v>
      </c>
      <c r="M5472" s="1" t="n">
        <v>54770</v>
      </c>
    </row>
    <row r="5473" customFormat="false" ht="82.05" hidden="false" customHeight="false" outlineLevel="0" collapsed="false">
      <c r="A5473" s="1" t="n">
        <v>5478</v>
      </c>
      <c r="B5473" s="1" t="n">
        <v>73</v>
      </c>
      <c r="C5473" s="1" t="n">
        <v>0</v>
      </c>
      <c r="D5473" s="1" t="n">
        <v>1</v>
      </c>
      <c r="E5473" s="1" t="n">
        <v>0</v>
      </c>
      <c r="G5473" s="1" t="n">
        <v>73.2</v>
      </c>
      <c r="I5473" s="3" t="s">
        <v>6065</v>
      </c>
      <c r="L5473" s="1" t="n">
        <v>0</v>
      </c>
      <c r="M5473" s="1" t="n">
        <v>54780</v>
      </c>
    </row>
    <row r="5474" customFormat="false" ht="14.9" hidden="false" customHeight="false" outlineLevel="0" collapsed="false">
      <c r="A5474" s="1" t="n">
        <v>5479</v>
      </c>
      <c r="B5474" s="1" t="n">
        <v>73</v>
      </c>
      <c r="C5474" s="1" t="n">
        <v>0</v>
      </c>
      <c r="D5474" s="1" t="n">
        <v>0</v>
      </c>
      <c r="E5474" s="1" t="n">
        <v>1</v>
      </c>
      <c r="F5474" s="1" t="n">
        <v>5478</v>
      </c>
      <c r="H5474" s="1" t="s">
        <v>6066</v>
      </c>
      <c r="I5474" s="3" t="e">
        <f aca="false">-#NAME?-#NAME? #NAME? #NAME? #NAME?</f>
        <v>#VALUE!</v>
      </c>
      <c r="J5474" s="3" t="s">
        <v>256</v>
      </c>
      <c r="K5474" s="1" t="n">
        <v>10</v>
      </c>
      <c r="L5474" s="1" t="n">
        <v>0</v>
      </c>
      <c r="M5474" s="1" t="n">
        <v>54790</v>
      </c>
    </row>
    <row r="5475" customFormat="false" ht="14.9" hidden="false" customHeight="false" outlineLevel="0" collapsed="false">
      <c r="A5475" s="1" t="n">
        <v>5480</v>
      </c>
      <c r="B5475" s="1" t="n">
        <v>73</v>
      </c>
      <c r="C5475" s="1" t="n">
        <v>0</v>
      </c>
      <c r="D5475" s="1" t="n">
        <v>0</v>
      </c>
      <c r="E5475" s="1" t="n">
        <v>1</v>
      </c>
      <c r="F5475" s="1" t="n">
        <v>5478</v>
      </c>
      <c r="H5475" s="1" t="s">
        <v>6067</v>
      </c>
      <c r="I5475" s="3" t="e">
        <f aca="false">-#NAME? #NAME?</f>
        <v>#VALUE!</v>
      </c>
      <c r="J5475" s="3" t="s">
        <v>256</v>
      </c>
      <c r="K5475" s="1" t="n">
        <v>10</v>
      </c>
      <c r="L5475" s="1" t="n">
        <v>0</v>
      </c>
      <c r="M5475" s="1" t="n">
        <v>54800</v>
      </c>
    </row>
    <row r="5476" customFormat="false" ht="14.9" hidden="false" customHeight="false" outlineLevel="0" collapsed="false">
      <c r="A5476" s="1" t="n">
        <v>5481</v>
      </c>
      <c r="B5476" s="1" t="n">
        <v>73</v>
      </c>
      <c r="C5476" s="1" t="n">
        <v>0</v>
      </c>
      <c r="D5476" s="1" t="n">
        <v>0</v>
      </c>
      <c r="E5476" s="1" t="n">
        <v>1</v>
      </c>
      <c r="F5476" s="1" t="n">
        <v>5478</v>
      </c>
      <c r="H5476" s="1" t="s">
        <v>6068</v>
      </c>
      <c r="I5476" s="3" t="e">
        <f aca="false">-#NAME?</f>
        <v>#NAME?</v>
      </c>
      <c r="J5476" s="3" t="s">
        <v>256</v>
      </c>
      <c r="K5476" s="1" t="n">
        <v>10</v>
      </c>
      <c r="L5476" s="1" t="n">
        <v>0</v>
      </c>
      <c r="M5476" s="1" t="n">
        <v>54810</v>
      </c>
    </row>
    <row r="5477" customFormat="false" ht="377.6" hidden="false" customHeight="false" outlineLevel="0" collapsed="false">
      <c r="A5477" s="1" t="n">
        <v>5482</v>
      </c>
      <c r="B5477" s="1" t="n">
        <v>73</v>
      </c>
      <c r="C5477" s="1" t="n">
        <v>0</v>
      </c>
      <c r="D5477" s="1" t="n">
        <v>1</v>
      </c>
      <c r="E5477" s="1" t="n">
        <v>0</v>
      </c>
      <c r="G5477" s="1" t="n">
        <v>73.21</v>
      </c>
      <c r="I5477" s="3" t="s">
        <v>6069</v>
      </c>
      <c r="L5477" s="1" t="n">
        <v>0</v>
      </c>
      <c r="M5477" s="1" t="n">
        <v>54820</v>
      </c>
    </row>
    <row r="5478" customFormat="false" ht="68.65" hidden="false" customHeight="false" outlineLevel="0" collapsed="false">
      <c r="A5478" s="1" t="n">
        <v>5483</v>
      </c>
      <c r="B5478" s="1" t="n">
        <v>73</v>
      </c>
      <c r="C5478" s="1" t="n">
        <v>0</v>
      </c>
      <c r="D5478" s="1" t="n">
        <v>0</v>
      </c>
      <c r="E5478" s="1" t="n">
        <v>0</v>
      </c>
      <c r="F5478" s="1" t="n">
        <v>5482</v>
      </c>
      <c r="I5478" s="3" t="s">
        <v>6070</v>
      </c>
      <c r="L5478" s="1" t="n">
        <v>0</v>
      </c>
      <c r="M5478" s="1" t="n">
        <v>54830</v>
      </c>
    </row>
    <row r="5479" customFormat="false" ht="14.9" hidden="false" customHeight="false" outlineLevel="0" collapsed="false">
      <c r="A5479" s="1" t="n">
        <v>5484</v>
      </c>
      <c r="B5479" s="1" t="n">
        <v>73</v>
      </c>
      <c r="C5479" s="1" t="n">
        <v>0</v>
      </c>
      <c r="D5479" s="1" t="n">
        <v>0</v>
      </c>
      <c r="E5479" s="1" t="n">
        <v>1</v>
      </c>
      <c r="F5479" s="1" t="n">
        <v>5483</v>
      </c>
      <c r="H5479" s="1" t="s">
        <v>6071</v>
      </c>
      <c r="I5479" s="3" t="e">
        <f aca="false">--#NAME? #NAME? #NAME? #NAME? #NAME? #NAME? #NAME? #NAME? #NAME? #NAME?</f>
        <v>#VALUE!</v>
      </c>
      <c r="J5479" s="3" t="s">
        <v>194</v>
      </c>
      <c r="K5479" s="1" t="n">
        <v>10</v>
      </c>
      <c r="L5479" s="1" t="n">
        <v>0</v>
      </c>
      <c r="M5479" s="1" t="n">
        <v>54840</v>
      </c>
    </row>
    <row r="5480" customFormat="false" ht="14.9" hidden="false" customHeight="false" outlineLevel="0" collapsed="false">
      <c r="A5480" s="1" t="n">
        <v>5485</v>
      </c>
      <c r="B5480" s="1" t="n">
        <v>73</v>
      </c>
      <c r="C5480" s="1" t="n">
        <v>0</v>
      </c>
      <c r="D5480" s="1" t="n">
        <v>0</v>
      </c>
      <c r="E5480" s="1" t="n">
        <v>1</v>
      </c>
      <c r="F5480" s="1" t="n">
        <v>5483</v>
      </c>
      <c r="H5480" s="1" t="s">
        <v>6072</v>
      </c>
      <c r="I5480" s="3" t="e">
        <f aca="false">--#NAME? #NAME? #NAME?</f>
        <v>#VALUE!</v>
      </c>
      <c r="J5480" s="3" t="s">
        <v>194</v>
      </c>
      <c r="K5480" s="1" t="n">
        <v>10</v>
      </c>
      <c r="L5480" s="1" t="n">
        <v>0</v>
      </c>
      <c r="M5480" s="1" t="n">
        <v>54850</v>
      </c>
    </row>
    <row r="5481" customFormat="false" ht="14.9" hidden="false" customHeight="false" outlineLevel="0" collapsed="false">
      <c r="A5481" s="1" t="n">
        <v>5486</v>
      </c>
      <c r="B5481" s="1" t="n">
        <v>73</v>
      </c>
      <c r="C5481" s="1" t="n">
        <v>0</v>
      </c>
      <c r="D5481" s="1" t="n">
        <v>0</v>
      </c>
      <c r="E5481" s="1" t="n">
        <v>1</v>
      </c>
      <c r="F5481" s="1" t="n">
        <v>5483</v>
      </c>
      <c r="H5481" s="1" t="s">
        <v>6073</v>
      </c>
      <c r="I5481" s="3" t="e">
        <f aca="false">--#NAME?,#NAME? #NAME? #NAME? #NAME? #NAME?</f>
        <v>#VALUE!</v>
      </c>
      <c r="J5481" s="3" t="s">
        <v>194</v>
      </c>
      <c r="K5481" s="1" t="n">
        <v>10</v>
      </c>
      <c r="L5481" s="1" t="n">
        <v>0</v>
      </c>
      <c r="M5481" s="1" t="n">
        <v>54860</v>
      </c>
    </row>
    <row r="5482" customFormat="false" ht="41.75" hidden="false" customHeight="false" outlineLevel="0" collapsed="false">
      <c r="A5482" s="1" t="n">
        <v>5487</v>
      </c>
      <c r="B5482" s="1" t="n">
        <v>73</v>
      </c>
      <c r="C5482" s="1" t="n">
        <v>0</v>
      </c>
      <c r="D5482" s="1" t="n">
        <v>0</v>
      </c>
      <c r="E5482" s="1" t="n">
        <v>0</v>
      </c>
      <c r="F5482" s="1" t="n">
        <v>5482</v>
      </c>
      <c r="I5482" s="3" t="s">
        <v>6074</v>
      </c>
      <c r="L5482" s="1" t="n">
        <v>0</v>
      </c>
      <c r="M5482" s="1" t="n">
        <v>54870</v>
      </c>
    </row>
    <row r="5483" customFormat="false" ht="14.9" hidden="false" customHeight="false" outlineLevel="0" collapsed="false">
      <c r="A5483" s="1" t="n">
        <v>5488</v>
      </c>
      <c r="B5483" s="1" t="n">
        <v>73</v>
      </c>
      <c r="C5483" s="1" t="n">
        <v>0</v>
      </c>
      <c r="D5483" s="1" t="n">
        <v>0</v>
      </c>
      <c r="E5483" s="1" t="n">
        <v>1</v>
      </c>
      <c r="F5483" s="1" t="n">
        <v>5487</v>
      </c>
      <c r="H5483" s="1" t="s">
        <v>6075</v>
      </c>
      <c r="I5483" s="3" t="e">
        <f aca="false">--#NAME? #NAME? #NAME? #NAME? #NAME? #NAME? #NAME? #NAME? #NAME? #NAME?</f>
        <v>#VALUE!</v>
      </c>
      <c r="J5483" s="3" t="s">
        <v>194</v>
      </c>
      <c r="K5483" s="1" t="n">
        <v>10</v>
      </c>
      <c r="L5483" s="1" t="n">
        <v>0</v>
      </c>
      <c r="M5483" s="1" t="n">
        <v>54880</v>
      </c>
    </row>
    <row r="5484" customFormat="false" ht="14.9" hidden="false" customHeight="false" outlineLevel="0" collapsed="false">
      <c r="A5484" s="1" t="n">
        <v>5489</v>
      </c>
      <c r="B5484" s="1" t="n">
        <v>73</v>
      </c>
      <c r="C5484" s="1" t="n">
        <v>0</v>
      </c>
      <c r="D5484" s="1" t="n">
        <v>0</v>
      </c>
      <c r="E5484" s="1" t="n">
        <v>1</v>
      </c>
      <c r="F5484" s="1" t="n">
        <v>5487</v>
      </c>
      <c r="H5484" s="1" t="s">
        <v>6076</v>
      </c>
      <c r="I5484" s="3" t="e">
        <f aca="false">--#NAME? #NAME? #NAME?</f>
        <v>#VALUE!</v>
      </c>
      <c r="J5484" s="3" t="s">
        <v>194</v>
      </c>
      <c r="K5484" s="1" t="n">
        <v>10</v>
      </c>
      <c r="L5484" s="1" t="n">
        <v>0</v>
      </c>
      <c r="M5484" s="1" t="n">
        <v>54890</v>
      </c>
    </row>
    <row r="5485" customFormat="false" ht="14.9" hidden="false" customHeight="false" outlineLevel="0" collapsed="false">
      <c r="A5485" s="1" t="n">
        <v>5490</v>
      </c>
      <c r="B5485" s="1" t="n">
        <v>73</v>
      </c>
      <c r="C5485" s="1" t="n">
        <v>0</v>
      </c>
      <c r="D5485" s="1" t="n">
        <v>0</v>
      </c>
      <c r="E5485" s="1" t="n">
        <v>1</v>
      </c>
      <c r="F5485" s="1" t="n">
        <v>5487</v>
      </c>
      <c r="H5485" s="1" t="s">
        <v>6077</v>
      </c>
      <c r="I5485" s="3" t="e">
        <f aca="false">--#NAME?,#NAME? #NAME? #NAME? #NAME? #NAME?</f>
        <v>#VALUE!</v>
      </c>
      <c r="J5485" s="3" t="s">
        <v>194</v>
      </c>
      <c r="K5485" s="1" t="n">
        <v>10</v>
      </c>
      <c r="L5485" s="1" t="n">
        <v>0</v>
      </c>
      <c r="M5485" s="1" t="n">
        <v>54900</v>
      </c>
    </row>
    <row r="5486" customFormat="false" ht="14.9" hidden="false" customHeight="false" outlineLevel="0" collapsed="false">
      <c r="A5486" s="1" t="n">
        <v>5491</v>
      </c>
      <c r="B5486" s="1" t="n">
        <v>73</v>
      </c>
      <c r="C5486" s="1" t="n">
        <v>0</v>
      </c>
      <c r="D5486" s="1" t="n">
        <v>0</v>
      </c>
      <c r="E5486" s="1" t="n">
        <v>1</v>
      </c>
      <c r="F5486" s="1" t="n">
        <v>5482</v>
      </c>
      <c r="H5486" s="1" t="s">
        <v>6078</v>
      </c>
      <c r="I5486" s="3" t="e">
        <f aca="false">-#NAME?</f>
        <v>#NAME?</v>
      </c>
      <c r="J5486" s="3" t="s">
        <v>256</v>
      </c>
      <c r="K5486" s="1" t="n">
        <v>10</v>
      </c>
      <c r="L5486" s="1" t="n">
        <v>0</v>
      </c>
      <c r="M5486" s="1" t="n">
        <v>54910</v>
      </c>
    </row>
    <row r="5487" customFormat="false" ht="471.6" hidden="false" customHeight="false" outlineLevel="0" collapsed="false">
      <c r="A5487" s="1" t="n">
        <v>5492</v>
      </c>
      <c r="B5487" s="1" t="n">
        <v>73</v>
      </c>
      <c r="C5487" s="1" t="n">
        <v>0</v>
      </c>
      <c r="D5487" s="1" t="n">
        <v>1</v>
      </c>
      <c r="E5487" s="1" t="n">
        <v>0</v>
      </c>
      <c r="G5487" s="1" t="n">
        <v>73.22</v>
      </c>
      <c r="I5487" s="3" t="s">
        <v>6079</v>
      </c>
      <c r="L5487" s="1" t="n">
        <v>0</v>
      </c>
      <c r="M5487" s="1" t="n">
        <v>54920</v>
      </c>
    </row>
    <row r="5488" customFormat="false" ht="55.2" hidden="false" customHeight="false" outlineLevel="0" collapsed="false">
      <c r="A5488" s="1" t="n">
        <v>5493</v>
      </c>
      <c r="B5488" s="1" t="n">
        <v>73</v>
      </c>
      <c r="C5488" s="1" t="n">
        <v>0</v>
      </c>
      <c r="D5488" s="1" t="n">
        <v>0</v>
      </c>
      <c r="E5488" s="1" t="n">
        <v>0</v>
      </c>
      <c r="F5488" s="1" t="n">
        <v>5492</v>
      </c>
      <c r="I5488" s="3" t="s">
        <v>6080</v>
      </c>
      <c r="L5488" s="1" t="n">
        <v>0</v>
      </c>
      <c r="M5488" s="1" t="n">
        <v>54930</v>
      </c>
    </row>
    <row r="5489" customFormat="false" ht="14.9" hidden="false" customHeight="false" outlineLevel="0" collapsed="false">
      <c r="A5489" s="1" t="n">
        <v>5494</v>
      </c>
      <c r="B5489" s="1" t="n">
        <v>73</v>
      </c>
      <c r="C5489" s="1" t="n">
        <v>0</v>
      </c>
      <c r="D5489" s="1" t="n">
        <v>0</v>
      </c>
      <c r="E5489" s="1" t="n">
        <v>1</v>
      </c>
      <c r="F5489" s="1" t="n">
        <v>5493</v>
      </c>
      <c r="H5489" s="1" t="s">
        <v>6081</v>
      </c>
      <c r="I5489" s="3" t="e">
        <f aca="false">--#NAME? #NAME? #NAME?</f>
        <v>#VALUE!</v>
      </c>
      <c r="J5489" s="3" t="s">
        <v>256</v>
      </c>
      <c r="K5489" s="1" t="n">
        <v>10</v>
      </c>
      <c r="L5489" s="1" t="n">
        <v>0</v>
      </c>
      <c r="M5489" s="1" t="n">
        <v>54940</v>
      </c>
    </row>
    <row r="5490" customFormat="false" ht="14.9" hidden="false" customHeight="false" outlineLevel="0" collapsed="false">
      <c r="A5490" s="1" t="n">
        <v>5495</v>
      </c>
      <c r="B5490" s="1" t="n">
        <v>73</v>
      </c>
      <c r="C5490" s="1" t="n">
        <v>0</v>
      </c>
      <c r="D5490" s="1" t="n">
        <v>0</v>
      </c>
      <c r="E5490" s="1" t="n">
        <v>1</v>
      </c>
      <c r="F5490" s="1" t="n">
        <v>5493</v>
      </c>
      <c r="H5490" s="1" t="s">
        <v>6082</v>
      </c>
      <c r="I5490" s="3" t="e">
        <f aca="false">--#NAME?</f>
        <v>#NAME?</v>
      </c>
      <c r="J5490" s="3" t="s">
        <v>256</v>
      </c>
      <c r="K5490" s="1" t="n">
        <v>10</v>
      </c>
      <c r="L5490" s="1" t="n">
        <v>0</v>
      </c>
      <c r="M5490" s="1" t="n">
        <v>54950</v>
      </c>
    </row>
    <row r="5491" customFormat="false" ht="14.9" hidden="false" customHeight="false" outlineLevel="0" collapsed="false">
      <c r="A5491" s="1" t="n">
        <v>5496</v>
      </c>
      <c r="B5491" s="1" t="n">
        <v>73</v>
      </c>
      <c r="C5491" s="1" t="n">
        <v>0</v>
      </c>
      <c r="D5491" s="1" t="n">
        <v>0</v>
      </c>
      <c r="E5491" s="1" t="n">
        <v>1</v>
      </c>
      <c r="F5491" s="1" t="n">
        <v>5492</v>
      </c>
      <c r="H5491" s="1" t="s">
        <v>6083</v>
      </c>
      <c r="I5491" s="3" t="e">
        <f aca="false">-#NAME?</f>
        <v>#NAME?</v>
      </c>
      <c r="J5491" s="3" t="s">
        <v>256</v>
      </c>
      <c r="K5491" s="1" t="n">
        <v>10</v>
      </c>
      <c r="L5491" s="1" t="n">
        <v>0</v>
      </c>
      <c r="M5491" s="1" t="n">
        <v>54960</v>
      </c>
    </row>
    <row r="5492" customFormat="false" ht="297" hidden="false" customHeight="false" outlineLevel="0" collapsed="false">
      <c r="A5492" s="1" t="n">
        <v>5497</v>
      </c>
      <c r="B5492" s="1" t="n">
        <v>73</v>
      </c>
      <c r="C5492" s="1" t="n">
        <v>0</v>
      </c>
      <c r="D5492" s="1" t="n">
        <v>1</v>
      </c>
      <c r="E5492" s="1" t="n">
        <v>0</v>
      </c>
      <c r="G5492" s="1" t="n">
        <v>73.23</v>
      </c>
      <c r="I5492" s="3" t="s">
        <v>6084</v>
      </c>
      <c r="L5492" s="1" t="n">
        <v>0</v>
      </c>
      <c r="M5492" s="1" t="n">
        <v>54970</v>
      </c>
    </row>
    <row r="5493" customFormat="false" ht="149.25" hidden="false" customHeight="false" outlineLevel="0" collapsed="false">
      <c r="A5493" s="1" t="n">
        <v>5498</v>
      </c>
      <c r="B5493" s="1" t="n">
        <v>73</v>
      </c>
      <c r="C5493" s="1" t="n">
        <v>0</v>
      </c>
      <c r="D5493" s="1" t="n">
        <v>0</v>
      </c>
      <c r="E5493" s="1" t="n">
        <v>1</v>
      </c>
      <c r="F5493" s="1" t="n">
        <v>5497</v>
      </c>
      <c r="H5493" s="1" t="s">
        <v>6085</v>
      </c>
      <c r="I5493" s="3" t="s">
        <v>6086</v>
      </c>
      <c r="J5493" s="3" t="s">
        <v>256</v>
      </c>
      <c r="K5493" s="1" t="n">
        <v>10</v>
      </c>
      <c r="L5493" s="1" t="n">
        <v>0</v>
      </c>
      <c r="M5493" s="1" t="n">
        <v>54980</v>
      </c>
    </row>
    <row r="5494" customFormat="false" ht="14.9" hidden="false" customHeight="false" outlineLevel="0" collapsed="false">
      <c r="A5494" s="1" t="n">
        <v>5499</v>
      </c>
      <c r="B5494" s="1" t="n">
        <v>73</v>
      </c>
      <c r="C5494" s="1" t="n">
        <v>0</v>
      </c>
      <c r="D5494" s="1" t="n">
        <v>0</v>
      </c>
      <c r="E5494" s="1" t="n">
        <v>0</v>
      </c>
      <c r="F5494" s="1" t="n">
        <v>5497</v>
      </c>
      <c r="I5494" s="3" t="s">
        <v>199</v>
      </c>
      <c r="L5494" s="1" t="n">
        <v>0</v>
      </c>
      <c r="M5494" s="1" t="n">
        <v>54990</v>
      </c>
    </row>
    <row r="5495" customFormat="false" ht="14.9" hidden="false" customHeight="false" outlineLevel="0" collapsed="false">
      <c r="A5495" s="1" t="n">
        <v>5500</v>
      </c>
      <c r="B5495" s="1" t="n">
        <v>73</v>
      </c>
      <c r="C5495" s="1" t="n">
        <v>0</v>
      </c>
      <c r="D5495" s="1" t="n">
        <v>0</v>
      </c>
      <c r="E5495" s="1" t="n">
        <v>1</v>
      </c>
      <c r="F5495" s="1" t="n">
        <v>5499</v>
      </c>
      <c r="H5495" s="1" t="s">
        <v>6087</v>
      </c>
      <c r="I5495" s="3" t="e">
        <f aca="false">--#NAME? #NAME? #NAME?,#NAME? #NAME?</f>
        <v>#VALUE!</v>
      </c>
      <c r="J5495" s="3" t="s">
        <v>256</v>
      </c>
      <c r="K5495" s="1" t="n">
        <v>10</v>
      </c>
      <c r="L5495" s="1" t="n">
        <v>0</v>
      </c>
      <c r="M5495" s="1" t="n">
        <v>55000</v>
      </c>
    </row>
    <row r="5496" customFormat="false" ht="14.9" hidden="false" customHeight="false" outlineLevel="0" collapsed="false">
      <c r="A5496" s="1" t="n">
        <v>5501</v>
      </c>
      <c r="B5496" s="1" t="n">
        <v>73</v>
      </c>
      <c r="C5496" s="1" t="n">
        <v>0</v>
      </c>
      <c r="D5496" s="1" t="n">
        <v>0</v>
      </c>
      <c r="E5496" s="1" t="n">
        <v>1</v>
      </c>
      <c r="F5496" s="1" t="n">
        <v>5499</v>
      </c>
      <c r="H5496" s="1" t="s">
        <v>6088</v>
      </c>
      <c r="I5496" s="3" t="e">
        <f aca="false">--#NAME? #NAME? #NAME?,#NAME?</f>
        <v>#VALUE!</v>
      </c>
      <c r="J5496" s="3" t="s">
        <v>256</v>
      </c>
      <c r="K5496" s="1" t="n">
        <v>10</v>
      </c>
      <c r="L5496" s="1" t="n">
        <v>0</v>
      </c>
      <c r="M5496" s="1" t="n">
        <v>55010</v>
      </c>
    </row>
    <row r="5497" customFormat="false" ht="14.9" hidden="false" customHeight="false" outlineLevel="0" collapsed="false">
      <c r="A5497" s="1" t="n">
        <v>5502</v>
      </c>
      <c r="B5497" s="1" t="n">
        <v>73</v>
      </c>
      <c r="C5497" s="1" t="n">
        <v>0</v>
      </c>
      <c r="D5497" s="1" t="n">
        <v>0</v>
      </c>
      <c r="E5497" s="1" t="n">
        <v>1</v>
      </c>
      <c r="F5497" s="1" t="n">
        <v>5499</v>
      </c>
      <c r="H5497" s="1" t="s">
        <v>6089</v>
      </c>
      <c r="I5497" s="3" t="e">
        <f aca="false">--#NAME? #NAME? #NAME?</f>
        <v>#VALUE!</v>
      </c>
      <c r="J5497" s="3" t="s">
        <v>256</v>
      </c>
      <c r="K5497" s="1" t="n">
        <v>10</v>
      </c>
      <c r="L5497" s="1" t="n">
        <v>0</v>
      </c>
      <c r="M5497" s="1" t="n">
        <v>55020</v>
      </c>
    </row>
    <row r="5498" customFormat="false" ht="14.9" hidden="false" customHeight="false" outlineLevel="0" collapsed="false">
      <c r="A5498" s="1" t="n">
        <v>5503</v>
      </c>
      <c r="B5498" s="1" t="n">
        <v>73</v>
      </c>
      <c r="C5498" s="1" t="n">
        <v>0</v>
      </c>
      <c r="D5498" s="1" t="n">
        <v>0</v>
      </c>
      <c r="E5498" s="1" t="n">
        <v>1</v>
      </c>
      <c r="F5498" s="1" t="n">
        <v>5499</v>
      </c>
      <c r="H5498" s="1" t="s">
        <v>6090</v>
      </c>
      <c r="I5498" s="3" t="e">
        <f aca="false">--#NAME? #NAME? (#NAME? #NAME? #NAME? #NAME?) #NAME? #NAME?,#NAME?</f>
        <v>#VALUE!</v>
      </c>
      <c r="J5498" s="3" t="s">
        <v>256</v>
      </c>
      <c r="K5498" s="1" t="n">
        <v>10</v>
      </c>
      <c r="L5498" s="1" t="n">
        <v>0</v>
      </c>
      <c r="M5498" s="1" t="n">
        <v>55030</v>
      </c>
    </row>
    <row r="5499" customFormat="false" ht="14.9" hidden="false" customHeight="false" outlineLevel="0" collapsed="false">
      <c r="A5499" s="1" t="n">
        <v>5504</v>
      </c>
      <c r="B5499" s="1" t="n">
        <v>73</v>
      </c>
      <c r="C5499" s="1" t="n">
        <v>0</v>
      </c>
      <c r="D5499" s="1" t="n">
        <v>0</v>
      </c>
      <c r="E5499" s="1" t="n">
        <v>1</v>
      </c>
      <c r="F5499" s="1" t="n">
        <v>5499</v>
      </c>
      <c r="H5499" s="1" t="s">
        <v>6091</v>
      </c>
      <c r="I5499" s="3" t="e">
        <f aca="false">--#NAME?</f>
        <v>#NAME?</v>
      </c>
      <c r="J5499" s="3" t="s">
        <v>256</v>
      </c>
      <c r="K5499" s="1" t="n">
        <v>10</v>
      </c>
      <c r="L5499" s="1" t="n">
        <v>0</v>
      </c>
      <c r="M5499" s="1" t="n">
        <v>55040</v>
      </c>
    </row>
    <row r="5500" customFormat="false" ht="82.05" hidden="false" customHeight="false" outlineLevel="0" collapsed="false">
      <c r="A5500" s="1" t="n">
        <v>5505</v>
      </c>
      <c r="B5500" s="1" t="n">
        <v>73</v>
      </c>
      <c r="C5500" s="1" t="n">
        <v>0</v>
      </c>
      <c r="D5500" s="1" t="n">
        <v>1</v>
      </c>
      <c r="E5500" s="1" t="n">
        <v>0</v>
      </c>
      <c r="G5500" s="1" t="n">
        <v>73.24</v>
      </c>
      <c r="I5500" s="3" t="s">
        <v>6092</v>
      </c>
      <c r="L5500" s="1" t="n">
        <v>0</v>
      </c>
      <c r="M5500" s="1" t="n">
        <v>55050</v>
      </c>
    </row>
    <row r="5501" customFormat="false" ht="14.9" hidden="false" customHeight="false" outlineLevel="0" collapsed="false">
      <c r="A5501" s="1" t="n">
        <v>5506</v>
      </c>
      <c r="B5501" s="1" t="n">
        <v>73</v>
      </c>
      <c r="C5501" s="1" t="n">
        <v>0</v>
      </c>
      <c r="D5501" s="1" t="n">
        <v>0</v>
      </c>
      <c r="E5501" s="1" t="n">
        <v>1</v>
      </c>
      <c r="F5501" s="1" t="n">
        <v>5505</v>
      </c>
      <c r="H5501" s="1" t="s">
        <v>6093</v>
      </c>
      <c r="I5501" s="3" t="e">
        <f aca="false">-#NAME? #NAME? #NAME?,#NAME? #NAME? #NAME?</f>
        <v>#VALUE!</v>
      </c>
      <c r="J5501" s="3" t="s">
        <v>256</v>
      </c>
      <c r="K5501" s="1" t="n">
        <v>10</v>
      </c>
      <c r="L5501" s="1" t="n">
        <v>0</v>
      </c>
      <c r="M5501" s="1" t="n">
        <v>55060</v>
      </c>
    </row>
    <row r="5502" customFormat="false" ht="14.9" hidden="false" customHeight="false" outlineLevel="0" collapsed="false">
      <c r="A5502" s="1" t="n">
        <v>5507</v>
      </c>
      <c r="B5502" s="1" t="n">
        <v>73</v>
      </c>
      <c r="C5502" s="1" t="n">
        <v>0</v>
      </c>
      <c r="D5502" s="1" t="n">
        <v>0</v>
      </c>
      <c r="E5502" s="1" t="n">
        <v>0</v>
      </c>
      <c r="F5502" s="1" t="n">
        <v>5505</v>
      </c>
      <c r="I5502" s="3" t="s">
        <v>6094</v>
      </c>
      <c r="L5502" s="1" t="n">
        <v>0</v>
      </c>
      <c r="M5502" s="1" t="n">
        <v>55070</v>
      </c>
    </row>
    <row r="5503" customFormat="false" ht="14.9" hidden="false" customHeight="false" outlineLevel="0" collapsed="false">
      <c r="A5503" s="1" t="n">
        <v>5508</v>
      </c>
      <c r="B5503" s="1" t="n">
        <v>73</v>
      </c>
      <c r="C5503" s="1" t="n">
        <v>0</v>
      </c>
      <c r="D5503" s="1" t="n">
        <v>0</v>
      </c>
      <c r="E5503" s="1" t="n">
        <v>1</v>
      </c>
      <c r="F5503" s="1" t="n">
        <v>5507</v>
      </c>
      <c r="H5503" s="1" t="s">
        <v>6095</v>
      </c>
      <c r="I5503" s="3" t="e">
        <f aca="false">--#NAME? #NAME? #NAME?,#NAME? #NAME? #NAME? #NAME?</f>
        <v>#VALUE!</v>
      </c>
      <c r="J5503" s="3" t="s">
        <v>256</v>
      </c>
      <c r="K5503" s="1" t="n">
        <v>10</v>
      </c>
      <c r="L5503" s="1" t="n">
        <v>0</v>
      </c>
      <c r="M5503" s="1" t="n">
        <v>55080</v>
      </c>
    </row>
    <row r="5504" customFormat="false" ht="14.9" hidden="false" customHeight="false" outlineLevel="0" collapsed="false">
      <c r="A5504" s="1" t="n">
        <v>5509</v>
      </c>
      <c r="B5504" s="1" t="n">
        <v>73</v>
      </c>
      <c r="C5504" s="1" t="n">
        <v>0</v>
      </c>
      <c r="D5504" s="1" t="n">
        <v>0</v>
      </c>
      <c r="E5504" s="1" t="n">
        <v>1</v>
      </c>
      <c r="F5504" s="1" t="n">
        <v>5507</v>
      </c>
      <c r="H5504" s="1" t="s">
        <v>6096</v>
      </c>
      <c r="I5504" s="3" t="e">
        <f aca="false">--#NAME?</f>
        <v>#NAME?</v>
      </c>
      <c r="J5504" s="3" t="s">
        <v>256</v>
      </c>
      <c r="K5504" s="1" t="n">
        <v>10</v>
      </c>
      <c r="L5504" s="1" t="n">
        <v>0</v>
      </c>
      <c r="M5504" s="1" t="n">
        <v>55090</v>
      </c>
    </row>
    <row r="5505" customFormat="false" ht="14.9" hidden="false" customHeight="false" outlineLevel="0" collapsed="false">
      <c r="A5505" s="1" t="n">
        <v>5510</v>
      </c>
      <c r="B5505" s="1" t="n">
        <v>73</v>
      </c>
      <c r="C5505" s="1" t="n">
        <v>0</v>
      </c>
      <c r="D5505" s="1" t="n">
        <v>0</v>
      </c>
      <c r="E5505" s="1" t="n">
        <v>1</v>
      </c>
      <c r="F5505" s="1" t="n">
        <v>5505</v>
      </c>
      <c r="H5505" s="1" t="s">
        <v>6097</v>
      </c>
      <c r="I5505" s="3" t="e">
        <f aca="false">-#NAME?,#NAME? #NAME?</f>
        <v>#VALUE!</v>
      </c>
      <c r="J5505" s="3" t="s">
        <v>256</v>
      </c>
      <c r="K5505" s="1" t="n">
        <v>10</v>
      </c>
      <c r="L5505" s="1" t="n">
        <v>0</v>
      </c>
      <c r="M5505" s="1" t="n">
        <v>55100</v>
      </c>
    </row>
    <row r="5506" customFormat="false" ht="68.65" hidden="false" customHeight="false" outlineLevel="0" collapsed="false">
      <c r="A5506" s="1" t="n">
        <v>5511</v>
      </c>
      <c r="B5506" s="1" t="n">
        <v>73</v>
      </c>
      <c r="C5506" s="1" t="n">
        <v>0</v>
      </c>
      <c r="D5506" s="1" t="n">
        <v>1</v>
      </c>
      <c r="E5506" s="1" t="n">
        <v>0</v>
      </c>
      <c r="G5506" s="1" t="n">
        <v>73.25</v>
      </c>
      <c r="I5506" s="3" t="s">
        <v>6098</v>
      </c>
      <c r="L5506" s="1" t="n">
        <v>0</v>
      </c>
      <c r="M5506" s="1" t="n">
        <v>55110</v>
      </c>
    </row>
    <row r="5507" customFormat="false" ht="14.9" hidden="false" customHeight="false" outlineLevel="0" collapsed="false">
      <c r="A5507" s="1" t="n">
        <v>5512</v>
      </c>
      <c r="B5507" s="1" t="n">
        <v>73</v>
      </c>
      <c r="C5507" s="1" t="n">
        <v>0</v>
      </c>
      <c r="D5507" s="1" t="n">
        <v>0</v>
      </c>
      <c r="E5507" s="1" t="n">
        <v>1</v>
      </c>
      <c r="F5507" s="1" t="n">
        <v>5511</v>
      </c>
      <c r="H5507" s="1" t="s">
        <v>6099</v>
      </c>
      <c r="I5507" s="3" t="e">
        <f aca="false">-#NAME? #NAME?-#NAME? #NAME? #NAME?</f>
        <v>#VALUE!</v>
      </c>
      <c r="J5507" s="3" t="s">
        <v>256</v>
      </c>
      <c r="K5507" s="1" t="n">
        <v>10</v>
      </c>
      <c r="L5507" s="1" t="n">
        <v>0</v>
      </c>
      <c r="M5507" s="1" t="n">
        <v>55120</v>
      </c>
    </row>
    <row r="5508" customFormat="false" ht="14.9" hidden="false" customHeight="false" outlineLevel="0" collapsed="false">
      <c r="A5508" s="1" t="n">
        <v>5513</v>
      </c>
      <c r="B5508" s="1" t="n">
        <v>73</v>
      </c>
      <c r="C5508" s="1" t="n">
        <v>0</v>
      </c>
      <c r="D5508" s="1" t="n">
        <v>0</v>
      </c>
      <c r="E5508" s="1" t="n">
        <v>0</v>
      </c>
      <c r="F5508" s="1" t="n">
        <v>5511</v>
      </c>
      <c r="I5508" s="3" t="s">
        <v>199</v>
      </c>
      <c r="L5508" s="1" t="n">
        <v>0</v>
      </c>
      <c r="M5508" s="1" t="n">
        <v>55130</v>
      </c>
    </row>
    <row r="5509" customFormat="false" ht="14.9" hidden="false" customHeight="false" outlineLevel="0" collapsed="false">
      <c r="A5509" s="1" t="n">
        <v>5514</v>
      </c>
      <c r="B5509" s="1" t="n">
        <v>73</v>
      </c>
      <c r="C5509" s="1" t="n">
        <v>0</v>
      </c>
      <c r="D5509" s="1" t="n">
        <v>0</v>
      </c>
      <c r="E5509" s="1" t="n">
        <v>1</v>
      </c>
      <c r="F5509" s="1" t="n">
        <v>5513</v>
      </c>
      <c r="H5509" s="1" t="s">
        <v>6100</v>
      </c>
      <c r="I5509" s="3" t="e">
        <f aca="false">--#NAME? #NAME? #NAME? #NAME? #NAME? #NAME? #NAME?</f>
        <v>#VALUE!</v>
      </c>
      <c r="J5509" s="3" t="s">
        <v>256</v>
      </c>
      <c r="K5509" s="1" t="n">
        <v>10</v>
      </c>
      <c r="L5509" s="1" t="n">
        <v>0</v>
      </c>
      <c r="M5509" s="1" t="n">
        <v>55140</v>
      </c>
    </row>
    <row r="5510" customFormat="false" ht="14.9" hidden="false" customHeight="false" outlineLevel="0" collapsed="false">
      <c r="A5510" s="1" t="n">
        <v>5515</v>
      </c>
      <c r="B5510" s="1" t="n">
        <v>73</v>
      </c>
      <c r="C5510" s="1" t="n">
        <v>0</v>
      </c>
      <c r="D5510" s="1" t="n">
        <v>0</v>
      </c>
      <c r="E5510" s="1" t="n">
        <v>1</v>
      </c>
      <c r="F5510" s="1" t="n">
        <v>5513</v>
      </c>
      <c r="H5510" s="1" t="s">
        <v>6101</v>
      </c>
      <c r="I5510" s="3" t="e">
        <f aca="false">--#NAME?</f>
        <v>#NAME?</v>
      </c>
      <c r="J5510" s="3" t="s">
        <v>256</v>
      </c>
      <c r="K5510" s="1" t="n">
        <v>10</v>
      </c>
      <c r="L5510" s="1" t="n">
        <v>0</v>
      </c>
      <c r="M5510" s="1" t="n">
        <v>55150</v>
      </c>
    </row>
    <row r="5511" customFormat="false" ht="55.2" hidden="false" customHeight="false" outlineLevel="0" collapsed="false">
      <c r="A5511" s="1" t="n">
        <v>5516</v>
      </c>
      <c r="B5511" s="1" t="n">
        <v>73</v>
      </c>
      <c r="C5511" s="1" t="n">
        <v>0</v>
      </c>
      <c r="D5511" s="1" t="n">
        <v>1</v>
      </c>
      <c r="E5511" s="1" t="n">
        <v>0</v>
      </c>
      <c r="G5511" s="1" t="n">
        <v>73.26</v>
      </c>
      <c r="I5511" s="3" t="s">
        <v>6102</v>
      </c>
      <c r="L5511" s="1" t="n">
        <v>0</v>
      </c>
      <c r="M5511" s="1" t="n">
        <v>55160</v>
      </c>
    </row>
    <row r="5512" customFormat="false" ht="82.05" hidden="false" customHeight="false" outlineLevel="0" collapsed="false">
      <c r="A5512" s="1" t="n">
        <v>5517</v>
      </c>
      <c r="B5512" s="1" t="n">
        <v>73</v>
      </c>
      <c r="C5512" s="1" t="n">
        <v>0</v>
      </c>
      <c r="D5512" s="1" t="n">
        <v>0</v>
      </c>
      <c r="E5512" s="1" t="n">
        <v>0</v>
      </c>
      <c r="F5512" s="1" t="n">
        <v>5516</v>
      </c>
      <c r="I5512" s="3" t="s">
        <v>6103</v>
      </c>
      <c r="L5512" s="1" t="n">
        <v>0</v>
      </c>
      <c r="M5512" s="1" t="n">
        <v>55170</v>
      </c>
    </row>
    <row r="5513" customFormat="false" ht="14.9" hidden="false" customHeight="false" outlineLevel="0" collapsed="false">
      <c r="A5513" s="1" t="n">
        <v>5518</v>
      </c>
      <c r="B5513" s="1" t="n">
        <v>73</v>
      </c>
      <c r="C5513" s="1" t="n">
        <v>0</v>
      </c>
      <c r="D5513" s="1" t="n">
        <v>0</v>
      </c>
      <c r="E5513" s="1" t="n">
        <v>1</v>
      </c>
      <c r="F5513" s="1" t="n">
        <v>5517</v>
      </c>
      <c r="H5513" s="1" t="s">
        <v>6104</v>
      </c>
      <c r="I5513" s="3" t="e">
        <f aca="false">--#NAME? #NAME? #NAME? #NAME? #NAME? #NAME? #NAME?</f>
        <v>#VALUE!</v>
      </c>
      <c r="J5513" s="3" t="s">
        <v>256</v>
      </c>
      <c r="K5513" s="1" t="n">
        <v>10</v>
      </c>
      <c r="L5513" s="1" t="n">
        <v>0</v>
      </c>
      <c r="M5513" s="1" t="n">
        <v>55180</v>
      </c>
    </row>
    <row r="5514" customFormat="false" ht="14.9" hidden="false" customHeight="false" outlineLevel="0" collapsed="false">
      <c r="A5514" s="1" t="n">
        <v>5519</v>
      </c>
      <c r="B5514" s="1" t="n">
        <v>73</v>
      </c>
      <c r="C5514" s="1" t="n">
        <v>0</v>
      </c>
      <c r="D5514" s="1" t="n">
        <v>0</v>
      </c>
      <c r="E5514" s="1" t="n">
        <v>1</v>
      </c>
      <c r="F5514" s="1" t="n">
        <v>5517</v>
      </c>
      <c r="H5514" s="1" t="s">
        <v>6105</v>
      </c>
      <c r="I5514" s="3" t="e">
        <f aca="false">--#NAME? #NAME?</f>
        <v>#VALUE!</v>
      </c>
      <c r="J5514" s="3" t="s">
        <v>256</v>
      </c>
      <c r="K5514" s="1" t="n">
        <v>10</v>
      </c>
      <c r="L5514" s="1" t="n">
        <v>0</v>
      </c>
      <c r="M5514" s="1" t="n">
        <v>55190</v>
      </c>
    </row>
    <row r="5515" customFormat="false" ht="14.9" hidden="false" customHeight="false" outlineLevel="0" collapsed="false">
      <c r="A5515" s="1" t="n">
        <v>5520</v>
      </c>
      <c r="B5515" s="1" t="n">
        <v>73</v>
      </c>
      <c r="C5515" s="1" t="n">
        <v>0</v>
      </c>
      <c r="D5515" s="1" t="n">
        <v>0</v>
      </c>
      <c r="E5515" s="1" t="n">
        <v>1</v>
      </c>
      <c r="F5515" s="1" t="n">
        <v>5516</v>
      </c>
      <c r="H5515" s="1" t="s">
        <v>6106</v>
      </c>
      <c r="I5515" s="3" t="e">
        <f aca="false">-#NAME? #NAME? #NAME? #NAME? #NAME? #NAME?</f>
        <v>#VALUE!</v>
      </c>
      <c r="J5515" s="3" t="s">
        <v>256</v>
      </c>
      <c r="K5515" s="1" t="n">
        <v>10</v>
      </c>
      <c r="L5515" s="1" t="n">
        <v>0</v>
      </c>
      <c r="M5515" s="1" t="n">
        <v>55200</v>
      </c>
    </row>
    <row r="5516" customFormat="false" ht="14.9" hidden="false" customHeight="false" outlineLevel="0" collapsed="false">
      <c r="A5516" s="1" t="n">
        <v>5521</v>
      </c>
      <c r="B5516" s="1" t="n">
        <v>73</v>
      </c>
      <c r="C5516" s="1" t="n">
        <v>0</v>
      </c>
      <c r="D5516" s="1" t="n">
        <v>0</v>
      </c>
      <c r="E5516" s="1" t="n">
        <v>0</v>
      </c>
      <c r="F5516" s="1" t="n">
        <v>5516</v>
      </c>
      <c r="I5516" s="3" t="s">
        <v>199</v>
      </c>
      <c r="L5516" s="1" t="n">
        <v>0</v>
      </c>
      <c r="M5516" s="1" t="n">
        <v>55210</v>
      </c>
    </row>
    <row r="5517" customFormat="false" ht="14.9" hidden="false" customHeight="false" outlineLevel="0" collapsed="false">
      <c r="A5517" s="1" t="n">
        <v>5522</v>
      </c>
      <c r="B5517" s="1" t="n">
        <v>73</v>
      </c>
      <c r="C5517" s="1" t="n">
        <v>0</v>
      </c>
      <c r="D5517" s="1" t="n">
        <v>0</v>
      </c>
      <c r="E5517" s="1" t="n">
        <v>1</v>
      </c>
      <c r="F5517" s="1" t="n">
        <v>5521</v>
      </c>
      <c r="H5517" s="1" t="s">
        <v>6107</v>
      </c>
      <c r="I5517" s="3" t="e">
        <f aca="false">---#NAME? #NAME? #NAME? #NAME? #NAME? #NAME? #NAME? #NAME?</f>
        <v>#VALUE!</v>
      </c>
      <c r="J5517" s="3" t="s">
        <v>256</v>
      </c>
      <c r="K5517" s="1" t="n">
        <v>10</v>
      </c>
      <c r="L5517" s="1" t="n">
        <v>0</v>
      </c>
      <c r="M5517" s="1" t="n">
        <v>55220</v>
      </c>
    </row>
    <row r="5518" customFormat="false" ht="14.9" hidden="false" customHeight="false" outlineLevel="0" collapsed="false">
      <c r="A5518" s="1" t="n">
        <v>5523</v>
      </c>
      <c r="B5518" s="1" t="n">
        <v>73</v>
      </c>
      <c r="C5518" s="1" t="n">
        <v>0</v>
      </c>
      <c r="D5518" s="1" t="n">
        <v>0</v>
      </c>
      <c r="E5518" s="1" t="n">
        <v>1</v>
      </c>
      <c r="F5518" s="1" t="n">
        <v>5521</v>
      </c>
      <c r="H5518" s="1" t="s">
        <v>6108</v>
      </c>
      <c r="I5518" s="3" t="e">
        <f aca="false">---#NAME? #NAME? #NAME? #NAME?</f>
        <v>#VALUE!</v>
      </c>
      <c r="J5518" s="3" t="s">
        <v>256</v>
      </c>
      <c r="K5518" s="1" t="n">
        <v>10</v>
      </c>
      <c r="L5518" s="1" t="n">
        <v>0</v>
      </c>
      <c r="M5518" s="1" t="n">
        <v>55230</v>
      </c>
    </row>
    <row r="5519" customFormat="false" ht="14.9" hidden="false" customHeight="false" outlineLevel="0" collapsed="false">
      <c r="A5519" s="1" t="n">
        <v>5524</v>
      </c>
      <c r="B5519" s="1" t="n">
        <v>73</v>
      </c>
      <c r="C5519" s="1" t="n">
        <v>0</v>
      </c>
      <c r="D5519" s="1" t="n">
        <v>0</v>
      </c>
      <c r="E5519" s="1" t="n">
        <v>1</v>
      </c>
      <c r="F5519" s="1" t="n">
        <v>5521</v>
      </c>
      <c r="H5519" s="1" t="s">
        <v>6109</v>
      </c>
      <c r="I5519" s="3" t="e">
        <f aca="false">---#NAME?</f>
        <v>#NAME?</v>
      </c>
      <c r="J5519" s="3" t="s">
        <v>256</v>
      </c>
      <c r="K5519" s="1" t="n">
        <v>10</v>
      </c>
      <c r="L5519" s="1" t="n">
        <v>0</v>
      </c>
      <c r="M5519" s="1" t="n">
        <v>55240</v>
      </c>
    </row>
    <row r="5520" customFormat="false" ht="28.35" hidden="false" customHeight="false" outlineLevel="0" collapsed="false">
      <c r="A5520" s="1" t="n">
        <v>5525</v>
      </c>
      <c r="B5520" s="1" t="n">
        <v>74</v>
      </c>
      <c r="C5520" s="1" t="n">
        <v>0</v>
      </c>
      <c r="D5520" s="1" t="n">
        <v>1</v>
      </c>
      <c r="E5520" s="1" t="n">
        <v>1</v>
      </c>
      <c r="G5520" s="1" t="n">
        <v>74.01</v>
      </c>
      <c r="H5520" s="1" t="s">
        <v>6110</v>
      </c>
      <c r="I5520" s="3" t="s">
        <v>6111</v>
      </c>
      <c r="J5520" s="3" t="s">
        <v>6112</v>
      </c>
      <c r="K5520" s="1" t="n">
        <v>5</v>
      </c>
      <c r="L5520" s="1" t="n">
        <v>0</v>
      </c>
      <c r="M5520" s="1" t="n">
        <v>0</v>
      </c>
      <c r="N5520" s="1" t="n">
        <v>55250</v>
      </c>
    </row>
    <row r="5521" customFormat="false" ht="28.35" hidden="false" customHeight="false" outlineLevel="0" collapsed="false">
      <c r="A5521" s="1" t="n">
        <v>5526</v>
      </c>
      <c r="B5521" s="1" t="n">
        <v>74</v>
      </c>
      <c r="C5521" s="1" t="n">
        <v>0</v>
      </c>
      <c r="D5521" s="1" t="n">
        <v>1</v>
      </c>
      <c r="E5521" s="1" t="n">
        <v>1</v>
      </c>
      <c r="G5521" s="1" t="n">
        <v>74.02</v>
      </c>
      <c r="H5521" s="1" t="s">
        <v>6113</v>
      </c>
      <c r="I5521" s="3" t="s">
        <v>6114</v>
      </c>
      <c r="J5521" s="3" t="s">
        <v>6115</v>
      </c>
      <c r="K5521" s="1" t="n">
        <v>5</v>
      </c>
      <c r="L5521" s="1" t="n">
        <v>0</v>
      </c>
      <c r="M5521" s="1" t="n">
        <v>0</v>
      </c>
      <c r="N5521" s="1" t="n">
        <v>55260</v>
      </c>
    </row>
    <row r="5522" customFormat="false" ht="95.5" hidden="false" customHeight="false" outlineLevel="0" collapsed="false">
      <c r="A5522" s="1" t="n">
        <v>5527</v>
      </c>
      <c r="B5522" s="1" t="n">
        <v>74</v>
      </c>
      <c r="C5522" s="1" t="n">
        <v>0</v>
      </c>
      <c r="D5522" s="1" t="n">
        <v>1</v>
      </c>
      <c r="E5522" s="1" t="n">
        <v>0</v>
      </c>
      <c r="G5522" s="1" t="n">
        <v>74.03</v>
      </c>
      <c r="I5522" s="3" t="s">
        <v>6116</v>
      </c>
      <c r="L5522" s="1" t="n">
        <v>0</v>
      </c>
      <c r="M5522" s="1" t="n">
        <v>55270</v>
      </c>
    </row>
    <row r="5523" customFormat="false" ht="28.35" hidden="false" customHeight="false" outlineLevel="0" collapsed="false">
      <c r="A5523" s="1" t="n">
        <v>5528</v>
      </c>
      <c r="B5523" s="1" t="n">
        <v>74</v>
      </c>
      <c r="C5523" s="1" t="n">
        <v>0</v>
      </c>
      <c r="D5523" s="1" t="n">
        <v>0</v>
      </c>
      <c r="E5523" s="1" t="n">
        <v>0</v>
      </c>
      <c r="F5523" s="1" t="n">
        <v>5527</v>
      </c>
      <c r="I5523" s="3" t="s">
        <v>6117</v>
      </c>
      <c r="L5523" s="1" t="n">
        <v>0</v>
      </c>
      <c r="M5523" s="1" t="n">
        <v>55280</v>
      </c>
    </row>
    <row r="5524" customFormat="false" ht="14.9" hidden="false" customHeight="false" outlineLevel="0" collapsed="false">
      <c r="A5524" s="1" t="n">
        <v>5529</v>
      </c>
      <c r="B5524" s="1" t="n">
        <v>74</v>
      </c>
      <c r="C5524" s="1" t="n">
        <v>0</v>
      </c>
      <c r="D5524" s="1" t="n">
        <v>0</v>
      </c>
      <c r="E5524" s="1" t="n">
        <v>1</v>
      </c>
      <c r="F5524" s="1" t="n">
        <v>5528</v>
      </c>
      <c r="H5524" s="1" t="s">
        <v>6118</v>
      </c>
      <c r="I5524" s="3" t="e">
        <f aca="false">--#NAME? #NAME? #NAME? #NAME? #NAME?</f>
        <v>#VALUE!</v>
      </c>
      <c r="J5524" s="3" t="s">
        <v>256</v>
      </c>
      <c r="K5524" s="1" t="n">
        <v>10</v>
      </c>
      <c r="L5524" s="1" t="n">
        <v>0</v>
      </c>
      <c r="M5524" s="1" t="n">
        <v>55290</v>
      </c>
    </row>
    <row r="5525" customFormat="false" ht="14.9" hidden="false" customHeight="false" outlineLevel="0" collapsed="false">
      <c r="A5525" s="1" t="n">
        <v>5530</v>
      </c>
      <c r="B5525" s="1" t="n">
        <v>74</v>
      </c>
      <c r="C5525" s="1" t="n">
        <v>0</v>
      </c>
      <c r="D5525" s="1" t="n">
        <v>0</v>
      </c>
      <c r="E5525" s="1" t="n">
        <v>1</v>
      </c>
      <c r="F5525" s="1" t="n">
        <v>5528</v>
      </c>
      <c r="H5525" s="1" t="s">
        <v>6119</v>
      </c>
      <c r="I5525" s="3" t="e">
        <f aca="false">--#NAME?-#NAME?</f>
        <v>#NAME?</v>
      </c>
      <c r="J5525" s="3" t="s">
        <v>256</v>
      </c>
      <c r="K5525" s="1" t="n">
        <v>10</v>
      </c>
      <c r="L5525" s="1" t="n">
        <v>0</v>
      </c>
      <c r="M5525" s="1" t="n">
        <v>55300</v>
      </c>
    </row>
    <row r="5526" customFormat="false" ht="14.9" hidden="false" customHeight="false" outlineLevel="0" collapsed="false">
      <c r="A5526" s="1" t="n">
        <v>5531</v>
      </c>
      <c r="B5526" s="1" t="n">
        <v>74</v>
      </c>
      <c r="C5526" s="1" t="n">
        <v>0</v>
      </c>
      <c r="D5526" s="1" t="n">
        <v>0</v>
      </c>
      <c r="E5526" s="1" t="n">
        <v>1</v>
      </c>
      <c r="F5526" s="1" t="n">
        <v>5528</v>
      </c>
      <c r="H5526" s="1" t="s">
        <v>6120</v>
      </c>
      <c r="I5526" s="3" t="e">
        <f aca="false">--#NAME?</f>
        <v>#NAME?</v>
      </c>
      <c r="J5526" s="3" t="s">
        <v>256</v>
      </c>
      <c r="K5526" s="1" t="n">
        <v>10</v>
      </c>
      <c r="L5526" s="1" t="n">
        <v>0</v>
      </c>
      <c r="M5526" s="1" t="n">
        <v>55310</v>
      </c>
    </row>
    <row r="5527" customFormat="false" ht="14.9" hidden="false" customHeight="false" outlineLevel="0" collapsed="false">
      <c r="A5527" s="1" t="n">
        <v>5532</v>
      </c>
      <c r="B5527" s="1" t="n">
        <v>74</v>
      </c>
      <c r="C5527" s="1" t="n">
        <v>0</v>
      </c>
      <c r="D5527" s="1" t="n">
        <v>0</v>
      </c>
      <c r="E5527" s="1" t="n">
        <v>1</v>
      </c>
      <c r="F5527" s="1" t="n">
        <v>5528</v>
      </c>
      <c r="H5527" s="1" t="s">
        <v>6121</v>
      </c>
      <c r="I5527" s="3" t="e">
        <f aca="false">--#NAME?</f>
        <v>#NAME?</v>
      </c>
      <c r="J5527" s="3" t="s">
        <v>256</v>
      </c>
      <c r="K5527" s="1" t="n">
        <v>10</v>
      </c>
      <c r="L5527" s="1" t="n">
        <v>0</v>
      </c>
      <c r="M5527" s="1" t="n">
        <v>55320</v>
      </c>
    </row>
    <row r="5528" customFormat="false" ht="28.35" hidden="false" customHeight="false" outlineLevel="0" collapsed="false">
      <c r="A5528" s="1" t="n">
        <v>5533</v>
      </c>
      <c r="B5528" s="1" t="n">
        <v>74</v>
      </c>
      <c r="C5528" s="1" t="n">
        <v>0</v>
      </c>
      <c r="D5528" s="1" t="n">
        <v>0</v>
      </c>
      <c r="E5528" s="1" t="n">
        <v>0</v>
      </c>
      <c r="F5528" s="1" t="n">
        <v>5527</v>
      </c>
      <c r="I5528" s="3" t="s">
        <v>6122</v>
      </c>
      <c r="L5528" s="1" t="n">
        <v>0</v>
      </c>
      <c r="M5528" s="1" t="n">
        <v>55330</v>
      </c>
    </row>
    <row r="5529" customFormat="false" ht="14.9" hidden="false" customHeight="false" outlineLevel="0" collapsed="false">
      <c r="A5529" s="1" t="n">
        <v>5534</v>
      </c>
      <c r="B5529" s="1" t="n">
        <v>74</v>
      </c>
      <c r="C5529" s="1" t="n">
        <v>0</v>
      </c>
      <c r="D5529" s="1" t="n">
        <v>0</v>
      </c>
      <c r="E5529" s="1" t="n">
        <v>1</v>
      </c>
      <c r="F5529" s="1" t="n">
        <v>5533</v>
      </c>
      <c r="H5529" s="1" t="s">
        <v>6123</v>
      </c>
      <c r="I5529" s="3" t="e">
        <f aca="false">--#NAME?-#NAME? #NAME? #NAME? (#NAME?)</f>
        <v>#VALUE!</v>
      </c>
      <c r="J5529" s="3" t="s">
        <v>256</v>
      </c>
      <c r="K5529" s="1" t="n">
        <v>10</v>
      </c>
      <c r="L5529" s="1" t="n">
        <v>0</v>
      </c>
      <c r="M5529" s="1" t="n">
        <v>55340</v>
      </c>
    </row>
    <row r="5530" customFormat="false" ht="14.9" hidden="false" customHeight="false" outlineLevel="0" collapsed="false">
      <c r="A5530" s="1" t="n">
        <v>5535</v>
      </c>
      <c r="B5530" s="1" t="n">
        <v>74</v>
      </c>
      <c r="C5530" s="1" t="n">
        <v>0</v>
      </c>
      <c r="D5530" s="1" t="n">
        <v>0</v>
      </c>
      <c r="E5530" s="1" t="n">
        <v>1</v>
      </c>
      <c r="F5530" s="1" t="n">
        <v>5533</v>
      </c>
      <c r="H5530" s="1" t="s">
        <v>6124</v>
      </c>
      <c r="I5530" s="3" t="e">
        <f aca="false">--#NAME?-#NAME? #NAME? #NAME? (#NAME?)</f>
        <v>#VALUE!</v>
      </c>
      <c r="J5530" s="3" t="s">
        <v>256</v>
      </c>
      <c r="K5530" s="1" t="n">
        <v>10</v>
      </c>
      <c r="L5530" s="1" t="n">
        <v>0</v>
      </c>
      <c r="M5530" s="1" t="n">
        <v>55350</v>
      </c>
    </row>
    <row r="5531" customFormat="false" ht="122.35" hidden="false" customHeight="false" outlineLevel="0" collapsed="false">
      <c r="A5531" s="1" t="n">
        <v>5536</v>
      </c>
      <c r="B5531" s="1" t="n">
        <v>74</v>
      </c>
      <c r="C5531" s="1" t="n">
        <v>0</v>
      </c>
      <c r="D5531" s="1" t="n">
        <v>0</v>
      </c>
      <c r="E5531" s="1" t="n">
        <v>1</v>
      </c>
      <c r="F5531" s="1" t="n">
        <v>5533</v>
      </c>
      <c r="H5531" s="1" t="s">
        <v>6125</v>
      </c>
      <c r="I5531" s="3" t="s">
        <v>6126</v>
      </c>
      <c r="J5531" s="3" t="s">
        <v>256</v>
      </c>
      <c r="K5531" s="1" t="n">
        <v>10</v>
      </c>
      <c r="L5531" s="1" t="n">
        <v>0</v>
      </c>
      <c r="M5531" s="1" t="n">
        <v>55360</v>
      </c>
    </row>
    <row r="5532" customFormat="false" ht="55.2" hidden="false" customHeight="false" outlineLevel="0" collapsed="false">
      <c r="A5532" s="1" t="n">
        <v>5537</v>
      </c>
      <c r="B5532" s="1" t="n">
        <v>74</v>
      </c>
      <c r="C5532" s="1" t="n">
        <v>0</v>
      </c>
      <c r="D5532" s="1" t="n">
        <v>1</v>
      </c>
      <c r="E5532" s="1" t="n">
        <v>1</v>
      </c>
      <c r="G5532" s="1" t="n">
        <v>74.04</v>
      </c>
      <c r="H5532" s="1" t="s">
        <v>6127</v>
      </c>
      <c r="I5532" s="3" t="s">
        <v>6128</v>
      </c>
      <c r="J5532" s="3" t="s">
        <v>256</v>
      </c>
      <c r="K5532" s="1" t="n">
        <v>10</v>
      </c>
      <c r="L5532" s="1" t="n">
        <v>0</v>
      </c>
      <c r="M5532" s="1" t="n">
        <v>55370</v>
      </c>
    </row>
    <row r="5533" customFormat="false" ht="41.75" hidden="false" customHeight="false" outlineLevel="0" collapsed="false">
      <c r="A5533" s="1" t="n">
        <v>5538</v>
      </c>
      <c r="B5533" s="1" t="n">
        <v>74</v>
      </c>
      <c r="C5533" s="1" t="n">
        <v>0</v>
      </c>
      <c r="D5533" s="1" t="n">
        <v>1</v>
      </c>
      <c r="E5533" s="1" t="n">
        <v>1</v>
      </c>
      <c r="G5533" s="1" t="n">
        <v>74.05</v>
      </c>
      <c r="H5533" s="1" t="s">
        <v>6129</v>
      </c>
      <c r="I5533" s="3" t="s">
        <v>6130</v>
      </c>
      <c r="J5533" s="3" t="s">
        <v>256</v>
      </c>
      <c r="K5533" s="1" t="n">
        <v>10</v>
      </c>
      <c r="L5533" s="1" t="n">
        <v>0</v>
      </c>
      <c r="M5533" s="1" t="n">
        <v>55380</v>
      </c>
    </row>
    <row r="5534" customFormat="false" ht="55.2" hidden="false" customHeight="false" outlineLevel="0" collapsed="false">
      <c r="A5534" s="1" t="n">
        <v>5539</v>
      </c>
      <c r="B5534" s="1" t="n">
        <v>74</v>
      </c>
      <c r="C5534" s="1" t="n">
        <v>0</v>
      </c>
      <c r="D5534" s="1" t="n">
        <v>1</v>
      </c>
      <c r="E5534" s="1" t="n">
        <v>0</v>
      </c>
      <c r="G5534" s="1" t="n">
        <v>74.06</v>
      </c>
      <c r="I5534" s="3" t="s">
        <v>6131</v>
      </c>
      <c r="L5534" s="1" t="n">
        <v>0</v>
      </c>
      <c r="M5534" s="1" t="n">
        <v>55390</v>
      </c>
    </row>
    <row r="5535" customFormat="false" ht="14.9" hidden="false" customHeight="false" outlineLevel="0" collapsed="false">
      <c r="A5535" s="1" t="n">
        <v>5540</v>
      </c>
      <c r="B5535" s="1" t="n">
        <v>74</v>
      </c>
      <c r="C5535" s="1" t="n">
        <v>0</v>
      </c>
      <c r="D5535" s="1" t="n">
        <v>0</v>
      </c>
      <c r="E5535" s="1" t="n">
        <v>1</v>
      </c>
      <c r="F5535" s="1" t="n">
        <v>5539</v>
      </c>
      <c r="H5535" s="1" t="s">
        <v>6132</v>
      </c>
      <c r="I5535" s="3" t="e">
        <f aca="false">-#NAME? #NAME? #NAME?-#NAME? #NAME?</f>
        <v>#VALUE!</v>
      </c>
      <c r="J5535" s="3" t="s">
        <v>256</v>
      </c>
      <c r="K5535" s="1" t="n">
        <v>10</v>
      </c>
      <c r="L5535" s="1" t="n">
        <v>0</v>
      </c>
      <c r="M5535" s="1" t="n">
        <v>55400</v>
      </c>
    </row>
    <row r="5536" customFormat="false" ht="14.9" hidden="false" customHeight="false" outlineLevel="0" collapsed="false">
      <c r="A5536" s="1" t="n">
        <v>5541</v>
      </c>
      <c r="B5536" s="1" t="n">
        <v>74</v>
      </c>
      <c r="C5536" s="1" t="n">
        <v>0</v>
      </c>
      <c r="D5536" s="1" t="n">
        <v>0</v>
      </c>
      <c r="E5536" s="1" t="n">
        <v>1</v>
      </c>
      <c r="F5536" s="1" t="n">
        <v>5540</v>
      </c>
      <c r="H5536" s="1" t="s">
        <v>6133</v>
      </c>
      <c r="I5536" s="3" t="e">
        <f aca="false">-#NAME? #NAME? #NAME? #NAME?</f>
        <v>#VALUE!</v>
      </c>
      <c r="J5536" s="3" t="s">
        <v>6134</v>
      </c>
      <c r="K5536" s="1" t="n">
        <v>5</v>
      </c>
      <c r="L5536" s="1" t="n">
        <v>0</v>
      </c>
      <c r="M5536" s="1" t="n">
        <v>0</v>
      </c>
      <c r="N5536" s="1" t="n">
        <v>55410</v>
      </c>
    </row>
    <row r="5537" customFormat="false" ht="55.2" hidden="false" customHeight="false" outlineLevel="0" collapsed="false">
      <c r="A5537" s="1" t="n">
        <v>5542</v>
      </c>
      <c r="B5537" s="1" t="n">
        <v>74</v>
      </c>
      <c r="C5537" s="1" t="n">
        <v>0</v>
      </c>
      <c r="D5537" s="1" t="n">
        <v>1</v>
      </c>
      <c r="E5537" s="1" t="n">
        <v>0</v>
      </c>
      <c r="G5537" s="1" t="n">
        <v>74.07</v>
      </c>
      <c r="I5537" s="3" t="s">
        <v>6135</v>
      </c>
      <c r="L5537" s="1" t="n">
        <v>0</v>
      </c>
      <c r="M5537" s="1" t="n">
        <v>55420</v>
      </c>
    </row>
    <row r="5538" customFormat="false" ht="14.9" hidden="false" customHeight="false" outlineLevel="0" collapsed="false">
      <c r="A5538" s="1" t="n">
        <v>5543</v>
      </c>
      <c r="B5538" s="1" t="n">
        <v>74</v>
      </c>
      <c r="C5538" s="1" t="n">
        <v>0</v>
      </c>
      <c r="D5538" s="1" t="n">
        <v>0</v>
      </c>
      <c r="E5538" s="1" t="n">
        <v>1</v>
      </c>
      <c r="F5538" s="1" t="n">
        <v>5542</v>
      </c>
      <c r="H5538" s="1" t="s">
        <v>6136</v>
      </c>
      <c r="I5538" s="3" t="e">
        <f aca="false">-#NAME? #NAME? #NAME?</f>
        <v>#VALUE!</v>
      </c>
      <c r="J5538" s="3" t="s">
        <v>256</v>
      </c>
      <c r="K5538" s="1" t="n">
        <v>10</v>
      </c>
      <c r="L5538" s="1" t="n">
        <v>0</v>
      </c>
      <c r="M5538" s="1" t="n">
        <v>55430</v>
      </c>
    </row>
    <row r="5539" customFormat="false" ht="41.75" hidden="false" customHeight="false" outlineLevel="0" collapsed="false">
      <c r="A5539" s="1" t="n">
        <v>5544</v>
      </c>
      <c r="B5539" s="1" t="n">
        <v>74</v>
      </c>
      <c r="C5539" s="1" t="n">
        <v>0</v>
      </c>
      <c r="D5539" s="1" t="n">
        <v>0</v>
      </c>
      <c r="E5539" s="1" t="n">
        <v>0</v>
      </c>
      <c r="F5539" s="1" t="n">
        <v>5542</v>
      </c>
      <c r="I5539" s="3" t="s">
        <v>6137</v>
      </c>
      <c r="L5539" s="1" t="n">
        <v>0</v>
      </c>
      <c r="M5539" s="1" t="n">
        <v>55440</v>
      </c>
    </row>
    <row r="5540" customFormat="false" ht="14.9" hidden="false" customHeight="false" outlineLevel="0" collapsed="false">
      <c r="A5540" s="1" t="n">
        <v>5545</v>
      </c>
      <c r="B5540" s="1" t="n">
        <v>74</v>
      </c>
      <c r="C5540" s="1" t="n">
        <v>0</v>
      </c>
      <c r="D5540" s="1" t="n">
        <v>0</v>
      </c>
      <c r="E5540" s="1" t="n">
        <v>1</v>
      </c>
      <c r="F5540" s="1" t="n">
        <v>5544</v>
      </c>
      <c r="H5540" s="1" t="s">
        <v>6138</v>
      </c>
      <c r="I5540" s="3" t="e">
        <f aca="false">--#NAME? #NAME?-#NAME? #NAME? #NAME? (#NAME?)</f>
        <v>#VALUE!</v>
      </c>
      <c r="J5540" s="3" t="s">
        <v>256</v>
      </c>
      <c r="K5540" s="1" t="n">
        <v>10</v>
      </c>
      <c r="L5540" s="1" t="n">
        <v>0</v>
      </c>
      <c r="M5540" s="1" t="n">
        <v>55450</v>
      </c>
    </row>
    <row r="5541" customFormat="false" ht="14.9" hidden="false" customHeight="false" outlineLevel="0" collapsed="false">
      <c r="A5541" s="1" t="n">
        <v>5546</v>
      </c>
      <c r="B5541" s="1" t="n">
        <v>74</v>
      </c>
      <c r="C5541" s="1" t="n">
        <v>0</v>
      </c>
      <c r="D5541" s="1" t="n">
        <v>0</v>
      </c>
      <c r="E5541" s="1" t="n">
        <v>1</v>
      </c>
      <c r="F5541" s="1" t="n">
        <v>5544</v>
      </c>
      <c r="H5541" s="1" t="s">
        <v>6139</v>
      </c>
      <c r="I5541" s="3" t="e">
        <f aca="false">--#NAME?</f>
        <v>#NAME?</v>
      </c>
      <c r="J5541" s="3" t="s">
        <v>256</v>
      </c>
      <c r="K5541" s="1" t="n">
        <v>10</v>
      </c>
      <c r="L5541" s="1" t="n">
        <v>0</v>
      </c>
      <c r="M5541" s="1" t="n">
        <v>55460</v>
      </c>
    </row>
    <row r="5542" customFormat="false" ht="28.35" hidden="false" customHeight="false" outlineLevel="0" collapsed="false">
      <c r="A5542" s="1" t="n">
        <v>5547</v>
      </c>
      <c r="B5542" s="1" t="n">
        <v>74</v>
      </c>
      <c r="C5542" s="1" t="n">
        <v>0</v>
      </c>
      <c r="D5542" s="1" t="n">
        <v>1</v>
      </c>
      <c r="E5542" s="1" t="n">
        <v>0</v>
      </c>
      <c r="G5542" s="1" t="n">
        <v>74.08</v>
      </c>
      <c r="I5542" s="3" t="s">
        <v>6140</v>
      </c>
      <c r="L5542" s="1" t="n">
        <v>0</v>
      </c>
      <c r="M5542" s="1" t="n">
        <v>55470</v>
      </c>
    </row>
    <row r="5543" customFormat="false" ht="41.75" hidden="false" customHeight="false" outlineLevel="0" collapsed="false">
      <c r="A5543" s="1" t="n">
        <v>5548</v>
      </c>
      <c r="B5543" s="1" t="n">
        <v>74</v>
      </c>
      <c r="C5543" s="1" t="n">
        <v>0</v>
      </c>
      <c r="D5543" s="1" t="n">
        <v>0</v>
      </c>
      <c r="E5543" s="1" t="n">
        <v>0</v>
      </c>
      <c r="F5543" s="1" t="n">
        <v>5547</v>
      </c>
      <c r="I5543" s="3" t="s">
        <v>6141</v>
      </c>
      <c r="L5543" s="1" t="n">
        <v>0</v>
      </c>
      <c r="M5543" s="1" t="n">
        <v>55480</v>
      </c>
    </row>
    <row r="5544" customFormat="false" ht="108.95" hidden="false" customHeight="false" outlineLevel="0" collapsed="false">
      <c r="A5544" s="1" t="n">
        <v>5549</v>
      </c>
      <c r="B5544" s="1" t="n">
        <v>74</v>
      </c>
      <c r="C5544" s="1" t="n">
        <v>0</v>
      </c>
      <c r="D5544" s="1" t="n">
        <v>0</v>
      </c>
      <c r="E5544" s="1" t="n">
        <v>1</v>
      </c>
      <c r="F5544" s="1" t="n">
        <v>5548</v>
      </c>
      <c r="H5544" s="1" t="s">
        <v>6142</v>
      </c>
      <c r="I5544" s="3" t="s">
        <v>6143</v>
      </c>
      <c r="J5544" s="3" t="s">
        <v>256</v>
      </c>
      <c r="K5544" s="1" t="n">
        <v>10</v>
      </c>
      <c r="L5544" s="1" t="n">
        <v>0</v>
      </c>
      <c r="M5544" s="1" t="n">
        <v>55490</v>
      </c>
    </row>
    <row r="5545" customFormat="false" ht="14.9" hidden="false" customHeight="false" outlineLevel="0" collapsed="false">
      <c r="A5545" s="1" t="n">
        <v>5550</v>
      </c>
      <c r="B5545" s="1" t="n">
        <v>74</v>
      </c>
      <c r="C5545" s="1" t="n">
        <v>0</v>
      </c>
      <c r="D5545" s="1" t="n">
        <v>0</v>
      </c>
      <c r="E5545" s="1" t="n">
        <v>1</v>
      </c>
      <c r="F5545" s="1" t="n">
        <v>5548</v>
      </c>
      <c r="H5545" s="1" t="s">
        <v>6144</v>
      </c>
      <c r="I5545" s="3" t="e">
        <f aca="false">--#NAME?</f>
        <v>#NAME?</v>
      </c>
      <c r="J5545" s="3" t="s">
        <v>256</v>
      </c>
      <c r="K5545" s="1" t="n">
        <v>10</v>
      </c>
      <c r="L5545" s="1" t="n">
        <v>0</v>
      </c>
      <c r="M5545" s="1" t="n">
        <v>55500</v>
      </c>
    </row>
    <row r="5546" customFormat="false" ht="41.75" hidden="false" customHeight="false" outlineLevel="0" collapsed="false">
      <c r="A5546" s="1" t="n">
        <v>5551</v>
      </c>
      <c r="B5546" s="1" t="n">
        <v>74</v>
      </c>
      <c r="C5546" s="1" t="n">
        <v>0</v>
      </c>
      <c r="D5546" s="1" t="n">
        <v>0</v>
      </c>
      <c r="E5546" s="1" t="n">
        <v>0</v>
      </c>
      <c r="F5546" s="1" t="n">
        <v>5547</v>
      </c>
      <c r="I5546" s="3" t="s">
        <v>6137</v>
      </c>
      <c r="L5546" s="1" t="n">
        <v>0</v>
      </c>
      <c r="M5546" s="1" t="n">
        <v>55510</v>
      </c>
    </row>
    <row r="5547" customFormat="false" ht="14.9" hidden="false" customHeight="false" outlineLevel="0" collapsed="false">
      <c r="A5547" s="1" t="n">
        <v>5552</v>
      </c>
      <c r="B5547" s="1" t="n">
        <v>74</v>
      </c>
      <c r="C5547" s="1" t="n">
        <v>0</v>
      </c>
      <c r="D5547" s="1" t="n">
        <v>0</v>
      </c>
      <c r="E5547" s="1" t="n">
        <v>1</v>
      </c>
      <c r="F5547" s="1" t="n">
        <v>5551</v>
      </c>
      <c r="H5547" s="1" t="s">
        <v>6145</v>
      </c>
      <c r="I5547" s="3" t="e">
        <f aca="false">--#NAME? #NAME?-#NAME? #NAME? #NAME? (#NAME?)</f>
        <v>#VALUE!</v>
      </c>
      <c r="J5547" s="3" t="s">
        <v>256</v>
      </c>
      <c r="K5547" s="1" t="n">
        <v>10</v>
      </c>
      <c r="L5547" s="1" t="n">
        <v>0</v>
      </c>
      <c r="M5547" s="1" t="n">
        <v>55520</v>
      </c>
    </row>
    <row r="5548" customFormat="false" ht="14.9" hidden="false" customHeight="false" outlineLevel="0" collapsed="false">
      <c r="A5548" s="1" t="n">
        <v>5553</v>
      </c>
      <c r="B5548" s="1" t="n">
        <v>74</v>
      </c>
      <c r="C5548" s="1" t="n">
        <v>0</v>
      </c>
      <c r="D5548" s="1" t="n">
        <v>0</v>
      </c>
      <c r="E5548" s="1" t="n">
        <v>1</v>
      </c>
      <c r="F5548" s="1" t="n">
        <v>5551</v>
      </c>
      <c r="H5548" s="1" t="s">
        <v>6146</v>
      </c>
      <c r="I5548" s="3" t="e">
        <f aca="false">--#NAME? #NAME?-#NAME? #NAME? (#NAME?,#NAME?-#NAME?) #NAME? #NAME?-#NAME?-#NAME? #NAME? #NAME? (#NAME? #NAME?)</f>
        <v>#VALUE!</v>
      </c>
      <c r="J5548" s="3" t="s">
        <v>256</v>
      </c>
      <c r="K5548" s="1" t="n">
        <v>10</v>
      </c>
      <c r="L5548" s="1" t="n">
        <v>0</v>
      </c>
      <c r="M5548" s="1" t="n">
        <v>55530</v>
      </c>
    </row>
    <row r="5549" customFormat="false" ht="14.9" hidden="false" customHeight="false" outlineLevel="0" collapsed="false">
      <c r="A5549" s="1" t="n">
        <v>5554</v>
      </c>
      <c r="B5549" s="1" t="n">
        <v>74</v>
      </c>
      <c r="C5549" s="1" t="n">
        <v>0</v>
      </c>
      <c r="D5549" s="1" t="n">
        <v>0</v>
      </c>
      <c r="E5549" s="1" t="n">
        <v>1</v>
      </c>
      <c r="F5549" s="1" t="n">
        <v>5551</v>
      </c>
      <c r="H5549" s="1" t="s">
        <v>6147</v>
      </c>
      <c r="I5549" s="3" t="e">
        <f aca="false">--#NAME?</f>
        <v>#NAME?</v>
      </c>
      <c r="J5549" s="3" t="s">
        <v>256</v>
      </c>
      <c r="K5549" s="1" t="n">
        <v>10</v>
      </c>
      <c r="L5549" s="1" t="n">
        <v>0</v>
      </c>
      <c r="M5549" s="1" t="n">
        <v>55540</v>
      </c>
    </row>
    <row r="5550" customFormat="false" ht="122.35" hidden="false" customHeight="false" outlineLevel="0" collapsed="false">
      <c r="A5550" s="1" t="n">
        <v>5555</v>
      </c>
      <c r="B5550" s="1" t="n">
        <v>74</v>
      </c>
      <c r="C5550" s="1" t="n">
        <v>0</v>
      </c>
      <c r="D5550" s="1" t="n">
        <v>1</v>
      </c>
      <c r="E5550" s="1" t="n">
        <v>0</v>
      </c>
      <c r="G5550" s="1" t="n">
        <v>74.09</v>
      </c>
      <c r="I5550" s="3" t="s">
        <v>6148</v>
      </c>
      <c r="L5550" s="1" t="n">
        <v>0</v>
      </c>
      <c r="M5550" s="1" t="n">
        <v>55550</v>
      </c>
    </row>
    <row r="5551" customFormat="false" ht="41.75" hidden="false" customHeight="false" outlineLevel="0" collapsed="false">
      <c r="A5551" s="1" t="n">
        <v>5556</v>
      </c>
      <c r="B5551" s="1" t="n">
        <v>74</v>
      </c>
      <c r="C5551" s="1" t="n">
        <v>0</v>
      </c>
      <c r="D5551" s="1" t="n">
        <v>0</v>
      </c>
      <c r="E5551" s="1" t="n">
        <v>0</v>
      </c>
      <c r="F5551" s="1" t="n">
        <v>5555</v>
      </c>
      <c r="I5551" s="3" t="s">
        <v>6141</v>
      </c>
      <c r="L5551" s="1" t="n">
        <v>0</v>
      </c>
      <c r="M5551" s="1" t="n">
        <v>55560</v>
      </c>
    </row>
    <row r="5552" customFormat="false" ht="14.9" hidden="false" customHeight="false" outlineLevel="0" collapsed="false">
      <c r="A5552" s="1" t="n">
        <v>5557</v>
      </c>
      <c r="B5552" s="1" t="n">
        <v>74</v>
      </c>
      <c r="C5552" s="1" t="n">
        <v>0</v>
      </c>
      <c r="D5552" s="1" t="n">
        <v>0</v>
      </c>
      <c r="E5552" s="1" t="n">
        <v>1</v>
      </c>
      <c r="F5552" s="1" t="n">
        <v>5556</v>
      </c>
      <c r="H5552" s="1" t="s">
        <v>6149</v>
      </c>
      <c r="I5552" s="3" t="e">
        <f aca="false">--#NAME? #NAME?</f>
        <v>#VALUE!</v>
      </c>
      <c r="J5552" s="3" t="s">
        <v>256</v>
      </c>
      <c r="K5552" s="1" t="n">
        <v>10</v>
      </c>
      <c r="L5552" s="1" t="n">
        <v>0</v>
      </c>
      <c r="M5552" s="1" t="n">
        <v>55570</v>
      </c>
    </row>
    <row r="5553" customFormat="false" ht="14.9" hidden="false" customHeight="false" outlineLevel="0" collapsed="false">
      <c r="A5553" s="1" t="n">
        <v>5558</v>
      </c>
      <c r="B5553" s="1" t="n">
        <v>74</v>
      </c>
      <c r="C5553" s="1" t="n">
        <v>0</v>
      </c>
      <c r="D5553" s="1" t="n">
        <v>0</v>
      </c>
      <c r="E5553" s="1" t="n">
        <v>1</v>
      </c>
      <c r="F5553" s="1" t="n">
        <v>5556</v>
      </c>
      <c r="H5553" s="1" t="s">
        <v>6150</v>
      </c>
      <c r="I5553" s="3" t="e">
        <f aca="false">--#NAME?</f>
        <v>#NAME?</v>
      </c>
      <c r="J5553" s="3" t="s">
        <v>256</v>
      </c>
      <c r="K5553" s="1" t="n">
        <v>10</v>
      </c>
      <c r="L5553" s="1" t="n">
        <v>0</v>
      </c>
      <c r="M5553" s="1" t="n">
        <v>55580</v>
      </c>
    </row>
    <row r="5554" customFormat="false" ht="68.65" hidden="false" customHeight="false" outlineLevel="0" collapsed="false">
      <c r="A5554" s="1" t="n">
        <v>5559</v>
      </c>
      <c r="B5554" s="1" t="n">
        <v>74</v>
      </c>
      <c r="C5554" s="1" t="n">
        <v>0</v>
      </c>
      <c r="D5554" s="1" t="n">
        <v>0</v>
      </c>
      <c r="E5554" s="1" t="n">
        <v>0</v>
      </c>
      <c r="F5554" s="1" t="n">
        <v>5555</v>
      </c>
      <c r="I5554" s="3" t="s">
        <v>6151</v>
      </c>
      <c r="L5554" s="1" t="n">
        <v>0</v>
      </c>
      <c r="M5554" s="1" t="n">
        <v>55590</v>
      </c>
    </row>
    <row r="5555" customFormat="false" ht="14.9" hidden="false" customHeight="false" outlineLevel="0" collapsed="false">
      <c r="A5555" s="1" t="n">
        <v>5560</v>
      </c>
      <c r="B5555" s="1" t="n">
        <v>74</v>
      </c>
      <c r="C5555" s="1" t="n">
        <v>0</v>
      </c>
      <c r="D5555" s="1" t="n">
        <v>0</v>
      </c>
      <c r="E5555" s="1" t="n">
        <v>1</v>
      </c>
      <c r="F5555" s="1" t="n">
        <v>5559</v>
      </c>
      <c r="H5555" s="1" t="s">
        <v>6152</v>
      </c>
      <c r="I5555" s="3" t="e">
        <f aca="false">--#NAME? #NAME?</f>
        <v>#VALUE!</v>
      </c>
      <c r="J5555" s="3" t="s">
        <v>256</v>
      </c>
      <c r="K5555" s="1" t="n">
        <v>10</v>
      </c>
      <c r="L5555" s="1" t="n">
        <v>0</v>
      </c>
      <c r="M5555" s="1" t="n">
        <v>55600</v>
      </c>
    </row>
    <row r="5556" customFormat="false" ht="14.9" hidden="false" customHeight="false" outlineLevel="0" collapsed="false">
      <c r="A5556" s="1" t="n">
        <v>5561</v>
      </c>
      <c r="B5556" s="1" t="n">
        <v>74</v>
      </c>
      <c r="C5556" s="1" t="n">
        <v>0</v>
      </c>
      <c r="D5556" s="1" t="n">
        <v>0</v>
      </c>
      <c r="E5556" s="1" t="n">
        <v>1</v>
      </c>
      <c r="F5556" s="1" t="n">
        <v>5559</v>
      </c>
      <c r="H5556" s="1" t="s">
        <v>6153</v>
      </c>
      <c r="I5556" s="3" t="e">
        <f aca="false">--#NAME?</f>
        <v>#NAME?</v>
      </c>
      <c r="J5556" s="3" t="s">
        <v>256</v>
      </c>
      <c r="K5556" s="1" t="n">
        <v>10</v>
      </c>
      <c r="L5556" s="1" t="n">
        <v>0</v>
      </c>
      <c r="M5556" s="1" t="n">
        <v>55610</v>
      </c>
    </row>
    <row r="5557" customFormat="false" ht="68.65" hidden="false" customHeight="false" outlineLevel="0" collapsed="false">
      <c r="A5557" s="1" t="n">
        <v>5562</v>
      </c>
      <c r="B5557" s="1" t="n">
        <v>74</v>
      </c>
      <c r="C5557" s="1" t="n">
        <v>0</v>
      </c>
      <c r="D5557" s="1" t="n">
        <v>0</v>
      </c>
      <c r="E5557" s="1" t="n">
        <v>0</v>
      </c>
      <c r="F5557" s="1" t="n">
        <v>5555</v>
      </c>
      <c r="I5557" s="3" t="s">
        <v>6154</v>
      </c>
      <c r="L5557" s="1" t="n">
        <v>0</v>
      </c>
      <c r="M5557" s="1" t="n">
        <v>55620</v>
      </c>
    </row>
    <row r="5558" customFormat="false" ht="14.9" hidden="false" customHeight="false" outlineLevel="0" collapsed="false">
      <c r="A5558" s="1" t="n">
        <v>5563</v>
      </c>
      <c r="B5558" s="1" t="n">
        <v>74</v>
      </c>
      <c r="C5558" s="1" t="n">
        <v>0</v>
      </c>
      <c r="D5558" s="1" t="n">
        <v>0</v>
      </c>
      <c r="E5558" s="1" t="n">
        <v>1</v>
      </c>
      <c r="F5558" s="1" t="n">
        <v>5562</v>
      </c>
      <c r="H5558" s="1" t="s">
        <v>6155</v>
      </c>
      <c r="I5558" s="3" t="e">
        <f aca="false">--#NAME? #NAME?</f>
        <v>#VALUE!</v>
      </c>
      <c r="J5558" s="3" t="s">
        <v>256</v>
      </c>
      <c r="K5558" s="1" t="n">
        <v>10</v>
      </c>
      <c r="L5558" s="1" t="n">
        <v>0</v>
      </c>
      <c r="M5558" s="1" t="n">
        <v>55630</v>
      </c>
    </row>
    <row r="5559" customFormat="false" ht="14.9" hidden="false" customHeight="false" outlineLevel="0" collapsed="false">
      <c r="A5559" s="1" t="n">
        <v>5564</v>
      </c>
      <c r="B5559" s="1" t="n">
        <v>74</v>
      </c>
      <c r="C5559" s="1" t="n">
        <v>0</v>
      </c>
      <c r="D5559" s="1" t="n">
        <v>0</v>
      </c>
      <c r="E5559" s="1" t="n">
        <v>1</v>
      </c>
      <c r="F5559" s="1" t="n">
        <v>5562</v>
      </c>
      <c r="H5559" s="1" t="s">
        <v>6156</v>
      </c>
      <c r="I5559" s="3" t="e">
        <f aca="false">--#NAME?</f>
        <v>#NAME?</v>
      </c>
      <c r="J5559" s="3" t="s">
        <v>256</v>
      </c>
      <c r="K5559" s="1" t="n">
        <v>10</v>
      </c>
      <c r="L5559" s="1" t="n">
        <v>0</v>
      </c>
      <c r="M5559" s="1" t="n">
        <v>55640</v>
      </c>
    </row>
    <row r="5560" customFormat="false" ht="176.1" hidden="false" customHeight="false" outlineLevel="0" collapsed="false">
      <c r="A5560" s="1" t="n">
        <v>5565</v>
      </c>
      <c r="B5560" s="1" t="n">
        <v>74</v>
      </c>
      <c r="C5560" s="1" t="n">
        <v>0</v>
      </c>
      <c r="D5560" s="1" t="n">
        <v>0</v>
      </c>
      <c r="E5560" s="1" t="n">
        <v>1</v>
      </c>
      <c r="F5560" s="1" t="n">
        <v>5555</v>
      </c>
      <c r="H5560" s="1" t="s">
        <v>6157</v>
      </c>
      <c r="I5560" s="3" t="s">
        <v>6158</v>
      </c>
      <c r="J5560" s="3" t="s">
        <v>256</v>
      </c>
      <c r="K5560" s="1" t="n">
        <v>10</v>
      </c>
      <c r="L5560" s="1" t="n">
        <v>0</v>
      </c>
      <c r="M5560" s="1" t="n">
        <v>55650</v>
      </c>
    </row>
    <row r="5561" customFormat="false" ht="14.9" hidden="false" customHeight="false" outlineLevel="0" collapsed="false">
      <c r="A5561" s="1" t="n">
        <v>5566</v>
      </c>
      <c r="B5561" s="1" t="n">
        <v>74</v>
      </c>
      <c r="C5561" s="1" t="n">
        <v>0</v>
      </c>
      <c r="D5561" s="1" t="n">
        <v>0</v>
      </c>
      <c r="E5561" s="1" t="n">
        <v>1</v>
      </c>
      <c r="F5561" s="1" t="n">
        <v>5555</v>
      </c>
      <c r="H5561" s="1" t="s">
        <v>6159</v>
      </c>
      <c r="I5561" s="3" t="e">
        <f aca="false">-#NAME? #NAME? #NAME? #NAME?</f>
        <v>#VALUE!</v>
      </c>
      <c r="J5561" s="3" t="s">
        <v>256</v>
      </c>
      <c r="K5561" s="1" t="n">
        <v>10</v>
      </c>
      <c r="L5561" s="1" t="n">
        <v>0</v>
      </c>
      <c r="M5561" s="1" t="n">
        <v>55660</v>
      </c>
    </row>
    <row r="5562" customFormat="false" ht="310.4" hidden="false" customHeight="false" outlineLevel="0" collapsed="false">
      <c r="A5562" s="1" t="n">
        <v>5567</v>
      </c>
      <c r="B5562" s="1" t="n">
        <v>74</v>
      </c>
      <c r="C5562" s="1" t="n">
        <v>0</v>
      </c>
      <c r="D5562" s="1" t="n">
        <v>1</v>
      </c>
      <c r="E5562" s="1" t="n">
        <v>0</v>
      </c>
      <c r="G5562" s="1" t="n">
        <v>74.1</v>
      </c>
      <c r="I5562" s="3" t="s">
        <v>6160</v>
      </c>
      <c r="L5562" s="1" t="n">
        <v>0</v>
      </c>
      <c r="M5562" s="1" t="n">
        <v>55670</v>
      </c>
    </row>
    <row r="5563" customFormat="false" ht="28.35" hidden="false" customHeight="false" outlineLevel="0" collapsed="false">
      <c r="A5563" s="1" t="n">
        <v>5568</v>
      </c>
      <c r="B5563" s="1" t="n">
        <v>74</v>
      </c>
      <c r="C5563" s="1" t="n">
        <v>0</v>
      </c>
      <c r="D5563" s="1" t="n">
        <v>0</v>
      </c>
      <c r="E5563" s="1" t="n">
        <v>0</v>
      </c>
      <c r="F5563" s="1" t="n">
        <v>5567</v>
      </c>
      <c r="I5563" s="3" t="s">
        <v>6161</v>
      </c>
      <c r="L5563" s="1" t="n">
        <v>0</v>
      </c>
      <c r="M5563" s="1" t="n">
        <v>55680</v>
      </c>
    </row>
    <row r="5564" customFormat="false" ht="14.9" hidden="false" customHeight="false" outlineLevel="0" collapsed="false">
      <c r="A5564" s="1" t="n">
        <v>5569</v>
      </c>
      <c r="B5564" s="1" t="n">
        <v>74</v>
      </c>
      <c r="C5564" s="1" t="n">
        <v>0</v>
      </c>
      <c r="D5564" s="1" t="n">
        <v>0</v>
      </c>
      <c r="E5564" s="1" t="n">
        <v>1</v>
      </c>
      <c r="F5564" s="1" t="n">
        <v>5568</v>
      </c>
      <c r="H5564" s="1" t="s">
        <v>6162</v>
      </c>
      <c r="I5564" s="3" t="e">
        <f aca="false">--#NAME? #NAME? #NAME?</f>
        <v>#VALUE!</v>
      </c>
      <c r="J5564" s="3" t="s">
        <v>256</v>
      </c>
      <c r="K5564" s="1" t="n">
        <v>10</v>
      </c>
      <c r="L5564" s="1" t="n">
        <v>0</v>
      </c>
      <c r="M5564" s="1" t="n">
        <v>55690</v>
      </c>
    </row>
    <row r="5565" customFormat="false" ht="14.9" hidden="false" customHeight="false" outlineLevel="0" collapsed="false">
      <c r="A5565" s="1" t="n">
        <v>5570</v>
      </c>
      <c r="B5565" s="1" t="n">
        <v>74</v>
      </c>
      <c r="C5565" s="1" t="n">
        <v>0</v>
      </c>
      <c r="D5565" s="1" t="n">
        <v>0</v>
      </c>
      <c r="E5565" s="1" t="n">
        <v>0</v>
      </c>
      <c r="F5565" s="1" t="n">
        <v>5568</v>
      </c>
      <c r="I5565" s="3" t="e">
        <f aca="false">--#NAME? #NAME? #NAME?</f>
        <v>#VALUE!</v>
      </c>
      <c r="L5565" s="1" t="n">
        <v>0</v>
      </c>
      <c r="M5565" s="1" t="n">
        <v>55700</v>
      </c>
    </row>
    <row r="5566" customFormat="false" ht="14.9" hidden="false" customHeight="false" outlineLevel="0" collapsed="false">
      <c r="A5566" s="1" t="n">
        <v>5571</v>
      </c>
      <c r="B5566" s="1" t="n">
        <v>74</v>
      </c>
      <c r="C5566" s="1" t="n">
        <v>0</v>
      </c>
      <c r="D5566" s="1" t="n">
        <v>0</v>
      </c>
      <c r="E5566" s="1" t="n">
        <v>0</v>
      </c>
      <c r="F5566" s="1" t="n">
        <v>5567</v>
      </c>
      <c r="I5566" s="3" t="s">
        <v>6163</v>
      </c>
      <c r="L5566" s="1" t="n">
        <v>0</v>
      </c>
      <c r="M5566" s="1" t="n">
        <v>55710</v>
      </c>
    </row>
    <row r="5567" customFormat="false" ht="14.9" hidden="false" customHeight="false" outlineLevel="0" collapsed="false">
      <c r="A5567" s="1" t="n">
        <v>5572</v>
      </c>
      <c r="B5567" s="1" t="n">
        <v>74</v>
      </c>
      <c r="C5567" s="1" t="n">
        <v>0</v>
      </c>
      <c r="D5567" s="1" t="n">
        <v>0</v>
      </c>
      <c r="E5567" s="1" t="n">
        <v>1</v>
      </c>
      <c r="F5567" s="1" t="n">
        <v>5571</v>
      </c>
      <c r="H5567" s="1" t="s">
        <v>6164</v>
      </c>
      <c r="I5567" s="3" t="e">
        <f aca="false">--#NAME? #NAME? #NAME?</f>
        <v>#VALUE!</v>
      </c>
      <c r="J5567" s="3" t="s">
        <v>256</v>
      </c>
      <c r="K5567" s="1" t="n">
        <v>10</v>
      </c>
      <c r="L5567" s="1" t="n">
        <v>0</v>
      </c>
      <c r="M5567" s="1" t="n">
        <v>55720</v>
      </c>
    </row>
    <row r="5568" customFormat="false" ht="14.9" hidden="false" customHeight="false" outlineLevel="0" collapsed="false">
      <c r="A5568" s="1" t="n">
        <v>5573</v>
      </c>
      <c r="B5568" s="1" t="n">
        <v>74</v>
      </c>
      <c r="C5568" s="1" t="n">
        <v>0</v>
      </c>
      <c r="D5568" s="1" t="n">
        <v>0</v>
      </c>
      <c r="E5568" s="1" t="n">
        <v>1</v>
      </c>
      <c r="F5568" s="1" t="n">
        <v>5571</v>
      </c>
      <c r="H5568" s="1" t="s">
        <v>6165</v>
      </c>
      <c r="I5568" s="3" t="e">
        <f aca="false">--#NAME? #NAME? #NAME?</f>
        <v>#VALUE!</v>
      </c>
      <c r="J5568" s="3" t="s">
        <v>256</v>
      </c>
      <c r="K5568" s="1" t="n">
        <v>10</v>
      </c>
      <c r="L5568" s="1" t="n">
        <v>0</v>
      </c>
      <c r="M5568" s="1" t="n">
        <v>55730</v>
      </c>
    </row>
    <row r="5569" customFormat="false" ht="41.75" hidden="false" customHeight="false" outlineLevel="0" collapsed="false">
      <c r="A5569" s="1" t="n">
        <v>5574</v>
      </c>
      <c r="B5569" s="1" t="n">
        <v>74</v>
      </c>
      <c r="C5569" s="1" t="n">
        <v>0</v>
      </c>
      <c r="D5569" s="1" t="n">
        <v>1</v>
      </c>
      <c r="E5569" s="1" t="n">
        <v>0</v>
      </c>
      <c r="G5569" s="1" t="n">
        <v>74.11</v>
      </c>
      <c r="I5569" s="3" t="s">
        <v>6166</v>
      </c>
      <c r="L5569" s="1" t="n">
        <v>0</v>
      </c>
      <c r="M5569" s="1" t="n">
        <v>55740</v>
      </c>
    </row>
    <row r="5570" customFormat="false" ht="14.9" hidden="false" customHeight="false" outlineLevel="0" collapsed="false">
      <c r="A5570" s="1" t="n">
        <v>5575</v>
      </c>
      <c r="B5570" s="1" t="n">
        <v>74</v>
      </c>
      <c r="C5570" s="1" t="n">
        <v>0</v>
      </c>
      <c r="D5570" s="1" t="n">
        <v>0</v>
      </c>
      <c r="E5570" s="1" t="n">
        <v>1</v>
      </c>
      <c r="F5570" s="1" t="n">
        <v>5574</v>
      </c>
      <c r="H5570" s="1" t="s">
        <v>6167</v>
      </c>
      <c r="I5570" s="3" t="e">
        <f aca="false">-#NAME? #NAME? #NAME?</f>
        <v>#VALUE!</v>
      </c>
      <c r="J5570" s="3" t="s">
        <v>256</v>
      </c>
      <c r="K5570" s="1" t="n">
        <v>10</v>
      </c>
      <c r="L5570" s="1" t="n">
        <v>0</v>
      </c>
      <c r="M5570" s="1" t="n">
        <v>55750</v>
      </c>
    </row>
    <row r="5571" customFormat="false" ht="41.75" hidden="false" customHeight="false" outlineLevel="0" collapsed="false">
      <c r="A5571" s="1" t="n">
        <v>5576</v>
      </c>
      <c r="B5571" s="1" t="n">
        <v>74</v>
      </c>
      <c r="C5571" s="1" t="n">
        <v>0</v>
      </c>
      <c r="D5571" s="1" t="n">
        <v>0</v>
      </c>
      <c r="E5571" s="1" t="n">
        <v>0</v>
      </c>
      <c r="F5571" s="1" t="n">
        <v>5574</v>
      </c>
      <c r="I5571" s="3" t="s">
        <v>6137</v>
      </c>
      <c r="L5571" s="1" t="n">
        <v>0</v>
      </c>
      <c r="M5571" s="1" t="n">
        <v>55760</v>
      </c>
    </row>
    <row r="5572" customFormat="false" ht="14.9" hidden="false" customHeight="false" outlineLevel="0" collapsed="false">
      <c r="A5572" s="1" t="n">
        <v>5577</v>
      </c>
      <c r="B5572" s="1" t="n">
        <v>74</v>
      </c>
      <c r="C5572" s="1" t="n">
        <v>0</v>
      </c>
      <c r="D5572" s="1" t="n">
        <v>0</v>
      </c>
      <c r="E5572" s="1" t="n">
        <v>1</v>
      </c>
      <c r="F5572" s="1" t="n">
        <v>5576</v>
      </c>
      <c r="H5572" s="1" t="s">
        <v>6168</v>
      </c>
      <c r="I5572" s="3" t="e">
        <f aca="false">--#NAME? #NAME?-#NAME? #NAME? #NAME? (#NAME?)</f>
        <v>#VALUE!</v>
      </c>
      <c r="J5572" s="3" t="s">
        <v>256</v>
      </c>
      <c r="K5572" s="1" t="n">
        <v>10</v>
      </c>
      <c r="L5572" s="1" t="n">
        <v>0</v>
      </c>
      <c r="M5572" s="1" t="n">
        <v>55770</v>
      </c>
    </row>
    <row r="5573" customFormat="false" ht="176.1" hidden="false" customHeight="false" outlineLevel="0" collapsed="false">
      <c r="A5573" s="1" t="n">
        <v>5578</v>
      </c>
      <c r="B5573" s="1" t="n">
        <v>74</v>
      </c>
      <c r="C5573" s="1" t="n">
        <v>0</v>
      </c>
      <c r="D5573" s="1" t="n">
        <v>0</v>
      </c>
      <c r="E5573" s="1" t="n">
        <v>1</v>
      </c>
      <c r="F5573" s="1" t="n">
        <v>5576</v>
      </c>
      <c r="H5573" s="1" t="s">
        <v>6169</v>
      </c>
      <c r="I5573" s="3" t="s">
        <v>6170</v>
      </c>
      <c r="J5573" s="3" t="s">
        <v>256</v>
      </c>
      <c r="K5573" s="1" t="n">
        <v>10</v>
      </c>
      <c r="L5573" s="1" t="n">
        <v>0</v>
      </c>
      <c r="M5573" s="1" t="n">
        <v>55780</v>
      </c>
    </row>
    <row r="5574" customFormat="false" ht="14.9" hidden="false" customHeight="false" outlineLevel="0" collapsed="false">
      <c r="A5574" s="1" t="n">
        <v>5579</v>
      </c>
      <c r="B5574" s="1" t="n">
        <v>74</v>
      </c>
      <c r="C5574" s="1" t="n">
        <v>0</v>
      </c>
      <c r="D5574" s="1" t="n">
        <v>0</v>
      </c>
      <c r="E5574" s="1" t="n">
        <v>1</v>
      </c>
      <c r="F5574" s="1" t="n">
        <v>5576</v>
      </c>
      <c r="H5574" s="1" t="s">
        <v>6171</v>
      </c>
      <c r="I5574" s="3" t="e">
        <f aca="false">--#NAME?</f>
        <v>#NAME?</v>
      </c>
      <c r="J5574" s="3" t="s">
        <v>256</v>
      </c>
      <c r="K5574" s="1" t="n">
        <v>10</v>
      </c>
      <c r="L5574" s="1" t="n">
        <v>0</v>
      </c>
      <c r="M5574" s="1" t="n">
        <v>55790</v>
      </c>
    </row>
    <row r="5575" customFormat="false" ht="122.35" hidden="false" customHeight="false" outlineLevel="0" collapsed="false">
      <c r="A5575" s="1" t="n">
        <v>5580</v>
      </c>
      <c r="B5575" s="1" t="n">
        <v>74</v>
      </c>
      <c r="C5575" s="1" t="n">
        <v>0</v>
      </c>
      <c r="D5575" s="1" t="n">
        <v>1</v>
      </c>
      <c r="E5575" s="1" t="n">
        <v>0</v>
      </c>
      <c r="G5575" s="1" t="n">
        <v>74.12</v>
      </c>
      <c r="I5575" s="3" t="s">
        <v>6172</v>
      </c>
      <c r="L5575" s="1" t="n">
        <v>0</v>
      </c>
      <c r="M5575" s="1" t="n">
        <v>55800</v>
      </c>
    </row>
    <row r="5576" customFormat="false" ht="14.9" hidden="false" customHeight="false" outlineLevel="0" collapsed="false">
      <c r="A5576" s="1" t="n">
        <v>5581</v>
      </c>
      <c r="B5576" s="1" t="n">
        <v>74</v>
      </c>
      <c r="C5576" s="1" t="n">
        <v>0</v>
      </c>
      <c r="D5576" s="1" t="n">
        <v>0</v>
      </c>
      <c r="E5576" s="1" t="n">
        <v>1</v>
      </c>
      <c r="F5576" s="1" t="n">
        <v>5580</v>
      </c>
      <c r="H5576" s="1" t="s">
        <v>6173</v>
      </c>
      <c r="I5576" s="3" t="e">
        <f aca="false">-#NAME? #NAME? #NAME?</f>
        <v>#VALUE!</v>
      </c>
      <c r="J5576" s="3" t="s">
        <v>256</v>
      </c>
      <c r="K5576" s="1" t="n">
        <v>10</v>
      </c>
      <c r="L5576" s="1" t="n">
        <v>0</v>
      </c>
      <c r="M5576" s="1" t="n">
        <v>55810</v>
      </c>
    </row>
    <row r="5577" customFormat="false" ht="14.9" hidden="false" customHeight="false" outlineLevel="0" collapsed="false">
      <c r="A5577" s="1" t="n">
        <v>5582</v>
      </c>
      <c r="B5577" s="1" t="n">
        <v>74</v>
      </c>
      <c r="C5577" s="1" t="n">
        <v>0</v>
      </c>
      <c r="D5577" s="1" t="n">
        <v>0</v>
      </c>
      <c r="E5577" s="1" t="n">
        <v>1</v>
      </c>
      <c r="F5577" s="1" t="n">
        <v>5580</v>
      </c>
      <c r="H5577" s="1" t="s">
        <v>6174</v>
      </c>
      <c r="I5577" s="3" t="e">
        <f aca="false">-#NAME? #NAME? #NAME?</f>
        <v>#VALUE!</v>
      </c>
      <c r="J5577" s="3" t="s">
        <v>256</v>
      </c>
      <c r="K5577" s="1" t="n">
        <v>10</v>
      </c>
      <c r="L5577" s="1" t="n">
        <v>0</v>
      </c>
      <c r="M5577" s="1" t="n">
        <v>55820</v>
      </c>
    </row>
    <row r="5578" customFormat="false" ht="162.65" hidden="false" customHeight="false" outlineLevel="0" collapsed="false">
      <c r="A5578" s="1" t="n">
        <v>5583</v>
      </c>
      <c r="B5578" s="1" t="n">
        <v>74</v>
      </c>
      <c r="C5578" s="1" t="n">
        <v>0</v>
      </c>
      <c r="D5578" s="1" t="n">
        <v>1</v>
      </c>
      <c r="E5578" s="1" t="n">
        <v>0</v>
      </c>
      <c r="G5578" s="1" t="n">
        <v>74.13</v>
      </c>
      <c r="I5578" s="3" t="s">
        <v>6175</v>
      </c>
      <c r="L5578" s="1" t="n">
        <v>0</v>
      </c>
      <c r="M5578" s="1" t="n">
        <v>55830</v>
      </c>
    </row>
    <row r="5579" customFormat="false" ht="14.9" hidden="false" customHeight="false" outlineLevel="0" collapsed="false">
      <c r="A5579" s="1" t="n">
        <v>5584</v>
      </c>
      <c r="B5579" s="1" t="n">
        <v>74</v>
      </c>
      <c r="C5579" s="1" t="n">
        <v>0</v>
      </c>
      <c r="D5579" s="1" t="n">
        <v>0</v>
      </c>
      <c r="E5579" s="1" t="n">
        <v>1</v>
      </c>
      <c r="F5579" s="1" t="n">
        <v>5583</v>
      </c>
      <c r="H5579" s="1" t="s">
        <v>6176</v>
      </c>
      <c r="I5579" s="3" t="e">
        <f aca="false">---#NAME?</f>
        <v>#NAME?</v>
      </c>
      <c r="J5579" s="3" t="s">
        <v>256</v>
      </c>
      <c r="K5579" s="1" t="n">
        <v>10</v>
      </c>
      <c r="L5579" s="1" t="n">
        <v>0</v>
      </c>
      <c r="M5579" s="1" t="n">
        <v>55840</v>
      </c>
    </row>
    <row r="5580" customFormat="false" ht="14.9" hidden="false" customHeight="false" outlineLevel="0" collapsed="false">
      <c r="A5580" s="1" t="n">
        <v>5585</v>
      </c>
      <c r="B5580" s="1" t="n">
        <v>74</v>
      </c>
      <c r="C5580" s="1" t="n">
        <v>0</v>
      </c>
      <c r="D5580" s="1" t="n">
        <v>0</v>
      </c>
      <c r="E5580" s="1" t="n">
        <v>1</v>
      </c>
      <c r="F5580" s="1" t="n">
        <v>5583</v>
      </c>
      <c r="H5580" s="1" t="s">
        <v>6177</v>
      </c>
      <c r="I5580" s="3" t="e">
        <f aca="false">---#NAME?</f>
        <v>#NAME?</v>
      </c>
      <c r="J5580" s="3" t="s">
        <v>256</v>
      </c>
      <c r="K5580" s="1" t="n">
        <v>10</v>
      </c>
      <c r="L5580" s="1" t="n">
        <v>0</v>
      </c>
      <c r="M5580" s="1" t="n">
        <v>55850</v>
      </c>
    </row>
    <row r="5581" customFormat="false" ht="13.8" hidden="false" customHeight="false" outlineLevel="0" collapsed="false">
      <c r="A5581" s="1" t="n">
        <v>5586</v>
      </c>
      <c r="B5581" s="1" t="n">
        <v>74</v>
      </c>
      <c r="C5581" s="1" t="n">
        <v>0</v>
      </c>
      <c r="D5581" s="1" t="n">
        <v>1</v>
      </c>
      <c r="E5581" s="1" t="n">
        <v>0</v>
      </c>
      <c r="G5581" s="1" t="s">
        <v>6178</v>
      </c>
      <c r="L5581" s="1" t="n">
        <v>0</v>
      </c>
      <c r="M5581" s="1" t="n">
        <v>55860</v>
      </c>
    </row>
    <row r="5582" customFormat="false" ht="485.05" hidden="false" customHeight="false" outlineLevel="0" collapsed="false">
      <c r="A5582" s="1" t="n">
        <v>5587</v>
      </c>
      <c r="B5582" s="1" t="n">
        <v>74</v>
      </c>
      <c r="C5582" s="1" t="n">
        <v>0</v>
      </c>
      <c r="D5582" s="1" t="n">
        <v>1</v>
      </c>
      <c r="E5582" s="1" t="n">
        <v>0</v>
      </c>
      <c r="G5582" s="1" t="n">
        <v>74.15</v>
      </c>
      <c r="I5582" s="3" t="s">
        <v>6179</v>
      </c>
      <c r="L5582" s="1" t="n">
        <v>0</v>
      </c>
      <c r="M5582" s="1" t="n">
        <v>55870</v>
      </c>
    </row>
    <row r="5583" customFormat="false" ht="14.9" hidden="false" customHeight="false" outlineLevel="0" collapsed="false">
      <c r="A5583" s="1" t="n">
        <v>5588</v>
      </c>
      <c r="B5583" s="1" t="n">
        <v>74</v>
      </c>
      <c r="C5583" s="1" t="n">
        <v>0</v>
      </c>
      <c r="D5583" s="1" t="n">
        <v>0</v>
      </c>
      <c r="E5583" s="1" t="n">
        <v>1</v>
      </c>
      <c r="F5583" s="1" t="n">
        <v>5587</v>
      </c>
      <c r="H5583" s="1" t="s">
        <v>6180</v>
      </c>
      <c r="I5583" s="3" t="e">
        <f aca="false">-#NAME? #NAME? #NAME?,#NAME? #NAME?,#NAME? #NAME? #NAME? #NAME?</f>
        <v>#VALUE!</v>
      </c>
      <c r="J5583" s="3" t="s">
        <v>256</v>
      </c>
      <c r="K5583" s="1" t="n">
        <v>10</v>
      </c>
      <c r="L5583" s="1" t="n">
        <v>0</v>
      </c>
      <c r="M5583" s="1" t="n">
        <v>55880</v>
      </c>
    </row>
    <row r="5584" customFormat="false" ht="55.2" hidden="false" customHeight="false" outlineLevel="0" collapsed="false">
      <c r="A5584" s="1" t="n">
        <v>5589</v>
      </c>
      <c r="B5584" s="1" t="n">
        <v>74</v>
      </c>
      <c r="C5584" s="1" t="n">
        <v>0</v>
      </c>
      <c r="D5584" s="1" t="n">
        <v>0</v>
      </c>
      <c r="E5584" s="1" t="n">
        <v>0</v>
      </c>
      <c r="F5584" s="1" t="n">
        <v>5587</v>
      </c>
      <c r="I5584" s="3" t="s">
        <v>6181</v>
      </c>
      <c r="L5584" s="1" t="n">
        <v>0</v>
      </c>
      <c r="M5584" s="1" t="n">
        <v>55890</v>
      </c>
    </row>
    <row r="5585" customFormat="false" ht="14.9" hidden="false" customHeight="false" outlineLevel="0" collapsed="false">
      <c r="A5585" s="1" t="n">
        <v>5590</v>
      </c>
      <c r="B5585" s="1" t="n">
        <v>74</v>
      </c>
      <c r="C5585" s="1" t="n">
        <v>0</v>
      </c>
      <c r="D5585" s="1" t="n">
        <v>0</v>
      </c>
      <c r="E5585" s="1" t="n">
        <v>1</v>
      </c>
      <c r="F5585" s="1" t="n">
        <v>5589</v>
      </c>
      <c r="H5585" s="1" t="s">
        <v>6182</v>
      </c>
      <c r="I5585" s="3" t="e">
        <f aca="false">--#NAME? (#NAME? #NAME? #NAME?)</f>
        <v>#VALUE!</v>
      </c>
      <c r="J5585" s="3" t="s">
        <v>256</v>
      </c>
      <c r="K5585" s="1" t="n">
        <v>10</v>
      </c>
      <c r="L5585" s="1" t="n">
        <v>0</v>
      </c>
      <c r="M5585" s="1" t="n">
        <v>55900</v>
      </c>
    </row>
    <row r="5586" customFormat="false" ht="14.9" hidden="false" customHeight="false" outlineLevel="0" collapsed="false">
      <c r="A5586" s="1" t="n">
        <v>5591</v>
      </c>
      <c r="B5586" s="1" t="n">
        <v>74</v>
      </c>
      <c r="C5586" s="1" t="n">
        <v>0</v>
      </c>
      <c r="D5586" s="1" t="n">
        <v>0</v>
      </c>
      <c r="E5586" s="1" t="n">
        <v>1</v>
      </c>
      <c r="F5586" s="1" t="n">
        <v>5589</v>
      </c>
      <c r="H5586" s="1" t="s">
        <v>6183</v>
      </c>
      <c r="I5586" s="3" t="e">
        <f aca="false">--#NAME?</f>
        <v>#NAME?</v>
      </c>
      <c r="L5586" s="1" t="n">
        <v>0</v>
      </c>
      <c r="M5586" s="1" t="n">
        <v>55910</v>
      </c>
    </row>
    <row r="5587" customFormat="false" ht="41.75" hidden="false" customHeight="false" outlineLevel="0" collapsed="false">
      <c r="A5587" s="1" t="n">
        <v>5592</v>
      </c>
      <c r="B5587" s="1" t="n">
        <v>74</v>
      </c>
      <c r="C5587" s="1" t="n">
        <v>0</v>
      </c>
      <c r="D5587" s="1" t="n">
        <v>0</v>
      </c>
      <c r="E5587" s="1" t="n">
        <v>0</v>
      </c>
      <c r="F5587" s="1" t="n">
        <v>5587</v>
      </c>
      <c r="I5587" s="3" t="s">
        <v>6184</v>
      </c>
      <c r="L5587" s="1" t="n">
        <v>0</v>
      </c>
      <c r="M5587" s="1" t="n">
        <v>55920</v>
      </c>
    </row>
    <row r="5588" customFormat="false" ht="14.9" hidden="false" customHeight="false" outlineLevel="0" collapsed="false">
      <c r="A5588" s="1" t="n">
        <v>5593</v>
      </c>
      <c r="B5588" s="1" t="n">
        <v>74</v>
      </c>
      <c r="C5588" s="1" t="n">
        <v>0</v>
      </c>
      <c r="D5588" s="1" t="n">
        <v>0</v>
      </c>
      <c r="E5588" s="1" t="n">
        <v>1</v>
      </c>
      <c r="F5588" s="1" t="n">
        <v>5592</v>
      </c>
      <c r="H5588" s="1" t="s">
        <v>6185</v>
      </c>
      <c r="I5588" s="3" t="e">
        <f aca="false">--#NAME?</f>
        <v>#NAME?</v>
      </c>
      <c r="J5588" s="3" t="s">
        <v>6186</v>
      </c>
      <c r="K5588" s="1" t="n">
        <v>5</v>
      </c>
      <c r="L5588" s="1" t="n">
        <v>0</v>
      </c>
      <c r="M5588" s="1" t="n">
        <v>0</v>
      </c>
      <c r="N5588" s="1" t="n">
        <v>55930</v>
      </c>
    </row>
    <row r="5589" customFormat="false" ht="14.9" hidden="false" customHeight="false" outlineLevel="0" collapsed="false">
      <c r="A5589" s="1" t="n">
        <v>5594</v>
      </c>
      <c r="B5589" s="1" t="n">
        <v>74</v>
      </c>
      <c r="C5589" s="1" t="n">
        <v>0</v>
      </c>
      <c r="D5589" s="1" t="n">
        <v>0</v>
      </c>
      <c r="E5589" s="1" t="n">
        <v>1</v>
      </c>
      <c r="F5589" s="1" t="n">
        <v>5592</v>
      </c>
      <c r="H5589" s="1" t="s">
        <v>6187</v>
      </c>
      <c r="I5589" s="3" t="e">
        <f aca="false">--#NAME?</f>
        <v>#NAME?</v>
      </c>
      <c r="J5589" s="3" t="s">
        <v>256</v>
      </c>
      <c r="K5589" s="1" t="n">
        <v>10</v>
      </c>
      <c r="L5589" s="1" t="n">
        <v>0</v>
      </c>
      <c r="M5589" s="1" t="n">
        <v>55940</v>
      </c>
    </row>
    <row r="5590" customFormat="false" ht="13.8" hidden="false" customHeight="false" outlineLevel="0" collapsed="false">
      <c r="A5590" s="1" t="n">
        <v>5595</v>
      </c>
      <c r="B5590" s="1" t="n">
        <v>74</v>
      </c>
      <c r="C5590" s="1" t="n">
        <v>0</v>
      </c>
      <c r="D5590" s="1" t="n">
        <v>1</v>
      </c>
      <c r="E5590" s="1" t="n">
        <v>0</v>
      </c>
      <c r="G5590" s="1" t="s">
        <v>6188</v>
      </c>
      <c r="L5590" s="1" t="n">
        <v>0</v>
      </c>
      <c r="M5590" s="1" t="n">
        <v>55950</v>
      </c>
    </row>
    <row r="5591" customFormat="false" ht="13.8" hidden="false" customHeight="false" outlineLevel="0" collapsed="false">
      <c r="A5591" s="1" t="n">
        <v>5596</v>
      </c>
      <c r="B5591" s="1" t="n">
        <v>74</v>
      </c>
      <c r="C5591" s="1" t="n">
        <v>0</v>
      </c>
      <c r="D5591" s="1" t="n">
        <v>1</v>
      </c>
      <c r="E5591" s="1" t="n">
        <v>0</v>
      </c>
      <c r="G5591" s="1" t="s">
        <v>6189</v>
      </c>
      <c r="L5591" s="1" t="n">
        <v>0</v>
      </c>
      <c r="M5591" s="1" t="n">
        <v>55960</v>
      </c>
    </row>
    <row r="5592" customFormat="false" ht="323.85" hidden="false" customHeight="false" outlineLevel="0" collapsed="false">
      <c r="A5592" s="1" t="n">
        <v>5597</v>
      </c>
      <c r="B5592" s="1" t="n">
        <v>74</v>
      </c>
      <c r="C5592" s="1" t="n">
        <v>0</v>
      </c>
      <c r="D5592" s="1" t="n">
        <v>1</v>
      </c>
      <c r="E5592" s="1" t="n">
        <v>0</v>
      </c>
      <c r="G5592" s="1" t="n">
        <v>74.18</v>
      </c>
      <c r="I5592" s="3" t="s">
        <v>6190</v>
      </c>
      <c r="L5592" s="1" t="n">
        <v>0</v>
      </c>
      <c r="M5592" s="1" t="n">
        <v>55970</v>
      </c>
    </row>
    <row r="5593" customFormat="false" ht="229.85" hidden="false" customHeight="false" outlineLevel="0" collapsed="false">
      <c r="A5593" s="1" t="n">
        <v>5598</v>
      </c>
      <c r="B5593" s="1" t="n">
        <v>74</v>
      </c>
      <c r="C5593" s="1" t="n">
        <v>0</v>
      </c>
      <c r="D5593" s="1" t="n">
        <v>0</v>
      </c>
      <c r="E5593" s="1" t="n">
        <v>1</v>
      </c>
      <c r="F5593" s="1" t="n">
        <v>5597</v>
      </c>
      <c r="H5593" s="1" t="s">
        <v>6191</v>
      </c>
      <c r="I5593" s="3" t="s">
        <v>6192</v>
      </c>
      <c r="J5593" s="3" t="s">
        <v>256</v>
      </c>
      <c r="K5593" s="1" t="n">
        <v>10</v>
      </c>
      <c r="L5593" s="1" t="n">
        <v>0</v>
      </c>
      <c r="M5593" s="1" t="n">
        <v>55980</v>
      </c>
    </row>
    <row r="5594" customFormat="false" ht="14.9" hidden="false" customHeight="false" outlineLevel="0" collapsed="false">
      <c r="A5594" s="1" t="n">
        <v>5599</v>
      </c>
      <c r="B5594" s="1" t="n">
        <v>74</v>
      </c>
      <c r="C5594" s="1" t="n">
        <v>0</v>
      </c>
      <c r="D5594" s="1" t="n">
        <v>0</v>
      </c>
      <c r="E5594" s="1" t="n">
        <v>1</v>
      </c>
      <c r="F5594" s="1" t="n">
        <v>5597</v>
      </c>
      <c r="H5594" s="1" t="s">
        <v>6193</v>
      </c>
      <c r="I5594" s="3" t="e">
        <f aca="false">-#NAME? #NAME? #NAME? #NAME? #NAME?</f>
        <v>#VALUE!</v>
      </c>
      <c r="J5594" s="3" t="s">
        <v>256</v>
      </c>
      <c r="K5594" s="1" t="n">
        <v>10</v>
      </c>
      <c r="L5594" s="1" t="n">
        <v>0</v>
      </c>
      <c r="M5594" s="1" t="n">
        <v>55990</v>
      </c>
    </row>
    <row r="5595" customFormat="false" ht="41.75" hidden="false" customHeight="false" outlineLevel="0" collapsed="false">
      <c r="A5595" s="1" t="n">
        <v>5600</v>
      </c>
      <c r="B5595" s="1" t="n">
        <v>74</v>
      </c>
      <c r="C5595" s="1" t="n">
        <v>0</v>
      </c>
      <c r="D5595" s="1" t="n">
        <v>1</v>
      </c>
      <c r="E5595" s="1" t="n">
        <v>0</v>
      </c>
      <c r="G5595" s="1" t="n">
        <v>74.19</v>
      </c>
      <c r="I5595" s="3" t="s">
        <v>6194</v>
      </c>
      <c r="L5595" s="1" t="n">
        <v>0</v>
      </c>
      <c r="M5595" s="1" t="n">
        <v>56000</v>
      </c>
    </row>
    <row r="5596" customFormat="false" ht="14.9" hidden="false" customHeight="false" outlineLevel="0" collapsed="false">
      <c r="A5596" s="1" t="n">
        <v>5601</v>
      </c>
      <c r="B5596" s="1" t="n">
        <v>74</v>
      </c>
      <c r="C5596" s="1" t="n">
        <v>0</v>
      </c>
      <c r="D5596" s="1" t="n">
        <v>0</v>
      </c>
      <c r="E5596" s="1" t="n">
        <v>1</v>
      </c>
      <c r="F5596" s="1" t="n">
        <v>5600</v>
      </c>
      <c r="H5596" s="1" t="s">
        <v>6195</v>
      </c>
      <c r="I5596" s="3" t="e">
        <f aca="false">-#NAME? #NAME? #NAME? #NAME?</f>
        <v>#VALUE!</v>
      </c>
      <c r="J5596" s="3" t="s">
        <v>256</v>
      </c>
      <c r="K5596" s="1" t="n">
        <v>10</v>
      </c>
      <c r="L5596" s="1" t="n">
        <v>0</v>
      </c>
      <c r="M5596" s="1" t="n">
        <v>56010</v>
      </c>
    </row>
    <row r="5597" customFormat="false" ht="14.9" hidden="false" customHeight="false" outlineLevel="0" collapsed="false">
      <c r="A5597" s="1" t="n">
        <v>5602</v>
      </c>
      <c r="B5597" s="1" t="n">
        <v>74</v>
      </c>
      <c r="C5597" s="1" t="n">
        <v>0</v>
      </c>
      <c r="D5597" s="1" t="n">
        <v>0</v>
      </c>
      <c r="E5597" s="1" t="n">
        <v>0</v>
      </c>
      <c r="F5597" s="1" t="n">
        <v>5600</v>
      </c>
      <c r="I5597" s="3" t="s">
        <v>199</v>
      </c>
      <c r="L5597" s="1" t="n">
        <v>0</v>
      </c>
      <c r="M5597" s="1" t="n">
        <v>56020</v>
      </c>
    </row>
    <row r="5598" customFormat="false" ht="14.9" hidden="false" customHeight="false" outlineLevel="0" collapsed="false">
      <c r="A5598" s="1" t="n">
        <v>5603</v>
      </c>
      <c r="B5598" s="1" t="n">
        <v>74</v>
      </c>
      <c r="C5598" s="1" t="n">
        <v>0</v>
      </c>
      <c r="D5598" s="1" t="n">
        <v>0</v>
      </c>
      <c r="E5598" s="1" t="n">
        <v>1</v>
      </c>
      <c r="F5598" s="1" t="n">
        <v>5602</v>
      </c>
      <c r="H5598" s="1" t="s">
        <v>6196</v>
      </c>
      <c r="I5598" s="3" t="e">
        <f aca="false">--#NAME?,#NAME?,#NAME? #NAME? #NAME?,#NAME? #NAME? #NAME? #NAME?</f>
        <v>#VALUE!</v>
      </c>
      <c r="J5598" s="3" t="s">
        <v>256</v>
      </c>
      <c r="K5598" s="1" t="n">
        <v>10</v>
      </c>
      <c r="L5598" s="1" t="n">
        <v>0</v>
      </c>
      <c r="M5598" s="1" t="n">
        <v>56030</v>
      </c>
    </row>
    <row r="5599" customFormat="false" ht="14.9" hidden="false" customHeight="false" outlineLevel="0" collapsed="false">
      <c r="A5599" s="1" t="n">
        <v>5604</v>
      </c>
      <c r="B5599" s="1" t="n">
        <v>74</v>
      </c>
      <c r="C5599" s="1" t="n">
        <v>0</v>
      </c>
      <c r="D5599" s="1" t="n">
        <v>0</v>
      </c>
      <c r="E5599" s="1" t="n">
        <v>1</v>
      </c>
      <c r="F5599" s="1" t="n">
        <v>5602</v>
      </c>
      <c r="H5599" s="1" t="s">
        <v>6197</v>
      </c>
      <c r="I5599" s="3" t="e">
        <f aca="false">--#NAME?</f>
        <v>#NAME?</v>
      </c>
      <c r="J5599" s="3" t="s">
        <v>256</v>
      </c>
      <c r="K5599" s="1" t="n">
        <v>10</v>
      </c>
      <c r="L5599" s="1" t="n">
        <v>0</v>
      </c>
      <c r="M5599" s="1" t="n">
        <v>56040</v>
      </c>
    </row>
    <row r="5600" customFormat="false" ht="162.65" hidden="false" customHeight="false" outlineLevel="0" collapsed="false">
      <c r="A5600" s="1" t="n">
        <v>5605</v>
      </c>
      <c r="B5600" s="1" t="n">
        <v>75</v>
      </c>
      <c r="C5600" s="1" t="n">
        <v>0</v>
      </c>
      <c r="D5600" s="1" t="n">
        <v>1</v>
      </c>
      <c r="E5600" s="1" t="n">
        <v>0</v>
      </c>
      <c r="G5600" s="1" t="n">
        <v>75.01</v>
      </c>
      <c r="I5600" s="3" t="s">
        <v>6198</v>
      </c>
      <c r="L5600" s="1" t="n">
        <v>0</v>
      </c>
      <c r="M5600" s="1" t="n">
        <v>56050</v>
      </c>
    </row>
    <row r="5601" customFormat="false" ht="14.9" hidden="false" customHeight="false" outlineLevel="0" collapsed="false">
      <c r="A5601" s="1" t="n">
        <v>5606</v>
      </c>
      <c r="B5601" s="1" t="n">
        <v>75</v>
      </c>
      <c r="C5601" s="1" t="n">
        <v>0</v>
      </c>
      <c r="D5601" s="1" t="n">
        <v>0</v>
      </c>
      <c r="E5601" s="1" t="n">
        <v>1</v>
      </c>
      <c r="F5601" s="1" t="n">
        <v>5605</v>
      </c>
      <c r="H5601" s="1" t="s">
        <v>6199</v>
      </c>
      <c r="I5601" s="3" t="e">
        <f aca="false">-#NAME? #NAME?</f>
        <v>#VALUE!</v>
      </c>
      <c r="J5601" s="3" t="s">
        <v>256</v>
      </c>
      <c r="K5601" s="1" t="n">
        <v>10</v>
      </c>
      <c r="L5601" s="1" t="n">
        <v>0</v>
      </c>
      <c r="M5601" s="1" t="n">
        <v>56060</v>
      </c>
    </row>
    <row r="5602" customFormat="false" ht="14.9" hidden="false" customHeight="false" outlineLevel="0" collapsed="false">
      <c r="A5602" s="1" t="n">
        <v>5607</v>
      </c>
      <c r="B5602" s="1" t="n">
        <v>75</v>
      </c>
      <c r="C5602" s="1" t="n">
        <v>0</v>
      </c>
      <c r="D5602" s="1" t="n">
        <v>0</v>
      </c>
      <c r="E5602" s="1" t="n">
        <v>1</v>
      </c>
      <c r="F5602" s="1" t="n">
        <v>5605</v>
      </c>
      <c r="H5602" s="1" t="s">
        <v>6200</v>
      </c>
      <c r="I5602" s="3" t="e">
        <f aca="false">-#NAME? #NAME? #NAME? #NAME? #NAME? #NAME? #NAME? #NAME? #NAME? #NAME?</f>
        <v>#VALUE!</v>
      </c>
      <c r="J5602" s="3" t="s">
        <v>256</v>
      </c>
      <c r="K5602" s="1" t="n">
        <v>10</v>
      </c>
      <c r="L5602" s="1" t="n">
        <v>0</v>
      </c>
      <c r="M5602" s="1" t="n">
        <v>56070</v>
      </c>
    </row>
    <row r="5603" customFormat="false" ht="28.35" hidden="false" customHeight="false" outlineLevel="0" collapsed="false">
      <c r="A5603" s="1" t="n">
        <v>5608</v>
      </c>
      <c r="B5603" s="1" t="n">
        <v>75</v>
      </c>
      <c r="C5603" s="1" t="n">
        <v>0</v>
      </c>
      <c r="D5603" s="1" t="n">
        <v>1</v>
      </c>
      <c r="E5603" s="1" t="n">
        <v>0</v>
      </c>
      <c r="G5603" s="1" t="n">
        <v>75.02</v>
      </c>
      <c r="I5603" s="3" t="s">
        <v>6201</v>
      </c>
      <c r="L5603" s="1" t="n">
        <v>0</v>
      </c>
      <c r="M5603" s="1" t="n">
        <v>56080</v>
      </c>
    </row>
    <row r="5604" customFormat="false" ht="14.9" hidden="false" customHeight="false" outlineLevel="0" collapsed="false">
      <c r="A5604" s="1" t="n">
        <v>5609</v>
      </c>
      <c r="B5604" s="1" t="n">
        <v>75</v>
      </c>
      <c r="C5604" s="1" t="n">
        <v>0</v>
      </c>
      <c r="D5604" s="1" t="n">
        <v>0</v>
      </c>
      <c r="E5604" s="1" t="n">
        <v>1</v>
      </c>
      <c r="F5604" s="1" t="n">
        <v>5608</v>
      </c>
      <c r="H5604" s="1" t="s">
        <v>6202</v>
      </c>
      <c r="I5604" s="3" t="e">
        <f aca="false">-#NAME?,#NAME? #NAME?</f>
        <v>#VALUE!</v>
      </c>
      <c r="J5604" s="3" t="s">
        <v>256</v>
      </c>
      <c r="K5604" s="1" t="n">
        <v>10</v>
      </c>
      <c r="L5604" s="1" t="n">
        <v>0</v>
      </c>
      <c r="M5604" s="1" t="n">
        <v>56090</v>
      </c>
    </row>
    <row r="5605" customFormat="false" ht="14.9" hidden="false" customHeight="false" outlineLevel="0" collapsed="false">
      <c r="A5605" s="1" t="n">
        <v>5610</v>
      </c>
      <c r="B5605" s="1" t="n">
        <v>75</v>
      </c>
      <c r="C5605" s="1" t="n">
        <v>0</v>
      </c>
      <c r="D5605" s="1" t="n">
        <v>0</v>
      </c>
      <c r="E5605" s="1" t="n">
        <v>1</v>
      </c>
      <c r="F5605" s="1" t="n">
        <v>5608</v>
      </c>
      <c r="H5605" s="1" t="s">
        <v>6203</v>
      </c>
      <c r="I5605" s="3" t="e">
        <f aca="false">-#NAME? #NAME?</f>
        <v>#VALUE!</v>
      </c>
      <c r="J5605" s="3" t="s">
        <v>256</v>
      </c>
      <c r="K5605" s="1" t="n">
        <v>10</v>
      </c>
      <c r="L5605" s="1" t="n">
        <v>0</v>
      </c>
      <c r="M5605" s="1" t="n">
        <v>56100</v>
      </c>
    </row>
    <row r="5606" customFormat="false" ht="55.2" hidden="false" customHeight="false" outlineLevel="0" collapsed="false">
      <c r="A5606" s="1" t="n">
        <v>5611</v>
      </c>
      <c r="B5606" s="1" t="n">
        <v>75</v>
      </c>
      <c r="C5606" s="1" t="n">
        <v>0</v>
      </c>
      <c r="D5606" s="1" t="n">
        <v>1</v>
      </c>
      <c r="E5606" s="1" t="n">
        <v>1</v>
      </c>
      <c r="G5606" s="1" t="n">
        <v>75.03</v>
      </c>
      <c r="H5606" s="1" t="s">
        <v>6204</v>
      </c>
      <c r="I5606" s="3" t="s">
        <v>6205</v>
      </c>
      <c r="J5606" s="3" t="s">
        <v>256</v>
      </c>
      <c r="K5606" s="1" t="n">
        <v>10</v>
      </c>
      <c r="L5606" s="1" t="n">
        <v>0</v>
      </c>
      <c r="M5606" s="1" t="n">
        <v>56110</v>
      </c>
    </row>
    <row r="5607" customFormat="false" ht="55.2" hidden="false" customHeight="false" outlineLevel="0" collapsed="false">
      <c r="A5607" s="1" t="n">
        <v>5612</v>
      </c>
      <c r="B5607" s="1" t="n">
        <v>75</v>
      </c>
      <c r="C5607" s="1" t="n">
        <v>0</v>
      </c>
      <c r="D5607" s="1" t="n">
        <v>1</v>
      </c>
      <c r="E5607" s="1" t="n">
        <v>1</v>
      </c>
      <c r="G5607" s="1" t="n">
        <v>75.04</v>
      </c>
      <c r="H5607" s="1" t="s">
        <v>6206</v>
      </c>
      <c r="I5607" s="3" t="s">
        <v>6207</v>
      </c>
      <c r="J5607" s="3" t="s">
        <v>256</v>
      </c>
      <c r="K5607" s="1" t="n">
        <v>10</v>
      </c>
      <c r="L5607" s="1" t="n">
        <v>0</v>
      </c>
      <c r="M5607" s="1" t="n">
        <v>56120</v>
      </c>
    </row>
    <row r="5608" customFormat="false" ht="68.65" hidden="false" customHeight="false" outlineLevel="0" collapsed="false">
      <c r="A5608" s="1" t="n">
        <v>5613</v>
      </c>
      <c r="B5608" s="1" t="n">
        <v>75</v>
      </c>
      <c r="C5608" s="1" t="n">
        <v>0</v>
      </c>
      <c r="D5608" s="1" t="n">
        <v>1</v>
      </c>
      <c r="E5608" s="1" t="n">
        <v>0</v>
      </c>
      <c r="G5608" s="1" t="n">
        <v>75.05</v>
      </c>
      <c r="I5608" s="3" t="s">
        <v>6208</v>
      </c>
      <c r="L5608" s="1" t="n">
        <v>0</v>
      </c>
      <c r="M5608" s="1" t="n">
        <v>56130</v>
      </c>
    </row>
    <row r="5609" customFormat="false" ht="41.75" hidden="false" customHeight="false" outlineLevel="0" collapsed="false">
      <c r="A5609" s="1" t="n">
        <v>5614</v>
      </c>
      <c r="B5609" s="1" t="n">
        <v>75</v>
      </c>
      <c r="C5609" s="1" t="n">
        <v>0</v>
      </c>
      <c r="D5609" s="1" t="n">
        <v>0</v>
      </c>
      <c r="E5609" s="1" t="n">
        <v>0</v>
      </c>
      <c r="F5609" s="1" t="n">
        <v>5613</v>
      </c>
      <c r="I5609" s="3" t="s">
        <v>6209</v>
      </c>
      <c r="L5609" s="1" t="n">
        <v>0</v>
      </c>
      <c r="M5609" s="1" t="n">
        <v>56140</v>
      </c>
    </row>
    <row r="5610" customFormat="false" ht="14.9" hidden="false" customHeight="false" outlineLevel="0" collapsed="false">
      <c r="A5610" s="1" t="n">
        <v>5615</v>
      </c>
      <c r="B5610" s="1" t="n">
        <v>75</v>
      </c>
      <c r="C5610" s="1" t="n">
        <v>0</v>
      </c>
      <c r="D5610" s="1" t="n">
        <v>0</v>
      </c>
      <c r="E5610" s="1" t="n">
        <v>1</v>
      </c>
      <c r="F5610" s="1" t="n">
        <v>5614</v>
      </c>
      <c r="H5610" s="1" t="s">
        <v>6210</v>
      </c>
      <c r="I5610" s="3" t="e">
        <f aca="false">--#NAME? #NAME?,#NAME? #NAME?</f>
        <v>#VALUE!</v>
      </c>
      <c r="J5610" s="3" t="s">
        <v>256</v>
      </c>
      <c r="K5610" s="1" t="n">
        <v>10</v>
      </c>
      <c r="L5610" s="1" t="n">
        <v>0</v>
      </c>
      <c r="M5610" s="1" t="n">
        <v>56150</v>
      </c>
    </row>
    <row r="5611" customFormat="false" ht="14.9" hidden="false" customHeight="false" outlineLevel="0" collapsed="false">
      <c r="A5611" s="1" t="n">
        <v>5616</v>
      </c>
      <c r="B5611" s="1" t="n">
        <v>75</v>
      </c>
      <c r="C5611" s="1" t="n">
        <v>0</v>
      </c>
      <c r="D5611" s="1" t="n">
        <v>0</v>
      </c>
      <c r="E5611" s="1" t="n">
        <v>1</v>
      </c>
      <c r="F5611" s="1" t="n">
        <v>5614</v>
      </c>
      <c r="H5611" s="1" t="s">
        <v>6211</v>
      </c>
      <c r="I5611" s="3" t="e">
        <f aca="false">--#NAME? #NAME? #NAME?</f>
        <v>#VALUE!</v>
      </c>
      <c r="J5611" s="3" t="s">
        <v>256</v>
      </c>
      <c r="K5611" s="1" t="n">
        <v>10</v>
      </c>
      <c r="L5611" s="1" t="n">
        <v>0</v>
      </c>
      <c r="M5611" s="1" t="n">
        <v>56160</v>
      </c>
    </row>
    <row r="5612" customFormat="false" ht="14.9" hidden="false" customHeight="false" outlineLevel="0" collapsed="false">
      <c r="A5612" s="1" t="n">
        <v>5617</v>
      </c>
      <c r="B5612" s="1" t="n">
        <v>75</v>
      </c>
      <c r="C5612" s="1" t="n">
        <v>0</v>
      </c>
      <c r="D5612" s="1" t="n">
        <v>0</v>
      </c>
      <c r="E5612" s="1" t="n">
        <v>1</v>
      </c>
      <c r="F5612" s="1" t="n">
        <v>5613</v>
      </c>
      <c r="H5612" s="1" t="s">
        <v>6212</v>
      </c>
      <c r="I5612" s="3" t="s">
        <v>6213</v>
      </c>
      <c r="J5612" s="3" t="s">
        <v>256</v>
      </c>
      <c r="K5612" s="1" t="n">
        <v>10</v>
      </c>
      <c r="L5612" s="1" t="n">
        <v>0</v>
      </c>
      <c r="M5612" s="1" t="n">
        <v>56170</v>
      </c>
    </row>
    <row r="5613" customFormat="false" ht="14.9" hidden="false" customHeight="false" outlineLevel="0" collapsed="false">
      <c r="A5613" s="1" t="n">
        <v>5618</v>
      </c>
      <c r="B5613" s="1" t="n">
        <v>75</v>
      </c>
      <c r="C5613" s="1" t="n">
        <v>0</v>
      </c>
      <c r="D5613" s="1" t="n">
        <v>0</v>
      </c>
      <c r="E5613" s="1" t="n">
        <v>1</v>
      </c>
      <c r="F5613" s="1" t="n">
        <v>5617</v>
      </c>
      <c r="H5613" s="1" t="s">
        <v>6214</v>
      </c>
      <c r="I5613" s="3" t="e">
        <f aca="false">--#NAME? #NAME?,#NAME? #NAME?</f>
        <v>#VALUE!</v>
      </c>
      <c r="J5613" s="3" t="s">
        <v>256</v>
      </c>
      <c r="K5613" s="1" t="n">
        <v>10</v>
      </c>
      <c r="L5613" s="1" t="n">
        <v>0</v>
      </c>
      <c r="M5613" s="1" t="n">
        <v>56180</v>
      </c>
    </row>
    <row r="5614" customFormat="false" ht="68.65" hidden="false" customHeight="false" outlineLevel="0" collapsed="false">
      <c r="A5614" s="1" t="n">
        <v>5619</v>
      </c>
      <c r="B5614" s="1" t="n">
        <v>75</v>
      </c>
      <c r="C5614" s="1" t="n">
        <v>0</v>
      </c>
      <c r="D5614" s="1" t="n">
        <v>1</v>
      </c>
      <c r="E5614" s="1" t="n">
        <v>0</v>
      </c>
      <c r="G5614" s="1" t="n">
        <v>75.06</v>
      </c>
      <c r="I5614" s="3" t="s">
        <v>6215</v>
      </c>
      <c r="L5614" s="1" t="n">
        <v>0</v>
      </c>
      <c r="M5614" s="1" t="n">
        <v>56190</v>
      </c>
    </row>
    <row r="5615" customFormat="false" ht="14.9" hidden="false" customHeight="false" outlineLevel="0" collapsed="false">
      <c r="A5615" s="1" t="n">
        <v>5620</v>
      </c>
      <c r="B5615" s="1" t="n">
        <v>75</v>
      </c>
      <c r="C5615" s="1" t="n">
        <v>0</v>
      </c>
      <c r="D5615" s="1" t="n">
        <v>0</v>
      </c>
      <c r="E5615" s="1" t="n">
        <v>1</v>
      </c>
      <c r="F5615" s="1" t="n">
        <v>5619</v>
      </c>
      <c r="H5615" s="1" t="s">
        <v>6216</v>
      </c>
      <c r="I5615" s="3" t="e">
        <f aca="false">-#NAME? #NAME?,#NAME? #NAME?</f>
        <v>#VALUE!</v>
      </c>
      <c r="J5615" s="3" t="s">
        <v>256</v>
      </c>
      <c r="K5615" s="1" t="n">
        <v>10</v>
      </c>
      <c r="L5615" s="1" t="n">
        <v>0</v>
      </c>
      <c r="M5615" s="1" t="n">
        <v>56200</v>
      </c>
    </row>
    <row r="5616" customFormat="false" ht="14.9" hidden="false" customHeight="false" outlineLevel="0" collapsed="false">
      <c r="A5616" s="1" t="n">
        <v>5621</v>
      </c>
      <c r="B5616" s="1" t="n">
        <v>75</v>
      </c>
      <c r="C5616" s="1" t="n">
        <v>0</v>
      </c>
      <c r="D5616" s="1" t="n">
        <v>0</v>
      </c>
      <c r="E5616" s="1" t="n">
        <v>1</v>
      </c>
      <c r="F5616" s="1" t="n">
        <v>5619</v>
      </c>
      <c r="H5616" s="1" t="s">
        <v>6217</v>
      </c>
      <c r="I5616" s="3" t="e">
        <f aca="false">-#NAME? #NAME? #NAME?</f>
        <v>#VALUE!</v>
      </c>
      <c r="J5616" s="3" t="s">
        <v>256</v>
      </c>
      <c r="K5616" s="1" t="n">
        <v>10</v>
      </c>
      <c r="L5616" s="1" t="n">
        <v>0</v>
      </c>
      <c r="M5616" s="1" t="n">
        <v>56210</v>
      </c>
    </row>
    <row r="5617" customFormat="false" ht="149.25" hidden="false" customHeight="false" outlineLevel="0" collapsed="false">
      <c r="A5617" s="1" t="n">
        <v>5622</v>
      </c>
      <c r="B5617" s="1" t="n">
        <v>75</v>
      </c>
      <c r="C5617" s="1" t="n">
        <v>0</v>
      </c>
      <c r="D5617" s="1" t="n">
        <v>1</v>
      </c>
      <c r="E5617" s="1" t="n">
        <v>0</v>
      </c>
      <c r="G5617" s="1" t="n">
        <v>75.07</v>
      </c>
      <c r="I5617" s="3" t="s">
        <v>6218</v>
      </c>
      <c r="L5617" s="1" t="n">
        <v>0</v>
      </c>
      <c r="M5617" s="1" t="n">
        <v>56220</v>
      </c>
    </row>
    <row r="5618" customFormat="false" ht="41.75" hidden="false" customHeight="false" outlineLevel="0" collapsed="false">
      <c r="A5618" s="1" t="n">
        <v>5623</v>
      </c>
      <c r="B5618" s="1" t="n">
        <v>75</v>
      </c>
      <c r="C5618" s="1" t="n">
        <v>0</v>
      </c>
      <c r="D5618" s="1" t="n">
        <v>0</v>
      </c>
      <c r="E5618" s="1" t="n">
        <v>0</v>
      </c>
      <c r="F5618" s="1" t="n">
        <v>5622</v>
      </c>
      <c r="I5618" s="3" t="s">
        <v>6219</v>
      </c>
      <c r="L5618" s="1" t="n">
        <v>0</v>
      </c>
      <c r="M5618" s="1" t="n">
        <v>56230</v>
      </c>
    </row>
    <row r="5619" customFormat="false" ht="14.9" hidden="false" customHeight="false" outlineLevel="0" collapsed="false">
      <c r="A5619" s="1" t="n">
        <v>5624</v>
      </c>
      <c r="B5619" s="1" t="n">
        <v>75</v>
      </c>
      <c r="C5619" s="1" t="n">
        <v>0</v>
      </c>
      <c r="D5619" s="1" t="n">
        <v>0</v>
      </c>
      <c r="E5619" s="1" t="n">
        <v>1</v>
      </c>
      <c r="F5619" s="1" t="n">
        <v>5623</v>
      </c>
      <c r="H5619" s="1" t="s">
        <v>6220</v>
      </c>
      <c r="I5619" s="3" t="e">
        <f aca="false">--#NAME? #NAME?,#NAME? #NAME?</f>
        <v>#VALUE!</v>
      </c>
      <c r="J5619" s="3" t="s">
        <v>256</v>
      </c>
      <c r="K5619" s="1" t="n">
        <v>10</v>
      </c>
      <c r="L5619" s="1" t="n">
        <v>0</v>
      </c>
      <c r="M5619" s="1" t="n">
        <v>56240</v>
      </c>
    </row>
    <row r="5620" customFormat="false" ht="14.9" hidden="false" customHeight="false" outlineLevel="0" collapsed="false">
      <c r="A5620" s="1" t="n">
        <v>5625</v>
      </c>
      <c r="B5620" s="1" t="n">
        <v>75</v>
      </c>
      <c r="C5620" s="1" t="n">
        <v>0</v>
      </c>
      <c r="D5620" s="1" t="n">
        <v>0</v>
      </c>
      <c r="E5620" s="1" t="n">
        <v>1</v>
      </c>
      <c r="F5620" s="1" t="n">
        <v>5623</v>
      </c>
      <c r="H5620" s="1" t="s">
        <v>6221</v>
      </c>
      <c r="I5620" s="3" t="e">
        <f aca="false">--#NAME? #NAME? #NAME?</f>
        <v>#VALUE!</v>
      </c>
      <c r="J5620" s="3" t="s">
        <v>256</v>
      </c>
      <c r="K5620" s="1" t="n">
        <v>10</v>
      </c>
      <c r="L5620" s="1" t="n">
        <v>0</v>
      </c>
      <c r="M5620" s="1" t="n">
        <v>56250</v>
      </c>
    </row>
    <row r="5621" customFormat="false" ht="14.9" hidden="false" customHeight="false" outlineLevel="0" collapsed="false">
      <c r="A5621" s="1" t="n">
        <v>5626</v>
      </c>
      <c r="B5621" s="1" t="n">
        <v>75</v>
      </c>
      <c r="C5621" s="1" t="n">
        <v>0</v>
      </c>
      <c r="D5621" s="1" t="n">
        <v>0</v>
      </c>
      <c r="E5621" s="1" t="n">
        <v>1</v>
      </c>
      <c r="F5621" s="1" t="n">
        <v>5622</v>
      </c>
      <c r="H5621" s="1" t="s">
        <v>6222</v>
      </c>
      <c r="I5621" s="3" t="e">
        <f aca="false">-#NAME? #NAME? #NAME? #NAME?</f>
        <v>#VALUE!</v>
      </c>
      <c r="J5621" s="3" t="s">
        <v>256</v>
      </c>
      <c r="K5621" s="1" t="n">
        <v>10</v>
      </c>
      <c r="L5621" s="1" t="n">
        <v>0</v>
      </c>
      <c r="M5621" s="1" t="n">
        <v>56260</v>
      </c>
    </row>
    <row r="5622" customFormat="false" ht="41.75" hidden="false" customHeight="false" outlineLevel="0" collapsed="false">
      <c r="A5622" s="1" t="n">
        <v>5627</v>
      </c>
      <c r="B5622" s="1" t="n">
        <v>75</v>
      </c>
      <c r="C5622" s="1" t="n">
        <v>0</v>
      </c>
      <c r="D5622" s="1" t="n">
        <v>1</v>
      </c>
      <c r="E5622" s="1" t="n">
        <v>0</v>
      </c>
      <c r="G5622" s="1" t="n">
        <v>75.08</v>
      </c>
      <c r="I5622" s="3" t="s">
        <v>6223</v>
      </c>
      <c r="L5622" s="1" t="n">
        <v>0</v>
      </c>
      <c r="M5622" s="1" t="n">
        <v>56270</v>
      </c>
    </row>
    <row r="5623" customFormat="false" ht="14.9" hidden="false" customHeight="false" outlineLevel="0" collapsed="false">
      <c r="A5623" s="1" t="n">
        <v>5628</v>
      </c>
      <c r="B5623" s="1" t="n">
        <v>75</v>
      </c>
      <c r="C5623" s="1" t="n">
        <v>0</v>
      </c>
      <c r="D5623" s="1" t="n">
        <v>0</v>
      </c>
      <c r="E5623" s="1" t="n">
        <v>1</v>
      </c>
      <c r="F5623" s="1" t="n">
        <v>5627</v>
      </c>
      <c r="H5623" s="1" t="s">
        <v>6224</v>
      </c>
      <c r="I5623" s="3" t="e">
        <f aca="false">-#NAME?,#NAME? #NAME? #NAME?,#NAME? #NAME? #NAME?</f>
        <v>#VALUE!</v>
      </c>
      <c r="J5623" s="3" t="s">
        <v>256</v>
      </c>
      <c r="K5623" s="1" t="n">
        <v>10</v>
      </c>
      <c r="L5623" s="1" t="n">
        <v>0</v>
      </c>
      <c r="M5623" s="1" t="n">
        <v>56280</v>
      </c>
    </row>
    <row r="5624" customFormat="false" ht="14.9" hidden="false" customHeight="false" outlineLevel="0" collapsed="false">
      <c r="A5624" s="1" t="n">
        <v>5629</v>
      </c>
      <c r="B5624" s="1" t="n">
        <v>75</v>
      </c>
      <c r="C5624" s="1" t="n">
        <v>0</v>
      </c>
      <c r="D5624" s="1" t="n">
        <v>0</v>
      </c>
      <c r="E5624" s="1" t="n">
        <v>1</v>
      </c>
      <c r="F5624" s="1" t="n">
        <v>5627</v>
      </c>
      <c r="H5624" s="1" t="s">
        <v>6225</v>
      </c>
      <c r="I5624" s="3" t="e">
        <f aca="false">-#NAME?</f>
        <v>#NAME?</v>
      </c>
      <c r="J5624" s="3" t="s">
        <v>256</v>
      </c>
      <c r="K5624" s="1" t="n">
        <v>10</v>
      </c>
      <c r="L5624" s="1" t="n">
        <v>0</v>
      </c>
      <c r="M5624" s="1" t="n">
        <v>56290</v>
      </c>
    </row>
    <row r="5625" customFormat="false" ht="55.2" hidden="false" customHeight="false" outlineLevel="0" collapsed="false">
      <c r="A5625" s="1" t="n">
        <v>5630</v>
      </c>
      <c r="B5625" s="1" t="n">
        <v>76</v>
      </c>
      <c r="C5625" s="1" t="n">
        <v>0</v>
      </c>
      <c r="D5625" s="1" t="n">
        <v>1</v>
      </c>
      <c r="E5625" s="1" t="n">
        <v>0</v>
      </c>
      <c r="G5625" s="1" t="n">
        <v>76.01</v>
      </c>
      <c r="I5625" s="3" t="s">
        <v>6226</v>
      </c>
      <c r="L5625" s="1" t="n">
        <v>0</v>
      </c>
      <c r="M5625" s="1" t="n">
        <v>56300</v>
      </c>
    </row>
    <row r="5626" customFormat="false" ht="14.9" hidden="false" customHeight="false" outlineLevel="0" collapsed="false">
      <c r="A5626" s="1" t="n">
        <v>5631</v>
      </c>
      <c r="B5626" s="1" t="n">
        <v>76</v>
      </c>
      <c r="C5626" s="1" t="n">
        <v>0</v>
      </c>
      <c r="D5626" s="1" t="n">
        <v>0</v>
      </c>
      <c r="E5626" s="1" t="n">
        <v>1</v>
      </c>
      <c r="F5626" s="1" t="n">
        <v>5630</v>
      </c>
      <c r="H5626" s="1" t="s">
        <v>6227</v>
      </c>
      <c r="I5626" s="3" t="e">
        <f aca="false">-#NAME?,#NAME? #NAME?</f>
        <v>#VALUE!</v>
      </c>
      <c r="J5626" s="3" t="s">
        <v>256</v>
      </c>
      <c r="K5626" s="1" t="n">
        <v>10</v>
      </c>
      <c r="L5626" s="1" t="n">
        <v>0</v>
      </c>
      <c r="M5626" s="1" t="n">
        <v>56310</v>
      </c>
    </row>
    <row r="5627" customFormat="false" ht="14.9" hidden="false" customHeight="false" outlineLevel="0" collapsed="false">
      <c r="A5627" s="1" t="n">
        <v>5632</v>
      </c>
      <c r="B5627" s="1" t="n">
        <v>76</v>
      </c>
      <c r="C5627" s="1" t="n">
        <v>0</v>
      </c>
      <c r="D5627" s="1" t="n">
        <v>0</v>
      </c>
      <c r="E5627" s="1" t="n">
        <v>1</v>
      </c>
      <c r="F5627" s="1" t="n">
        <v>5630</v>
      </c>
      <c r="H5627" s="1" t="s">
        <v>6228</v>
      </c>
      <c r="I5627" s="3" t="e">
        <f aca="false">-#NAME? #NAME?</f>
        <v>#VALUE!</v>
      </c>
      <c r="J5627" s="3" t="s">
        <v>256</v>
      </c>
      <c r="K5627" s="1" t="n">
        <v>10</v>
      </c>
      <c r="L5627" s="1" t="n">
        <v>0</v>
      </c>
      <c r="M5627" s="1" t="n">
        <v>56320</v>
      </c>
    </row>
    <row r="5628" customFormat="false" ht="55.2" hidden="false" customHeight="false" outlineLevel="0" collapsed="false">
      <c r="A5628" s="1" t="n">
        <v>5633</v>
      </c>
      <c r="B5628" s="1" t="n">
        <v>76</v>
      </c>
      <c r="C5628" s="1" t="n">
        <v>0</v>
      </c>
      <c r="D5628" s="1" t="n">
        <v>1</v>
      </c>
      <c r="E5628" s="1" t="n">
        <v>1</v>
      </c>
      <c r="G5628" s="1" t="n">
        <v>76.02</v>
      </c>
      <c r="H5628" s="1" t="s">
        <v>6229</v>
      </c>
      <c r="I5628" s="3" t="s">
        <v>6230</v>
      </c>
      <c r="J5628" s="3" t="s">
        <v>256</v>
      </c>
      <c r="K5628" s="1" t="n">
        <v>10</v>
      </c>
      <c r="L5628" s="1" t="n">
        <v>0</v>
      </c>
      <c r="M5628" s="1" t="n">
        <v>56330</v>
      </c>
    </row>
    <row r="5629" customFormat="false" ht="68.65" hidden="false" customHeight="false" outlineLevel="0" collapsed="false">
      <c r="A5629" s="1" t="n">
        <v>5634</v>
      </c>
      <c r="B5629" s="1" t="n">
        <v>76</v>
      </c>
      <c r="C5629" s="1" t="n">
        <v>0</v>
      </c>
      <c r="D5629" s="1" t="n">
        <v>1</v>
      </c>
      <c r="E5629" s="1" t="n">
        <v>0</v>
      </c>
      <c r="G5629" s="1" t="n">
        <v>76.03</v>
      </c>
      <c r="I5629" s="3" t="s">
        <v>6231</v>
      </c>
      <c r="L5629" s="1" t="n">
        <v>0</v>
      </c>
      <c r="M5629" s="1" t="n">
        <v>56340</v>
      </c>
    </row>
    <row r="5630" customFormat="false" ht="14.9" hidden="false" customHeight="false" outlineLevel="0" collapsed="false">
      <c r="A5630" s="1" t="n">
        <v>5635</v>
      </c>
      <c r="B5630" s="1" t="n">
        <v>76</v>
      </c>
      <c r="C5630" s="1" t="n">
        <v>0</v>
      </c>
      <c r="D5630" s="1" t="n">
        <v>0</v>
      </c>
      <c r="E5630" s="1" t="n">
        <v>1</v>
      </c>
      <c r="F5630" s="1" t="n">
        <v>5634</v>
      </c>
      <c r="H5630" s="1" t="s">
        <v>6232</v>
      </c>
      <c r="I5630" s="3" t="e">
        <f aca="false">-#NAME? #NAME? #NAME?-#NAME? #NAME?</f>
        <v>#VALUE!</v>
      </c>
      <c r="J5630" s="3" t="s">
        <v>256</v>
      </c>
      <c r="K5630" s="1" t="n">
        <v>10</v>
      </c>
      <c r="L5630" s="1" t="n">
        <v>0</v>
      </c>
      <c r="M5630" s="1" t="n">
        <v>56350</v>
      </c>
    </row>
    <row r="5631" customFormat="false" ht="14.9" hidden="false" customHeight="false" outlineLevel="0" collapsed="false">
      <c r="A5631" s="1" t="n">
        <v>5636</v>
      </c>
      <c r="B5631" s="1" t="n">
        <v>76</v>
      </c>
      <c r="C5631" s="1" t="n">
        <v>0</v>
      </c>
      <c r="D5631" s="1" t="n">
        <v>0</v>
      </c>
      <c r="E5631" s="1" t="n">
        <v>1</v>
      </c>
      <c r="F5631" s="1" t="n">
        <v>5634</v>
      </c>
      <c r="H5631" s="1" t="s">
        <v>6233</v>
      </c>
      <c r="I5631" s="3" t="e">
        <f aca="false">-#NAME? #NAME? #NAME? #NAME?</f>
        <v>#VALUE!</v>
      </c>
      <c r="J5631" s="3" t="s">
        <v>6134</v>
      </c>
      <c r="K5631" s="1" t="n">
        <v>5</v>
      </c>
      <c r="L5631" s="1" t="n">
        <v>0</v>
      </c>
      <c r="M5631" s="1" t="n">
        <v>0</v>
      </c>
      <c r="N5631" s="1" t="n">
        <v>56360</v>
      </c>
    </row>
    <row r="5632" customFormat="false" ht="55.2" hidden="false" customHeight="false" outlineLevel="0" collapsed="false">
      <c r="A5632" s="1" t="n">
        <v>5637</v>
      </c>
      <c r="B5632" s="1" t="n">
        <v>76</v>
      </c>
      <c r="C5632" s="1" t="n">
        <v>0</v>
      </c>
      <c r="D5632" s="1" t="n">
        <v>1</v>
      </c>
      <c r="E5632" s="1" t="n">
        <v>0</v>
      </c>
      <c r="G5632" s="1" t="n">
        <v>76.04</v>
      </c>
      <c r="I5632" s="3" t="s">
        <v>6234</v>
      </c>
      <c r="J5632" s="3" t="s">
        <v>256</v>
      </c>
      <c r="K5632" s="1" t="n">
        <v>10</v>
      </c>
      <c r="L5632" s="1" t="n">
        <v>0</v>
      </c>
      <c r="M5632" s="1" t="n">
        <v>56370</v>
      </c>
    </row>
    <row r="5633" customFormat="false" ht="14.9" hidden="false" customHeight="false" outlineLevel="0" collapsed="false">
      <c r="A5633" s="1" t="n">
        <v>5638</v>
      </c>
      <c r="B5633" s="1" t="n">
        <v>76</v>
      </c>
      <c r="C5633" s="1" t="n">
        <v>0</v>
      </c>
      <c r="D5633" s="1" t="n">
        <v>0</v>
      </c>
      <c r="E5633" s="1" t="n">
        <v>1</v>
      </c>
      <c r="F5633" s="1" t="n">
        <v>5637</v>
      </c>
      <c r="H5633" s="1" t="s">
        <v>6235</v>
      </c>
      <c r="I5633" s="3" t="e">
        <f aca="false">-#NAME? #NAME?,#NAME? #NAME?</f>
        <v>#VALUE!</v>
      </c>
      <c r="L5633" s="1" t="n">
        <v>0</v>
      </c>
      <c r="M5633" s="1" t="n">
        <v>56380</v>
      </c>
    </row>
    <row r="5634" customFormat="false" ht="41.75" hidden="false" customHeight="false" outlineLevel="0" collapsed="false">
      <c r="A5634" s="1" t="n">
        <v>5639</v>
      </c>
      <c r="B5634" s="1" t="n">
        <v>76</v>
      </c>
      <c r="C5634" s="1" t="n">
        <v>0</v>
      </c>
      <c r="D5634" s="1" t="n">
        <v>0</v>
      </c>
      <c r="E5634" s="1" t="n">
        <v>0</v>
      </c>
      <c r="F5634" s="1" t="n">
        <v>5637</v>
      </c>
      <c r="I5634" s="3" t="s">
        <v>6236</v>
      </c>
      <c r="L5634" s="1" t="n">
        <v>0</v>
      </c>
      <c r="M5634" s="1" t="n">
        <v>56390</v>
      </c>
    </row>
    <row r="5635" customFormat="false" ht="14.9" hidden="false" customHeight="false" outlineLevel="0" collapsed="false">
      <c r="A5635" s="1" t="n">
        <v>5640</v>
      </c>
      <c r="B5635" s="1" t="n">
        <v>76</v>
      </c>
      <c r="C5635" s="1" t="n">
        <v>0</v>
      </c>
      <c r="D5635" s="1" t="n">
        <v>0</v>
      </c>
      <c r="E5635" s="1" t="n">
        <v>1</v>
      </c>
      <c r="F5635" s="1" t="n">
        <v>5639</v>
      </c>
      <c r="H5635" s="1" t="s">
        <v>6237</v>
      </c>
      <c r="I5635" s="3" t="e">
        <f aca="false">--#NAME? #NAME?</f>
        <v>#VALUE!</v>
      </c>
      <c r="J5635" s="3" t="s">
        <v>256</v>
      </c>
      <c r="K5635" s="1" t="n">
        <v>10</v>
      </c>
      <c r="L5635" s="1" t="n">
        <v>0</v>
      </c>
      <c r="M5635" s="1" t="n">
        <v>56400</v>
      </c>
    </row>
    <row r="5636" customFormat="false" ht="14.9" hidden="false" customHeight="false" outlineLevel="0" collapsed="false">
      <c r="A5636" s="1" t="n">
        <v>5641</v>
      </c>
      <c r="B5636" s="1" t="n">
        <v>76</v>
      </c>
      <c r="C5636" s="1" t="n">
        <v>0</v>
      </c>
      <c r="D5636" s="1" t="n">
        <v>0</v>
      </c>
      <c r="E5636" s="1" t="n">
        <v>1</v>
      </c>
      <c r="F5636" s="1" t="n">
        <v>5639</v>
      </c>
      <c r="H5636" s="1" t="s">
        <v>6238</v>
      </c>
      <c r="I5636" s="3" t="e">
        <f aca="false">--#NAME?</f>
        <v>#NAME?</v>
      </c>
      <c r="L5636" s="1" t="n">
        <v>0</v>
      </c>
      <c r="M5636" s="1" t="n">
        <v>56410</v>
      </c>
    </row>
    <row r="5637" customFormat="false" ht="28.35" hidden="false" customHeight="false" outlineLevel="0" collapsed="false">
      <c r="A5637" s="1" t="n">
        <v>5642</v>
      </c>
      <c r="B5637" s="1" t="n">
        <v>76</v>
      </c>
      <c r="C5637" s="1" t="n">
        <v>0</v>
      </c>
      <c r="D5637" s="1" t="n">
        <v>1</v>
      </c>
      <c r="E5637" s="1" t="n">
        <v>0</v>
      </c>
      <c r="G5637" s="1" t="n">
        <v>76.05</v>
      </c>
      <c r="I5637" s="3" t="s">
        <v>6239</v>
      </c>
      <c r="L5637" s="1" t="n">
        <v>0</v>
      </c>
      <c r="M5637" s="1" t="n">
        <v>56420</v>
      </c>
    </row>
    <row r="5638" customFormat="false" ht="55.2" hidden="false" customHeight="false" outlineLevel="0" collapsed="false">
      <c r="A5638" s="1" t="n">
        <v>5643</v>
      </c>
      <c r="B5638" s="1" t="n">
        <v>76</v>
      </c>
      <c r="C5638" s="1" t="n">
        <v>0</v>
      </c>
      <c r="D5638" s="1" t="n">
        <v>0</v>
      </c>
      <c r="E5638" s="1" t="n">
        <v>0</v>
      </c>
      <c r="F5638" s="1" t="n">
        <v>5642</v>
      </c>
      <c r="I5638" s="3" t="s">
        <v>6240</v>
      </c>
      <c r="L5638" s="1" t="n">
        <v>0</v>
      </c>
      <c r="M5638" s="1" t="n">
        <v>56430</v>
      </c>
    </row>
    <row r="5639" customFormat="false" ht="108.95" hidden="false" customHeight="false" outlineLevel="0" collapsed="false">
      <c r="A5639" s="1" t="n">
        <v>5644</v>
      </c>
      <c r="B5639" s="1" t="n">
        <v>76</v>
      </c>
      <c r="C5639" s="1" t="n">
        <v>0</v>
      </c>
      <c r="D5639" s="1" t="n">
        <v>0</v>
      </c>
      <c r="E5639" s="1" t="n">
        <v>1</v>
      </c>
      <c r="F5639" s="1" t="n">
        <v>5643</v>
      </c>
      <c r="H5639" s="1" t="s">
        <v>6241</v>
      </c>
      <c r="I5639" s="3" t="s">
        <v>6242</v>
      </c>
      <c r="J5639" s="3" t="s">
        <v>256</v>
      </c>
      <c r="K5639" s="1" t="n">
        <v>10</v>
      </c>
      <c r="L5639" s="1" t="n">
        <v>0</v>
      </c>
      <c r="M5639" s="1" t="n">
        <v>56440</v>
      </c>
    </row>
    <row r="5640" customFormat="false" ht="14.9" hidden="false" customHeight="false" outlineLevel="0" collapsed="false">
      <c r="A5640" s="1" t="n">
        <v>5645</v>
      </c>
      <c r="B5640" s="1" t="n">
        <v>76</v>
      </c>
      <c r="C5640" s="1" t="n">
        <v>0</v>
      </c>
      <c r="D5640" s="1" t="n">
        <v>0</v>
      </c>
      <c r="E5640" s="1" t="n">
        <v>1</v>
      </c>
      <c r="F5640" s="1" t="n">
        <v>5643</v>
      </c>
      <c r="H5640" s="1" t="s">
        <v>6243</v>
      </c>
      <c r="I5640" s="3" t="e">
        <f aca="false">--#NAME?</f>
        <v>#NAME?</v>
      </c>
      <c r="J5640" s="3" t="s">
        <v>256</v>
      </c>
      <c r="K5640" s="1" t="n">
        <v>10</v>
      </c>
      <c r="L5640" s="1" t="n">
        <v>0</v>
      </c>
      <c r="M5640" s="1" t="n">
        <v>56450</v>
      </c>
    </row>
    <row r="5641" customFormat="false" ht="41.75" hidden="false" customHeight="false" outlineLevel="0" collapsed="false">
      <c r="A5641" s="1" t="n">
        <v>5646</v>
      </c>
      <c r="B5641" s="1" t="n">
        <v>76</v>
      </c>
      <c r="C5641" s="1" t="n">
        <v>0</v>
      </c>
      <c r="D5641" s="1" t="n">
        <v>0</v>
      </c>
      <c r="E5641" s="1" t="n">
        <v>0</v>
      </c>
      <c r="F5641" s="1" t="n">
        <v>5642</v>
      </c>
      <c r="I5641" s="3" t="s">
        <v>6236</v>
      </c>
      <c r="L5641" s="1" t="n">
        <v>0</v>
      </c>
      <c r="M5641" s="1" t="n">
        <v>56460</v>
      </c>
    </row>
    <row r="5642" customFormat="false" ht="108.95" hidden="false" customHeight="false" outlineLevel="0" collapsed="false">
      <c r="A5642" s="1" t="n">
        <v>5647</v>
      </c>
      <c r="B5642" s="1" t="n">
        <v>76</v>
      </c>
      <c r="C5642" s="1" t="n">
        <v>0</v>
      </c>
      <c r="D5642" s="1" t="n">
        <v>0</v>
      </c>
      <c r="E5642" s="1" t="n">
        <v>1</v>
      </c>
      <c r="F5642" s="1" t="n">
        <v>5646</v>
      </c>
      <c r="H5642" s="1" t="s">
        <v>6244</v>
      </c>
      <c r="I5642" s="3" t="s">
        <v>6242</v>
      </c>
      <c r="J5642" s="3" t="s">
        <v>256</v>
      </c>
      <c r="K5642" s="1" t="n">
        <v>10</v>
      </c>
      <c r="L5642" s="1" t="n">
        <v>0</v>
      </c>
      <c r="M5642" s="1" t="n">
        <v>56470</v>
      </c>
    </row>
    <row r="5643" customFormat="false" ht="14.9" hidden="false" customHeight="false" outlineLevel="0" collapsed="false">
      <c r="A5643" s="1" t="n">
        <v>5648</v>
      </c>
      <c r="B5643" s="1" t="n">
        <v>76</v>
      </c>
      <c r="C5643" s="1" t="n">
        <v>0</v>
      </c>
      <c r="D5643" s="1" t="n">
        <v>0</v>
      </c>
      <c r="E5643" s="1" t="n">
        <v>1</v>
      </c>
      <c r="F5643" s="1" t="n">
        <v>5646</v>
      </c>
      <c r="H5643" s="1" t="s">
        <v>6245</v>
      </c>
      <c r="I5643" s="3" t="e">
        <f aca="false">--#NAME?</f>
        <v>#NAME?</v>
      </c>
      <c r="J5643" s="3" t="s">
        <v>256</v>
      </c>
      <c r="K5643" s="1" t="n">
        <v>10</v>
      </c>
      <c r="L5643" s="1" t="n">
        <v>0</v>
      </c>
      <c r="M5643" s="1" t="n">
        <v>56480</v>
      </c>
    </row>
    <row r="5644" customFormat="false" ht="122.35" hidden="false" customHeight="false" outlineLevel="0" collapsed="false">
      <c r="A5644" s="1" t="n">
        <v>5649</v>
      </c>
      <c r="B5644" s="1" t="n">
        <v>76</v>
      </c>
      <c r="C5644" s="1" t="n">
        <v>0</v>
      </c>
      <c r="D5644" s="1" t="n">
        <v>1</v>
      </c>
      <c r="E5644" s="1" t="n">
        <v>0</v>
      </c>
      <c r="G5644" s="1" t="n">
        <v>76.06</v>
      </c>
      <c r="I5644" s="3" t="s">
        <v>6246</v>
      </c>
      <c r="L5644" s="1" t="n">
        <v>0</v>
      </c>
      <c r="M5644" s="1" t="n">
        <v>56490</v>
      </c>
    </row>
    <row r="5645" customFormat="false" ht="68.65" hidden="false" customHeight="false" outlineLevel="0" collapsed="false">
      <c r="A5645" s="1" t="n">
        <v>5650</v>
      </c>
      <c r="B5645" s="1" t="n">
        <v>76</v>
      </c>
      <c r="C5645" s="1" t="n">
        <v>0</v>
      </c>
      <c r="D5645" s="1" t="n">
        <v>0</v>
      </c>
      <c r="E5645" s="1" t="n">
        <v>0</v>
      </c>
      <c r="F5645" s="1" t="n">
        <v>5649</v>
      </c>
      <c r="I5645" s="3" t="s">
        <v>6247</v>
      </c>
      <c r="L5645" s="1" t="n">
        <v>0</v>
      </c>
      <c r="M5645" s="1" t="n">
        <v>56500</v>
      </c>
    </row>
    <row r="5646" customFormat="false" ht="14.9" hidden="false" customHeight="false" outlineLevel="0" collapsed="false">
      <c r="A5646" s="1" t="n">
        <v>5651</v>
      </c>
      <c r="B5646" s="1" t="n">
        <v>76</v>
      </c>
      <c r="C5646" s="1" t="n">
        <v>0</v>
      </c>
      <c r="D5646" s="1" t="n">
        <v>0</v>
      </c>
      <c r="E5646" s="1" t="n">
        <v>1</v>
      </c>
      <c r="F5646" s="1" t="n">
        <v>5650</v>
      </c>
      <c r="H5646" s="1" t="s">
        <v>6248</v>
      </c>
      <c r="I5646" s="3" t="e">
        <f aca="false">--#NAME? #NAME?,#NAME? #NAME?</f>
        <v>#VALUE!</v>
      </c>
      <c r="J5646" s="3" t="s">
        <v>256</v>
      </c>
      <c r="K5646" s="1" t="n">
        <v>10</v>
      </c>
      <c r="L5646" s="1" t="n">
        <v>0</v>
      </c>
      <c r="M5646" s="1" t="n">
        <v>56510</v>
      </c>
    </row>
    <row r="5647" customFormat="false" ht="14.9" hidden="false" customHeight="false" outlineLevel="0" collapsed="false">
      <c r="A5647" s="1" t="n">
        <v>5652</v>
      </c>
      <c r="B5647" s="1" t="n">
        <v>76</v>
      </c>
      <c r="C5647" s="1" t="n">
        <v>0</v>
      </c>
      <c r="D5647" s="1" t="n">
        <v>0</v>
      </c>
      <c r="E5647" s="1" t="n">
        <v>1</v>
      </c>
      <c r="F5647" s="1" t="n">
        <v>5650</v>
      </c>
      <c r="H5647" s="1" t="s">
        <v>6249</v>
      </c>
      <c r="I5647" s="3" t="e">
        <f aca="false">--#NAME? #NAME? #NAME?</f>
        <v>#VALUE!</v>
      </c>
      <c r="J5647" s="3" t="s">
        <v>256</v>
      </c>
      <c r="K5647" s="1" t="n">
        <v>10</v>
      </c>
      <c r="L5647" s="1" t="n">
        <v>0</v>
      </c>
      <c r="M5647" s="1" t="n">
        <v>56520</v>
      </c>
    </row>
    <row r="5648" customFormat="false" ht="14.9" hidden="false" customHeight="false" outlineLevel="0" collapsed="false">
      <c r="A5648" s="1" t="n">
        <v>5653</v>
      </c>
      <c r="B5648" s="1" t="n">
        <v>76</v>
      </c>
      <c r="C5648" s="1" t="n">
        <v>0</v>
      </c>
      <c r="D5648" s="1" t="n">
        <v>0</v>
      </c>
      <c r="E5648" s="1" t="n">
        <v>0</v>
      </c>
      <c r="F5648" s="1" t="n">
        <v>5649</v>
      </c>
      <c r="I5648" s="3" t="s">
        <v>199</v>
      </c>
      <c r="L5648" s="1" t="n">
        <v>0</v>
      </c>
      <c r="M5648" s="1" t="n">
        <v>56530</v>
      </c>
    </row>
    <row r="5649" customFormat="false" ht="14.9" hidden="false" customHeight="false" outlineLevel="0" collapsed="false">
      <c r="A5649" s="1" t="n">
        <v>5654</v>
      </c>
      <c r="B5649" s="1" t="n">
        <v>76</v>
      </c>
      <c r="C5649" s="1" t="n">
        <v>0</v>
      </c>
      <c r="D5649" s="1" t="n">
        <v>0</v>
      </c>
      <c r="E5649" s="1" t="n">
        <v>1</v>
      </c>
      <c r="F5649" s="1" t="n">
        <v>5653</v>
      </c>
      <c r="H5649" s="1" t="s">
        <v>6250</v>
      </c>
      <c r="I5649" s="3" t="e">
        <f aca="false">--#NAME? #NAME?,#NAME? #NAME?</f>
        <v>#VALUE!</v>
      </c>
      <c r="J5649" s="3" t="s">
        <v>256</v>
      </c>
      <c r="K5649" s="1" t="n">
        <v>10</v>
      </c>
      <c r="L5649" s="1" t="n">
        <v>0</v>
      </c>
      <c r="M5649" s="1" t="n">
        <v>56540</v>
      </c>
    </row>
    <row r="5650" customFormat="false" ht="14.9" hidden="false" customHeight="false" outlineLevel="0" collapsed="false">
      <c r="A5650" s="1" t="n">
        <v>5655</v>
      </c>
      <c r="B5650" s="1" t="n">
        <v>76</v>
      </c>
      <c r="C5650" s="1" t="n">
        <v>0</v>
      </c>
      <c r="D5650" s="1" t="n">
        <v>0</v>
      </c>
      <c r="E5650" s="1" t="n">
        <v>1</v>
      </c>
      <c r="F5650" s="1" t="n">
        <v>5653</v>
      </c>
      <c r="H5650" s="1" t="s">
        <v>6251</v>
      </c>
      <c r="I5650" s="3" t="e">
        <f aca="false">--#NAME? #NAME? #NAME?</f>
        <v>#VALUE!</v>
      </c>
      <c r="J5650" s="3" t="s">
        <v>256</v>
      </c>
      <c r="K5650" s="1" t="n">
        <v>10</v>
      </c>
      <c r="L5650" s="1" t="n">
        <v>0</v>
      </c>
      <c r="M5650" s="1" t="n">
        <v>56550</v>
      </c>
    </row>
    <row r="5651" customFormat="false" ht="310.4" hidden="false" customHeight="false" outlineLevel="0" collapsed="false">
      <c r="A5651" s="1" t="n">
        <v>5656</v>
      </c>
      <c r="B5651" s="1" t="n">
        <v>76</v>
      </c>
      <c r="C5651" s="1" t="n">
        <v>0</v>
      </c>
      <c r="D5651" s="1" t="n">
        <v>1</v>
      </c>
      <c r="E5651" s="1" t="n">
        <v>0</v>
      </c>
      <c r="G5651" s="1" t="n">
        <v>76.07</v>
      </c>
      <c r="I5651" s="3" t="s">
        <v>6252</v>
      </c>
      <c r="L5651" s="1" t="n">
        <v>0</v>
      </c>
      <c r="M5651" s="1" t="n">
        <v>56560</v>
      </c>
    </row>
    <row r="5652" customFormat="false" ht="28.35" hidden="false" customHeight="false" outlineLevel="0" collapsed="false">
      <c r="A5652" s="1" t="n">
        <v>5657</v>
      </c>
      <c r="B5652" s="1" t="n">
        <v>76</v>
      </c>
      <c r="C5652" s="1" t="n">
        <v>0</v>
      </c>
      <c r="D5652" s="1" t="n">
        <v>0</v>
      </c>
      <c r="E5652" s="1" t="n">
        <v>0</v>
      </c>
      <c r="F5652" s="1" t="n">
        <v>5656</v>
      </c>
      <c r="I5652" s="3" t="s">
        <v>6161</v>
      </c>
      <c r="L5652" s="1" t="n">
        <v>0</v>
      </c>
      <c r="M5652" s="1" t="n">
        <v>56570</v>
      </c>
    </row>
    <row r="5653" customFormat="false" ht="14.9" hidden="false" customHeight="false" outlineLevel="0" collapsed="false">
      <c r="A5653" s="1" t="n">
        <v>5658</v>
      </c>
      <c r="B5653" s="1" t="n">
        <v>76</v>
      </c>
      <c r="C5653" s="1" t="n">
        <v>0</v>
      </c>
      <c r="D5653" s="1" t="n">
        <v>0</v>
      </c>
      <c r="E5653" s="1" t="n">
        <v>1</v>
      </c>
      <c r="F5653" s="1" t="n">
        <v>5657</v>
      </c>
      <c r="H5653" s="1" t="s">
        <v>6253</v>
      </c>
      <c r="I5653" s="3" t="e">
        <f aca="false">--#NAME? #NAME? #NAME? #NAME? #NAME?</f>
        <v>#VALUE!</v>
      </c>
      <c r="J5653" s="3" t="s">
        <v>256</v>
      </c>
      <c r="K5653" s="1" t="n">
        <v>10</v>
      </c>
      <c r="L5653" s="1" t="n">
        <v>0</v>
      </c>
      <c r="M5653" s="1" t="n">
        <v>56580</v>
      </c>
    </row>
    <row r="5654" customFormat="false" ht="14.9" hidden="false" customHeight="false" outlineLevel="0" collapsed="false">
      <c r="A5654" s="1" t="n">
        <v>5659</v>
      </c>
      <c r="B5654" s="1" t="n">
        <v>76</v>
      </c>
      <c r="C5654" s="1" t="n">
        <v>0</v>
      </c>
      <c r="D5654" s="1" t="n">
        <v>0</v>
      </c>
      <c r="E5654" s="1" t="n">
        <v>0</v>
      </c>
      <c r="F5654" s="1" t="n">
        <v>5657</v>
      </c>
      <c r="I5654" s="3" t="s">
        <v>706</v>
      </c>
      <c r="L5654" s="1" t="n">
        <v>0</v>
      </c>
      <c r="M5654" s="1" t="n">
        <v>56590</v>
      </c>
    </row>
    <row r="5655" customFormat="false" ht="14.9" hidden="false" customHeight="false" outlineLevel="0" collapsed="false">
      <c r="A5655" s="1" t="n">
        <v>5660</v>
      </c>
      <c r="B5655" s="1" t="n">
        <v>76</v>
      </c>
      <c r="C5655" s="1" t="n">
        <v>0</v>
      </c>
      <c r="D5655" s="1" t="n">
        <v>0</v>
      </c>
      <c r="E5655" s="1" t="n">
        <v>1</v>
      </c>
      <c r="F5655" s="1" t="n">
        <v>5659</v>
      </c>
      <c r="H5655" s="1" t="s">
        <v>6254</v>
      </c>
      <c r="I5655" s="3" t="e">
        <f aca="false">---#NAME? #NAME? #NAME?</f>
        <v>#VALUE!</v>
      </c>
      <c r="J5655" s="3" t="s">
        <v>256</v>
      </c>
      <c r="K5655" s="1" t="n">
        <v>10</v>
      </c>
      <c r="L5655" s="1" t="n">
        <v>0</v>
      </c>
      <c r="M5655" s="1" t="n">
        <v>56600</v>
      </c>
    </row>
    <row r="5656" customFormat="false" ht="14.9" hidden="false" customHeight="false" outlineLevel="0" collapsed="false">
      <c r="A5656" s="1" t="n">
        <v>5661</v>
      </c>
      <c r="B5656" s="1" t="n">
        <v>76</v>
      </c>
      <c r="C5656" s="1" t="n">
        <v>0</v>
      </c>
      <c r="D5656" s="1" t="n">
        <v>0</v>
      </c>
      <c r="E5656" s="1" t="n">
        <v>1</v>
      </c>
      <c r="F5656" s="1" t="n">
        <v>5659</v>
      </c>
      <c r="H5656" s="1" t="s">
        <v>6255</v>
      </c>
      <c r="I5656" s="3" t="e">
        <f aca="false">---#NAME?</f>
        <v>#NAME?</v>
      </c>
      <c r="J5656" s="3" t="s">
        <v>256</v>
      </c>
      <c r="K5656" s="1" t="n">
        <v>10</v>
      </c>
      <c r="L5656" s="1" t="n">
        <v>0</v>
      </c>
      <c r="M5656" s="1" t="n">
        <v>56610</v>
      </c>
    </row>
    <row r="5657" customFormat="false" ht="14.9" hidden="false" customHeight="false" outlineLevel="0" collapsed="false">
      <c r="A5657" s="1" t="n">
        <v>5662</v>
      </c>
      <c r="B5657" s="1" t="n">
        <v>76</v>
      </c>
      <c r="C5657" s="1" t="n">
        <v>0</v>
      </c>
      <c r="D5657" s="1" t="n">
        <v>0</v>
      </c>
      <c r="E5657" s="1" t="n">
        <v>0</v>
      </c>
      <c r="F5657" s="1" t="n">
        <v>5656</v>
      </c>
      <c r="I5657" s="3" t="s">
        <v>6163</v>
      </c>
      <c r="L5657" s="1" t="n">
        <v>0</v>
      </c>
      <c r="M5657" s="1" t="n">
        <v>56620</v>
      </c>
    </row>
    <row r="5658" customFormat="false" ht="14.9" hidden="false" customHeight="false" outlineLevel="0" collapsed="false">
      <c r="A5658" s="1" t="n">
        <v>5663</v>
      </c>
      <c r="B5658" s="1" t="n">
        <v>76</v>
      </c>
      <c r="C5658" s="1" t="n">
        <v>0</v>
      </c>
      <c r="D5658" s="1" t="n">
        <v>0</v>
      </c>
      <c r="E5658" s="1" t="n">
        <v>1</v>
      </c>
      <c r="F5658" s="1" t="n">
        <v>5662</v>
      </c>
      <c r="H5658" s="1" t="s">
        <v>6256</v>
      </c>
      <c r="I5658" s="3" t="e">
        <f aca="false">---#NAME? #NAME? #NAME?</f>
        <v>#VALUE!</v>
      </c>
      <c r="J5658" s="3" t="s">
        <v>256</v>
      </c>
      <c r="K5658" s="1" t="n">
        <v>10</v>
      </c>
      <c r="L5658" s="1" t="n">
        <v>0</v>
      </c>
      <c r="M5658" s="1" t="n">
        <v>56630</v>
      </c>
    </row>
    <row r="5659" customFormat="false" ht="14.9" hidden="false" customHeight="false" outlineLevel="0" collapsed="false">
      <c r="A5659" s="1" t="n">
        <v>5664</v>
      </c>
      <c r="B5659" s="1" t="n">
        <v>76</v>
      </c>
      <c r="C5659" s="1" t="n">
        <v>0</v>
      </c>
      <c r="D5659" s="1" t="n">
        <v>0</v>
      </c>
      <c r="E5659" s="1" t="n">
        <v>1</v>
      </c>
      <c r="F5659" s="1" t="n">
        <v>5662</v>
      </c>
      <c r="H5659" s="1" t="s">
        <v>6257</v>
      </c>
      <c r="I5659" s="3" t="e">
        <f aca="false">---#NAME?</f>
        <v>#NAME?</v>
      </c>
      <c r="J5659" s="3" t="s">
        <v>256</v>
      </c>
      <c r="K5659" s="1" t="n">
        <v>10</v>
      </c>
      <c r="L5659" s="1" t="n">
        <v>0</v>
      </c>
      <c r="M5659" s="1" t="n">
        <v>56640</v>
      </c>
    </row>
    <row r="5660" customFormat="false" ht="55.2" hidden="false" customHeight="false" outlineLevel="0" collapsed="false">
      <c r="A5660" s="1" t="n">
        <v>5665</v>
      </c>
      <c r="B5660" s="1" t="n">
        <v>76</v>
      </c>
      <c r="C5660" s="1" t="n">
        <v>0</v>
      </c>
      <c r="D5660" s="1" t="n">
        <v>1</v>
      </c>
      <c r="E5660" s="1" t="n">
        <v>0</v>
      </c>
      <c r="G5660" s="1" t="n">
        <v>76.08</v>
      </c>
      <c r="I5660" s="3" t="s">
        <v>6258</v>
      </c>
      <c r="L5660" s="1" t="n">
        <v>0</v>
      </c>
      <c r="M5660" s="1" t="n">
        <v>56650</v>
      </c>
    </row>
    <row r="5661" customFormat="false" ht="14.9" hidden="false" customHeight="false" outlineLevel="0" collapsed="false">
      <c r="A5661" s="1" t="n">
        <v>5666</v>
      </c>
      <c r="B5661" s="1" t="n">
        <v>76</v>
      </c>
      <c r="C5661" s="1" t="n">
        <v>0</v>
      </c>
      <c r="D5661" s="1" t="n">
        <v>0</v>
      </c>
      <c r="E5661" s="1" t="n">
        <v>1</v>
      </c>
      <c r="F5661" s="1" t="n">
        <v>5665</v>
      </c>
      <c r="H5661" s="1" t="s">
        <v>6259</v>
      </c>
      <c r="I5661" s="3" t="e">
        <f aca="false">-#NAME? #NAME?,#NAME? #NAME?</f>
        <v>#VALUE!</v>
      </c>
      <c r="J5661" s="3" t="s">
        <v>256</v>
      </c>
      <c r="K5661" s="1" t="n">
        <v>10</v>
      </c>
      <c r="L5661" s="1" t="n">
        <v>0</v>
      </c>
      <c r="M5661" s="1" t="n">
        <v>56660</v>
      </c>
    </row>
    <row r="5662" customFormat="false" ht="14.9" hidden="false" customHeight="false" outlineLevel="0" collapsed="false">
      <c r="A5662" s="1" t="n">
        <v>5667</v>
      </c>
      <c r="B5662" s="1" t="n">
        <v>76</v>
      </c>
      <c r="C5662" s="1" t="n">
        <v>0</v>
      </c>
      <c r="D5662" s="1" t="n">
        <v>0</v>
      </c>
      <c r="E5662" s="1" t="n">
        <v>1</v>
      </c>
      <c r="F5662" s="1" t="n">
        <v>5665</v>
      </c>
      <c r="H5662" s="1" t="s">
        <v>6260</v>
      </c>
      <c r="I5662" s="3" t="e">
        <f aca="false">-#NAME? #NAME? #NAME?</f>
        <v>#VALUE!</v>
      </c>
      <c r="J5662" s="3" t="s">
        <v>256</v>
      </c>
      <c r="K5662" s="1" t="n">
        <v>10</v>
      </c>
      <c r="L5662" s="1" t="n">
        <v>0</v>
      </c>
      <c r="M5662" s="1" t="n">
        <v>56670</v>
      </c>
    </row>
    <row r="5663" customFormat="false" ht="122.35" hidden="false" customHeight="false" outlineLevel="0" collapsed="false">
      <c r="A5663" s="1" t="n">
        <v>5668</v>
      </c>
      <c r="B5663" s="1" t="n">
        <v>76</v>
      </c>
      <c r="C5663" s="1" t="n">
        <v>0</v>
      </c>
      <c r="D5663" s="1" t="n">
        <v>1</v>
      </c>
      <c r="E5663" s="1" t="n">
        <v>1</v>
      </c>
      <c r="G5663" s="1" t="n">
        <v>76.09</v>
      </c>
      <c r="H5663" s="1" t="s">
        <v>6261</v>
      </c>
      <c r="I5663" s="3" t="s">
        <v>6262</v>
      </c>
      <c r="L5663" s="1" t="n">
        <v>0</v>
      </c>
      <c r="M5663" s="1" t="n">
        <v>56680</v>
      </c>
    </row>
    <row r="5664" customFormat="false" ht="659.7" hidden="false" customHeight="false" outlineLevel="0" collapsed="false">
      <c r="A5664" s="1" t="n">
        <v>5669</v>
      </c>
      <c r="B5664" s="1" t="n">
        <v>76</v>
      </c>
      <c r="C5664" s="1" t="n">
        <v>0</v>
      </c>
      <c r="D5664" s="1" t="n">
        <v>1</v>
      </c>
      <c r="E5664" s="1" t="n">
        <v>0</v>
      </c>
      <c r="G5664" s="1" t="n">
        <v>76.1</v>
      </c>
      <c r="I5664" s="3" t="s">
        <v>6263</v>
      </c>
      <c r="L5664" s="1" t="n">
        <v>0</v>
      </c>
      <c r="M5664" s="1" t="n">
        <v>56690</v>
      </c>
    </row>
    <row r="5665" customFormat="false" ht="14.9" hidden="false" customHeight="false" outlineLevel="0" collapsed="false">
      <c r="A5665" s="1" t="n">
        <v>5670</v>
      </c>
      <c r="B5665" s="1" t="n">
        <v>76</v>
      </c>
      <c r="C5665" s="1" t="n">
        <v>0</v>
      </c>
      <c r="D5665" s="1" t="n">
        <v>0</v>
      </c>
      <c r="E5665" s="1" t="n">
        <v>1</v>
      </c>
      <c r="F5665" s="1" t="n">
        <v>5669</v>
      </c>
      <c r="H5665" s="1" t="s">
        <v>6264</v>
      </c>
      <c r="I5665" s="3" t="e">
        <f aca="false">-#NAME?,#NAME? #NAME? #NAME? #NAME? #NAME? #NAME? #NAME? #NAME?</f>
        <v>#VALUE!</v>
      </c>
      <c r="J5665" s="3" t="s">
        <v>256</v>
      </c>
      <c r="K5665" s="1" t="n">
        <v>10</v>
      </c>
      <c r="L5665" s="1" t="n">
        <v>0</v>
      </c>
      <c r="M5665" s="1" t="n">
        <v>56700</v>
      </c>
    </row>
    <row r="5666" customFormat="false" ht="14.9" hidden="false" customHeight="false" outlineLevel="0" collapsed="false">
      <c r="A5666" s="1" t="n">
        <v>5671</v>
      </c>
      <c r="B5666" s="1" t="n">
        <v>76</v>
      </c>
      <c r="C5666" s="1" t="n">
        <v>0</v>
      </c>
      <c r="D5666" s="1" t="n">
        <v>0</v>
      </c>
      <c r="E5666" s="1" t="n">
        <v>1</v>
      </c>
      <c r="F5666" s="1" t="n">
        <v>5669</v>
      </c>
      <c r="H5666" s="1" t="s">
        <v>6265</v>
      </c>
      <c r="I5666" s="3" t="e">
        <f aca="false">-#NAME?</f>
        <v>#NAME?</v>
      </c>
      <c r="J5666" s="3" t="s">
        <v>256</v>
      </c>
      <c r="K5666" s="1" t="n">
        <v>10</v>
      </c>
      <c r="L5666" s="1" t="n">
        <v>0</v>
      </c>
      <c r="M5666" s="1" t="n">
        <v>56710</v>
      </c>
    </row>
    <row r="5667" customFormat="false" ht="444.75" hidden="false" customHeight="false" outlineLevel="0" collapsed="false">
      <c r="A5667" s="1" t="n">
        <v>5672</v>
      </c>
      <c r="B5667" s="1" t="n">
        <v>76</v>
      </c>
      <c r="C5667" s="1" t="n">
        <v>0</v>
      </c>
      <c r="D5667" s="1" t="n">
        <v>1</v>
      </c>
      <c r="E5667" s="1" t="n">
        <v>1</v>
      </c>
      <c r="G5667" s="1" t="n">
        <v>76.11</v>
      </c>
      <c r="H5667" s="1" t="s">
        <v>6266</v>
      </c>
      <c r="I5667" s="3" t="s">
        <v>6267</v>
      </c>
      <c r="J5667" s="3" t="s">
        <v>256</v>
      </c>
      <c r="K5667" s="1" t="n">
        <v>10</v>
      </c>
      <c r="L5667" s="1" t="n">
        <v>0</v>
      </c>
      <c r="M5667" s="1" t="n">
        <v>56720</v>
      </c>
    </row>
    <row r="5668" customFormat="false" ht="511.9" hidden="false" customHeight="false" outlineLevel="0" collapsed="false">
      <c r="A5668" s="1" t="n">
        <v>5673</v>
      </c>
      <c r="B5668" s="1" t="n">
        <v>76</v>
      </c>
      <c r="C5668" s="1" t="n">
        <v>0</v>
      </c>
      <c r="D5668" s="1" t="n">
        <v>1</v>
      </c>
      <c r="E5668" s="1" t="n">
        <v>0</v>
      </c>
      <c r="G5668" s="1" t="n">
        <v>76.12</v>
      </c>
      <c r="I5668" s="3" t="s">
        <v>6268</v>
      </c>
      <c r="L5668" s="1" t="n">
        <v>0</v>
      </c>
      <c r="M5668" s="1" t="n">
        <v>56730</v>
      </c>
    </row>
    <row r="5669" customFormat="false" ht="14.9" hidden="false" customHeight="false" outlineLevel="0" collapsed="false">
      <c r="A5669" s="1" t="n">
        <v>5674</v>
      </c>
      <c r="B5669" s="1" t="n">
        <v>76</v>
      </c>
      <c r="C5669" s="1" t="n">
        <v>0</v>
      </c>
      <c r="D5669" s="1" t="n">
        <v>0</v>
      </c>
      <c r="E5669" s="1" t="n">
        <v>1</v>
      </c>
      <c r="F5669" s="1" t="n">
        <v>5673</v>
      </c>
      <c r="H5669" s="1" t="s">
        <v>6269</v>
      </c>
      <c r="I5669" s="3" t="e">
        <f aca="false">-#NAME? #NAME? #NAME?</f>
        <v>#VALUE!</v>
      </c>
      <c r="J5669" s="3" t="s">
        <v>256</v>
      </c>
      <c r="K5669" s="1" t="n">
        <v>10</v>
      </c>
      <c r="L5669" s="1" t="n">
        <v>0</v>
      </c>
      <c r="M5669" s="1" t="n">
        <v>56740</v>
      </c>
    </row>
    <row r="5670" customFormat="false" ht="14.9" hidden="false" customHeight="false" outlineLevel="0" collapsed="false">
      <c r="A5670" s="1" t="n">
        <v>5675</v>
      </c>
      <c r="B5670" s="1" t="n">
        <v>76</v>
      </c>
      <c r="C5670" s="1" t="n">
        <v>0</v>
      </c>
      <c r="D5670" s="1" t="n">
        <v>0</v>
      </c>
      <c r="E5670" s="1" t="n">
        <v>0</v>
      </c>
      <c r="F5670" s="1" t="n">
        <v>5673</v>
      </c>
      <c r="I5670" s="3" t="e">
        <f aca="false">-#NAME?</f>
        <v>#NAME?</v>
      </c>
      <c r="L5670" s="0" t="s">
        <v>644</v>
      </c>
      <c r="M5670" s="1" t="n">
        <v>56750</v>
      </c>
    </row>
    <row r="5671" customFormat="false" ht="14.9" hidden="false" customHeight="false" outlineLevel="0" collapsed="false">
      <c r="A5671" s="1" t="n">
        <v>5676</v>
      </c>
      <c r="B5671" s="1" t="n">
        <v>76</v>
      </c>
      <c r="C5671" s="1" t="n">
        <v>0</v>
      </c>
      <c r="D5671" s="1" t="n">
        <v>0</v>
      </c>
      <c r="E5671" s="1" t="n">
        <v>1</v>
      </c>
      <c r="F5671" s="1" t="n">
        <v>5675</v>
      </c>
      <c r="H5671" s="1" t="s">
        <v>6270</v>
      </c>
      <c r="I5671" s="3" t="e">
        <f aca="false">---#NAME? #NAME? #NAME? #NAME? #NAME?</f>
        <v>#VALUE!</v>
      </c>
      <c r="J5671" s="3" t="s">
        <v>256</v>
      </c>
      <c r="K5671" s="1" t="n">
        <v>10</v>
      </c>
      <c r="L5671" s="1" t="n">
        <v>0</v>
      </c>
      <c r="M5671" s="1" t="n">
        <v>56760</v>
      </c>
    </row>
    <row r="5672" customFormat="false" ht="14.9" hidden="false" customHeight="false" outlineLevel="0" collapsed="false">
      <c r="A5672" s="1" t="n">
        <v>5677</v>
      </c>
      <c r="B5672" s="1" t="n">
        <v>76</v>
      </c>
      <c r="C5672" s="1" t="n">
        <v>0</v>
      </c>
      <c r="D5672" s="1" t="n">
        <v>0</v>
      </c>
      <c r="E5672" s="1" t="n">
        <v>1</v>
      </c>
      <c r="F5672" s="1" t="n">
        <v>5675</v>
      </c>
      <c r="H5672" s="1" t="s">
        <v>6271</v>
      </c>
      <c r="I5672" s="3" t="e">
        <f aca="false">---#NAME?</f>
        <v>#NAME?</v>
      </c>
      <c r="J5672" s="3" t="s">
        <v>256</v>
      </c>
      <c r="K5672" s="1" t="n">
        <v>10</v>
      </c>
      <c r="L5672" s="1" t="n">
        <v>0</v>
      </c>
      <c r="M5672" s="1" t="n">
        <v>56770</v>
      </c>
    </row>
    <row r="5673" customFormat="false" ht="108.95" hidden="false" customHeight="false" outlineLevel="0" collapsed="false">
      <c r="A5673" s="1" t="n">
        <v>5678</v>
      </c>
      <c r="B5673" s="1" t="n">
        <v>76</v>
      </c>
      <c r="C5673" s="1" t="n">
        <v>0</v>
      </c>
      <c r="D5673" s="1" t="n">
        <v>1</v>
      </c>
      <c r="E5673" s="1" t="n">
        <v>1</v>
      </c>
      <c r="G5673" s="1" t="n">
        <v>76.13</v>
      </c>
      <c r="H5673" s="1" t="s">
        <v>6272</v>
      </c>
      <c r="I5673" s="3" t="s">
        <v>6273</v>
      </c>
      <c r="J5673" s="3" t="s">
        <v>256</v>
      </c>
      <c r="K5673" s="1" t="n">
        <v>10</v>
      </c>
      <c r="L5673" s="1" t="n">
        <v>0</v>
      </c>
      <c r="M5673" s="1" t="n">
        <v>56780</v>
      </c>
    </row>
    <row r="5674" customFormat="false" ht="162.65" hidden="false" customHeight="false" outlineLevel="0" collapsed="false">
      <c r="A5674" s="1" t="n">
        <v>5679</v>
      </c>
      <c r="B5674" s="1" t="n">
        <v>76</v>
      </c>
      <c r="C5674" s="1" t="n">
        <v>0</v>
      </c>
      <c r="D5674" s="1" t="n">
        <v>1</v>
      </c>
      <c r="E5674" s="1" t="n">
        <v>0</v>
      </c>
      <c r="G5674" s="1" t="n">
        <v>76.14</v>
      </c>
      <c r="I5674" s="3" t="s">
        <v>6274</v>
      </c>
      <c r="L5674" s="1" t="n">
        <v>0</v>
      </c>
      <c r="M5674" s="1" t="n">
        <v>56790</v>
      </c>
    </row>
    <row r="5675" customFormat="false" ht="14.9" hidden="false" customHeight="false" outlineLevel="0" collapsed="false">
      <c r="A5675" s="1" t="n">
        <v>5680</v>
      </c>
      <c r="B5675" s="1" t="n">
        <v>76</v>
      </c>
      <c r="C5675" s="1" t="n">
        <v>0</v>
      </c>
      <c r="D5675" s="1" t="n">
        <v>0</v>
      </c>
      <c r="E5675" s="1" t="n">
        <v>1</v>
      </c>
      <c r="F5675" s="1" t="n">
        <v>5679</v>
      </c>
      <c r="H5675" s="1" t="s">
        <v>6275</v>
      </c>
      <c r="I5675" s="3" t="e">
        <f aca="false">-#NAME? #NAME? #NAME?</f>
        <v>#VALUE!</v>
      </c>
      <c r="J5675" s="3" t="s">
        <v>256</v>
      </c>
      <c r="K5675" s="1" t="n">
        <v>10</v>
      </c>
      <c r="L5675" s="1" t="n">
        <v>0</v>
      </c>
      <c r="M5675" s="1" t="n">
        <v>56800</v>
      </c>
    </row>
    <row r="5676" customFormat="false" ht="14.9" hidden="false" customHeight="false" outlineLevel="0" collapsed="false">
      <c r="A5676" s="1" t="n">
        <v>5681</v>
      </c>
      <c r="B5676" s="1" t="n">
        <v>76</v>
      </c>
      <c r="C5676" s="1" t="n">
        <v>0</v>
      </c>
      <c r="D5676" s="1" t="n">
        <v>0</v>
      </c>
      <c r="E5676" s="1" t="n">
        <v>1</v>
      </c>
      <c r="F5676" s="1" t="n">
        <v>5679</v>
      </c>
      <c r="H5676" s="1" t="s">
        <v>6276</v>
      </c>
      <c r="I5676" s="3" t="e">
        <f aca="false">-#NAME?</f>
        <v>#NAME?</v>
      </c>
      <c r="J5676" s="3" t="s">
        <v>256</v>
      </c>
      <c r="K5676" s="1" t="n">
        <v>10</v>
      </c>
      <c r="L5676" s="1" t="n">
        <v>0</v>
      </c>
      <c r="M5676" s="1" t="n">
        <v>56810</v>
      </c>
    </row>
    <row r="5677" customFormat="false" ht="377.6" hidden="false" customHeight="false" outlineLevel="0" collapsed="false">
      <c r="A5677" s="1" t="n">
        <v>5682</v>
      </c>
      <c r="B5677" s="1" t="n">
        <v>76</v>
      </c>
      <c r="C5677" s="1" t="n">
        <v>0</v>
      </c>
      <c r="D5677" s="1" t="n">
        <v>1</v>
      </c>
      <c r="E5677" s="1" t="n">
        <v>0</v>
      </c>
      <c r="G5677" s="1" t="n">
        <v>76.15</v>
      </c>
      <c r="I5677" s="3" t="s">
        <v>6277</v>
      </c>
      <c r="L5677" s="1" t="n">
        <v>0</v>
      </c>
      <c r="M5677" s="1" t="n">
        <v>56820</v>
      </c>
    </row>
    <row r="5678" customFormat="false" ht="229.85" hidden="false" customHeight="false" outlineLevel="0" collapsed="false">
      <c r="A5678" s="1" t="n">
        <v>5683</v>
      </c>
      <c r="B5678" s="1" t="n">
        <v>76</v>
      </c>
      <c r="C5678" s="1" t="n">
        <v>0</v>
      </c>
      <c r="D5678" s="1" t="n">
        <v>0</v>
      </c>
      <c r="E5678" s="1" t="n">
        <v>1</v>
      </c>
      <c r="F5678" s="1" t="n">
        <v>5682</v>
      </c>
      <c r="H5678" s="1" t="s">
        <v>6278</v>
      </c>
      <c r="I5678" s="3" t="s">
        <v>6192</v>
      </c>
      <c r="J5678" s="3" t="s">
        <v>256</v>
      </c>
      <c r="K5678" s="1" t="n">
        <v>10</v>
      </c>
      <c r="L5678" s="1" t="n">
        <v>0</v>
      </c>
      <c r="M5678" s="1" t="n">
        <v>56830</v>
      </c>
    </row>
    <row r="5679" customFormat="false" ht="14.9" hidden="false" customHeight="false" outlineLevel="0" collapsed="false">
      <c r="A5679" s="1" t="n">
        <v>5684</v>
      </c>
      <c r="B5679" s="1" t="n">
        <v>76</v>
      </c>
      <c r="C5679" s="1" t="n">
        <v>0</v>
      </c>
      <c r="D5679" s="1" t="n">
        <v>0</v>
      </c>
      <c r="E5679" s="1" t="n">
        <v>1</v>
      </c>
      <c r="F5679" s="1" t="n">
        <v>5682</v>
      </c>
      <c r="H5679" s="1" t="s">
        <v>6279</v>
      </c>
      <c r="I5679" s="3" t="e">
        <f aca="false">-#NAME? #NAME? #NAME? #NAME? #NAME?</f>
        <v>#VALUE!</v>
      </c>
      <c r="J5679" s="3" t="s">
        <v>256</v>
      </c>
      <c r="K5679" s="1" t="n">
        <v>10</v>
      </c>
      <c r="L5679" s="1" t="n">
        <v>0</v>
      </c>
      <c r="M5679" s="1" t="n">
        <v>56840</v>
      </c>
    </row>
    <row r="5680" customFormat="false" ht="55.2" hidden="false" customHeight="false" outlineLevel="0" collapsed="false">
      <c r="A5680" s="1" t="n">
        <v>5685</v>
      </c>
      <c r="B5680" s="1" t="n">
        <v>76</v>
      </c>
      <c r="C5680" s="1" t="n">
        <v>0</v>
      </c>
      <c r="D5680" s="1" t="n">
        <v>1</v>
      </c>
      <c r="E5680" s="1" t="n">
        <v>0</v>
      </c>
      <c r="G5680" s="1" t="n">
        <v>76.16</v>
      </c>
      <c r="I5680" s="3" t="s">
        <v>6280</v>
      </c>
      <c r="L5680" s="1" t="n">
        <v>0</v>
      </c>
      <c r="M5680" s="1" t="n">
        <v>56850</v>
      </c>
    </row>
    <row r="5681" customFormat="false" ht="283.55" hidden="false" customHeight="false" outlineLevel="0" collapsed="false">
      <c r="A5681" s="1" t="n">
        <v>5686</v>
      </c>
      <c r="B5681" s="1" t="n">
        <v>76</v>
      </c>
      <c r="C5681" s="1" t="n">
        <v>0</v>
      </c>
      <c r="D5681" s="1" t="n">
        <v>0</v>
      </c>
      <c r="E5681" s="1" t="n">
        <v>1</v>
      </c>
      <c r="F5681" s="1" t="n">
        <v>5685</v>
      </c>
      <c r="H5681" s="1" t="s">
        <v>6281</v>
      </c>
      <c r="I5681" s="3" t="s">
        <v>6282</v>
      </c>
      <c r="J5681" s="3" t="s">
        <v>256</v>
      </c>
      <c r="K5681" s="1" t="n">
        <v>10</v>
      </c>
      <c r="L5681" s="1" t="n">
        <v>0</v>
      </c>
      <c r="M5681" s="1" t="n">
        <v>56860</v>
      </c>
    </row>
    <row r="5682" customFormat="false" ht="14.9" hidden="false" customHeight="false" outlineLevel="0" collapsed="false">
      <c r="A5682" s="1" t="n">
        <v>5687</v>
      </c>
      <c r="B5682" s="1" t="n">
        <v>76</v>
      </c>
      <c r="C5682" s="1" t="n">
        <v>0</v>
      </c>
      <c r="D5682" s="1" t="n">
        <v>0</v>
      </c>
      <c r="E5682" s="1" t="n">
        <v>0</v>
      </c>
      <c r="F5682" s="1" t="n">
        <v>5685</v>
      </c>
      <c r="I5682" s="3" t="s">
        <v>199</v>
      </c>
      <c r="L5682" s="1" t="n">
        <v>0</v>
      </c>
      <c r="M5682" s="1" t="n">
        <v>56870</v>
      </c>
    </row>
    <row r="5683" customFormat="false" ht="14.9" hidden="false" customHeight="false" outlineLevel="0" collapsed="false">
      <c r="A5683" s="1" t="n">
        <v>5688</v>
      </c>
      <c r="B5683" s="1" t="n">
        <v>76</v>
      </c>
      <c r="C5683" s="1" t="n">
        <v>0</v>
      </c>
      <c r="D5683" s="1" t="n">
        <v>0</v>
      </c>
      <c r="E5683" s="1" t="n">
        <v>1</v>
      </c>
      <c r="F5683" s="1" t="n">
        <v>5687</v>
      </c>
      <c r="H5683" s="1" t="s">
        <v>6283</v>
      </c>
      <c r="I5683" s="3" t="e">
        <f aca="false">--#NAME?,#NAME?,#NAME? #NAME? #NAME?,#NAME? #NAME? #NAME?</f>
        <v>#VALUE!</v>
      </c>
      <c r="J5683" s="3" t="s">
        <v>256</v>
      </c>
      <c r="K5683" s="1" t="n">
        <v>10</v>
      </c>
      <c r="L5683" s="1" t="n">
        <v>0</v>
      </c>
      <c r="M5683" s="1" t="n">
        <v>56880</v>
      </c>
    </row>
    <row r="5684" customFormat="false" ht="14.9" hidden="false" customHeight="false" outlineLevel="0" collapsed="false">
      <c r="A5684" s="1" t="n">
        <v>5689</v>
      </c>
      <c r="B5684" s="1" t="n">
        <v>76</v>
      </c>
      <c r="C5684" s="1" t="n">
        <v>0</v>
      </c>
      <c r="D5684" s="1" t="n">
        <v>0</v>
      </c>
      <c r="E5684" s="1" t="n">
        <v>1</v>
      </c>
      <c r="F5684" s="1" t="n">
        <v>5687</v>
      </c>
      <c r="H5684" s="1" t="s">
        <v>6284</v>
      </c>
      <c r="I5684" s="3" t="e">
        <f aca="false">--#NAME?</f>
        <v>#NAME?</v>
      </c>
      <c r="J5684" s="3" t="s">
        <v>256</v>
      </c>
      <c r="K5684" s="1" t="n">
        <v>10</v>
      </c>
      <c r="L5684" s="1" t="n">
        <v>0</v>
      </c>
      <c r="M5684" s="1" t="n">
        <v>56890</v>
      </c>
    </row>
    <row r="5685" customFormat="false" ht="28.35" hidden="false" customHeight="false" outlineLevel="0" collapsed="false">
      <c r="A5685" s="1" t="n">
        <v>5690</v>
      </c>
      <c r="B5685" s="1" t="n">
        <v>78</v>
      </c>
      <c r="C5685" s="1" t="n">
        <v>0</v>
      </c>
      <c r="D5685" s="1" t="n">
        <v>1</v>
      </c>
      <c r="E5685" s="1" t="n">
        <v>0</v>
      </c>
      <c r="G5685" s="1" t="n">
        <v>78.01</v>
      </c>
      <c r="I5685" s="3" t="s">
        <v>6285</v>
      </c>
      <c r="L5685" s="1" t="n">
        <v>0</v>
      </c>
      <c r="M5685" s="1" t="n">
        <v>56900</v>
      </c>
    </row>
    <row r="5686" customFormat="false" ht="14.9" hidden="false" customHeight="false" outlineLevel="0" collapsed="false">
      <c r="A5686" s="1" t="n">
        <v>5691</v>
      </c>
      <c r="B5686" s="1" t="n">
        <v>78</v>
      </c>
      <c r="C5686" s="1" t="n">
        <v>0</v>
      </c>
      <c r="D5686" s="1" t="n">
        <v>0</v>
      </c>
      <c r="E5686" s="1" t="n">
        <v>1</v>
      </c>
      <c r="F5686" s="1" t="n">
        <v>5690</v>
      </c>
      <c r="H5686" s="1" t="s">
        <v>6286</v>
      </c>
      <c r="I5686" s="3" t="e">
        <f aca="false">-#NAME? #NAME?</f>
        <v>#VALUE!</v>
      </c>
      <c r="J5686" s="3" t="s">
        <v>256</v>
      </c>
      <c r="K5686" s="1" t="n">
        <v>10</v>
      </c>
      <c r="L5686" s="1" t="n">
        <v>0</v>
      </c>
      <c r="M5686" s="1" t="n">
        <v>56910</v>
      </c>
    </row>
    <row r="5687" customFormat="false" ht="14.9" hidden="false" customHeight="false" outlineLevel="0" collapsed="false">
      <c r="A5687" s="1" t="n">
        <v>5692</v>
      </c>
      <c r="B5687" s="1" t="n">
        <v>78</v>
      </c>
      <c r="C5687" s="1" t="n">
        <v>0</v>
      </c>
      <c r="D5687" s="1" t="n">
        <v>0</v>
      </c>
      <c r="E5687" s="1" t="n">
        <v>0</v>
      </c>
      <c r="F5687" s="1" t="n">
        <v>5690</v>
      </c>
      <c r="I5687" s="3" t="s">
        <v>199</v>
      </c>
      <c r="L5687" s="1" t="n">
        <v>0</v>
      </c>
      <c r="M5687" s="1" t="n">
        <v>56920</v>
      </c>
    </row>
    <row r="5688" customFormat="false" ht="14.9" hidden="false" customHeight="false" outlineLevel="0" collapsed="false">
      <c r="A5688" s="1" t="n">
        <v>5693</v>
      </c>
      <c r="B5688" s="1" t="n">
        <v>78</v>
      </c>
      <c r="C5688" s="1" t="n">
        <v>0</v>
      </c>
      <c r="D5688" s="1" t="n">
        <v>0</v>
      </c>
      <c r="E5688" s="1" t="n">
        <v>1</v>
      </c>
      <c r="F5688" s="1" t="n">
        <v>5692</v>
      </c>
      <c r="H5688" s="1" t="s">
        <v>6287</v>
      </c>
      <c r="I5688" s="3" t="e">
        <f aca="false">--#NAME? #NAME? #NAME? #NAME? #NAME? #NAME? #NAME? #NAME? #NAME?</f>
        <v>#VALUE!</v>
      </c>
      <c r="J5688" s="3" t="s">
        <v>256</v>
      </c>
      <c r="K5688" s="1" t="n">
        <v>10</v>
      </c>
      <c r="L5688" s="1" t="n">
        <v>0</v>
      </c>
      <c r="M5688" s="1" t="n">
        <v>56930</v>
      </c>
    </row>
    <row r="5689" customFormat="false" ht="14.9" hidden="false" customHeight="false" outlineLevel="0" collapsed="false">
      <c r="A5689" s="1" t="n">
        <v>5694</v>
      </c>
      <c r="B5689" s="1" t="n">
        <v>78</v>
      </c>
      <c r="C5689" s="1" t="n">
        <v>0</v>
      </c>
      <c r="D5689" s="1" t="n">
        <v>0</v>
      </c>
      <c r="E5689" s="1" t="n">
        <v>1</v>
      </c>
      <c r="F5689" s="1" t="n">
        <v>5692</v>
      </c>
      <c r="H5689" s="1" t="s">
        <v>6288</v>
      </c>
      <c r="I5689" s="3" t="e">
        <f aca="false">--#NAME?</f>
        <v>#NAME?</v>
      </c>
      <c r="J5689" s="3" t="s">
        <v>256</v>
      </c>
      <c r="K5689" s="1" t="n">
        <v>10</v>
      </c>
      <c r="L5689" s="1" t="n">
        <v>0</v>
      </c>
      <c r="M5689" s="1" t="n">
        <v>56940</v>
      </c>
    </row>
    <row r="5690" customFormat="false" ht="55.2" hidden="false" customHeight="false" outlineLevel="0" collapsed="false">
      <c r="A5690" s="1" t="n">
        <v>5695</v>
      </c>
      <c r="B5690" s="1" t="n">
        <v>78</v>
      </c>
      <c r="C5690" s="1" t="n">
        <v>0</v>
      </c>
      <c r="D5690" s="1" t="n">
        <v>1</v>
      </c>
      <c r="E5690" s="1" t="n">
        <v>1</v>
      </c>
      <c r="G5690" s="1" t="n">
        <v>78.02</v>
      </c>
      <c r="H5690" s="1" t="s">
        <v>6289</v>
      </c>
      <c r="I5690" s="3" t="s">
        <v>6290</v>
      </c>
      <c r="L5690" s="1" t="n">
        <v>0</v>
      </c>
      <c r="M5690" s="1" t="n">
        <v>56950</v>
      </c>
    </row>
    <row r="5691" customFormat="false" ht="13.8" hidden="false" customHeight="false" outlineLevel="0" collapsed="false">
      <c r="A5691" s="1" t="n">
        <v>5696</v>
      </c>
      <c r="B5691" s="1" t="n">
        <v>78</v>
      </c>
      <c r="C5691" s="1" t="n">
        <v>0</v>
      </c>
      <c r="D5691" s="1" t="n">
        <v>1</v>
      </c>
      <c r="E5691" s="1" t="n">
        <v>0</v>
      </c>
      <c r="G5691" s="1" t="s">
        <v>6291</v>
      </c>
      <c r="L5691" s="1" t="n">
        <v>0</v>
      </c>
      <c r="M5691" s="1" t="n">
        <v>56960</v>
      </c>
    </row>
    <row r="5692" customFormat="false" ht="108.95" hidden="false" customHeight="false" outlineLevel="0" collapsed="false">
      <c r="A5692" s="1" t="n">
        <v>5697</v>
      </c>
      <c r="B5692" s="1" t="n">
        <v>78</v>
      </c>
      <c r="C5692" s="1" t="n">
        <v>0</v>
      </c>
      <c r="D5692" s="1" t="n">
        <v>1</v>
      </c>
      <c r="E5692" s="1" t="n">
        <v>0</v>
      </c>
      <c r="G5692" s="1" t="n">
        <v>78.04</v>
      </c>
      <c r="I5692" s="3" t="s">
        <v>6292</v>
      </c>
      <c r="L5692" s="1" t="n">
        <v>0</v>
      </c>
      <c r="M5692" s="1" t="n">
        <v>56970</v>
      </c>
    </row>
    <row r="5693" customFormat="false" ht="55.2" hidden="false" customHeight="false" outlineLevel="0" collapsed="false">
      <c r="A5693" s="1" t="n">
        <v>5698</v>
      </c>
      <c r="B5693" s="1" t="n">
        <v>78</v>
      </c>
      <c r="C5693" s="1" t="n">
        <v>0</v>
      </c>
      <c r="D5693" s="1" t="n">
        <v>0</v>
      </c>
      <c r="E5693" s="1" t="n">
        <v>0</v>
      </c>
      <c r="F5693" s="1" t="n">
        <v>5697</v>
      </c>
      <c r="I5693" s="3" t="s">
        <v>6293</v>
      </c>
      <c r="L5693" s="1" t="n">
        <v>0</v>
      </c>
      <c r="M5693" s="1" t="n">
        <v>56980</v>
      </c>
    </row>
    <row r="5694" customFormat="false" ht="135.8" hidden="false" customHeight="false" outlineLevel="0" collapsed="false">
      <c r="A5694" s="1" t="n">
        <v>5699</v>
      </c>
      <c r="B5694" s="1" t="n">
        <v>78</v>
      </c>
      <c r="C5694" s="1" t="n">
        <v>0</v>
      </c>
      <c r="D5694" s="1" t="n">
        <v>0</v>
      </c>
      <c r="E5694" s="1" t="n">
        <v>1</v>
      </c>
      <c r="F5694" s="1" t="n">
        <v>5698</v>
      </c>
      <c r="H5694" s="1" t="s">
        <v>6294</v>
      </c>
      <c r="I5694" s="3" t="s">
        <v>6295</v>
      </c>
      <c r="J5694" s="3" t="s">
        <v>256</v>
      </c>
      <c r="K5694" s="1" t="n">
        <v>10</v>
      </c>
      <c r="L5694" s="1" t="n">
        <v>0</v>
      </c>
      <c r="M5694" s="1" t="n">
        <v>56990</v>
      </c>
    </row>
    <row r="5695" customFormat="false" ht="14.9" hidden="false" customHeight="false" outlineLevel="0" collapsed="false">
      <c r="A5695" s="1" t="n">
        <v>5700</v>
      </c>
      <c r="B5695" s="1" t="n">
        <v>78</v>
      </c>
      <c r="C5695" s="1" t="n">
        <v>0</v>
      </c>
      <c r="D5695" s="1" t="n">
        <v>0</v>
      </c>
      <c r="E5695" s="1" t="n">
        <v>1</v>
      </c>
      <c r="F5695" s="1" t="n">
        <v>5698</v>
      </c>
      <c r="H5695" s="1" t="s">
        <v>6296</v>
      </c>
      <c r="I5695" s="3" t="e">
        <f aca="false">--#NAME?</f>
        <v>#NAME?</v>
      </c>
      <c r="J5695" s="3" t="s">
        <v>256</v>
      </c>
      <c r="K5695" s="1" t="n">
        <v>10</v>
      </c>
      <c r="L5695" s="1" t="n">
        <v>0</v>
      </c>
      <c r="M5695" s="1" t="n">
        <v>57000</v>
      </c>
    </row>
    <row r="5696" customFormat="false" ht="14.9" hidden="false" customHeight="false" outlineLevel="0" collapsed="false">
      <c r="A5696" s="1" t="n">
        <v>5701</v>
      </c>
      <c r="B5696" s="1" t="n">
        <v>78</v>
      </c>
      <c r="C5696" s="1" t="n">
        <v>0</v>
      </c>
      <c r="D5696" s="1" t="n">
        <v>0</v>
      </c>
      <c r="E5696" s="1" t="n">
        <v>1</v>
      </c>
      <c r="F5696" s="1" t="n">
        <v>5697</v>
      </c>
      <c r="H5696" s="1" t="s">
        <v>6297</v>
      </c>
      <c r="I5696" s="3" t="e">
        <f aca="false">-#NAME? #NAME? #NAME?</f>
        <v>#VALUE!</v>
      </c>
      <c r="J5696" s="3" t="s">
        <v>256</v>
      </c>
      <c r="K5696" s="1" t="n">
        <v>10</v>
      </c>
      <c r="L5696" s="1" t="n">
        <v>0</v>
      </c>
      <c r="M5696" s="1" t="n">
        <v>57010</v>
      </c>
    </row>
    <row r="5697" customFormat="false" ht="13.8" hidden="false" customHeight="false" outlineLevel="0" collapsed="false">
      <c r="A5697" s="1" t="n">
        <v>5702</v>
      </c>
      <c r="B5697" s="1" t="n">
        <v>78</v>
      </c>
      <c r="C5697" s="1" t="n">
        <v>0</v>
      </c>
      <c r="D5697" s="1" t="n">
        <v>1</v>
      </c>
      <c r="E5697" s="1" t="n">
        <v>0</v>
      </c>
      <c r="G5697" s="1" t="s">
        <v>6298</v>
      </c>
      <c r="L5697" s="1" t="n">
        <v>0</v>
      </c>
      <c r="M5697" s="1" t="n">
        <v>57020</v>
      </c>
    </row>
    <row r="5698" customFormat="false" ht="41.75" hidden="false" customHeight="false" outlineLevel="0" collapsed="false">
      <c r="A5698" s="1" t="n">
        <v>5703</v>
      </c>
      <c r="B5698" s="1" t="n">
        <v>78</v>
      </c>
      <c r="C5698" s="1" t="n">
        <v>0</v>
      </c>
      <c r="D5698" s="1" t="n">
        <v>1</v>
      </c>
      <c r="E5698" s="1" t="n">
        <v>1</v>
      </c>
      <c r="G5698" s="1" t="n">
        <v>78.06</v>
      </c>
      <c r="H5698" s="1" t="s">
        <v>6299</v>
      </c>
      <c r="I5698" s="3" t="s">
        <v>6300</v>
      </c>
      <c r="J5698" s="3" t="s">
        <v>256</v>
      </c>
      <c r="K5698" s="1" t="n">
        <v>10</v>
      </c>
      <c r="L5698" s="1" t="n">
        <v>0</v>
      </c>
      <c r="M5698" s="1" t="n">
        <v>57030</v>
      </c>
    </row>
    <row r="5699" customFormat="false" ht="28.35" hidden="false" customHeight="false" outlineLevel="0" collapsed="false">
      <c r="A5699" s="1" t="n">
        <v>5704</v>
      </c>
      <c r="B5699" s="1" t="n">
        <v>79</v>
      </c>
      <c r="C5699" s="1" t="n">
        <v>0</v>
      </c>
      <c r="D5699" s="1" t="n">
        <v>1</v>
      </c>
      <c r="E5699" s="1" t="n">
        <v>0</v>
      </c>
      <c r="G5699" s="1" t="n">
        <v>79.01</v>
      </c>
      <c r="I5699" s="3" t="s">
        <v>6301</v>
      </c>
      <c r="L5699" s="1" t="n">
        <v>0</v>
      </c>
      <c r="M5699" s="1" t="n">
        <v>57040</v>
      </c>
    </row>
    <row r="5700" customFormat="false" ht="28.35" hidden="false" customHeight="false" outlineLevel="0" collapsed="false">
      <c r="A5700" s="1" t="n">
        <v>5705</v>
      </c>
      <c r="B5700" s="1" t="n">
        <v>79</v>
      </c>
      <c r="C5700" s="1" t="n">
        <v>0</v>
      </c>
      <c r="D5700" s="1" t="n">
        <v>0</v>
      </c>
      <c r="E5700" s="1" t="n">
        <v>0</v>
      </c>
      <c r="F5700" s="1" t="n">
        <v>5704</v>
      </c>
      <c r="I5700" s="3" t="s">
        <v>6302</v>
      </c>
      <c r="L5700" s="1" t="n">
        <v>0</v>
      </c>
      <c r="M5700" s="1" t="n">
        <v>57050</v>
      </c>
    </row>
    <row r="5701" customFormat="false" ht="95.5" hidden="false" customHeight="false" outlineLevel="0" collapsed="false">
      <c r="A5701" s="1" t="n">
        <v>5706</v>
      </c>
      <c r="B5701" s="1" t="n">
        <v>79</v>
      </c>
      <c r="C5701" s="1" t="n">
        <v>0</v>
      </c>
      <c r="D5701" s="1" t="n">
        <v>0</v>
      </c>
      <c r="E5701" s="1" t="n">
        <v>1</v>
      </c>
      <c r="F5701" s="1" t="n">
        <v>5705</v>
      </c>
      <c r="H5701" s="1" t="s">
        <v>6303</v>
      </c>
      <c r="I5701" s="3" t="s">
        <v>6304</v>
      </c>
      <c r="J5701" s="3" t="s">
        <v>256</v>
      </c>
      <c r="K5701" s="1" t="n">
        <v>10</v>
      </c>
      <c r="L5701" s="1" t="n">
        <v>0</v>
      </c>
      <c r="M5701" s="1" t="n">
        <v>57060</v>
      </c>
    </row>
    <row r="5702" customFormat="false" ht="95.5" hidden="false" customHeight="false" outlineLevel="0" collapsed="false">
      <c r="A5702" s="1" t="n">
        <v>5707</v>
      </c>
      <c r="B5702" s="1" t="n">
        <v>79</v>
      </c>
      <c r="C5702" s="1" t="n">
        <v>0</v>
      </c>
      <c r="D5702" s="1" t="n">
        <v>0</v>
      </c>
      <c r="E5702" s="1" t="n">
        <v>1</v>
      </c>
      <c r="F5702" s="1" t="n">
        <v>5705</v>
      </c>
      <c r="H5702" s="1" t="s">
        <v>6305</v>
      </c>
      <c r="I5702" s="3" t="s">
        <v>6306</v>
      </c>
      <c r="J5702" s="3" t="s">
        <v>256</v>
      </c>
      <c r="K5702" s="1" t="n">
        <v>10</v>
      </c>
      <c r="L5702" s="1" t="n">
        <v>0</v>
      </c>
      <c r="M5702" s="1" t="n">
        <v>57070</v>
      </c>
    </row>
    <row r="5703" customFormat="false" ht="14.9" hidden="false" customHeight="false" outlineLevel="0" collapsed="false">
      <c r="A5703" s="1" t="n">
        <v>5708</v>
      </c>
      <c r="B5703" s="1" t="n">
        <v>79</v>
      </c>
      <c r="C5703" s="1" t="n">
        <v>0</v>
      </c>
      <c r="D5703" s="1" t="n">
        <v>0</v>
      </c>
      <c r="E5703" s="1" t="n">
        <v>1</v>
      </c>
      <c r="F5703" s="1" t="n">
        <v>5704</v>
      </c>
      <c r="H5703" s="1" t="s">
        <v>6307</v>
      </c>
      <c r="I5703" s="3" t="e">
        <f aca="false">-#NAME? #NAME?</f>
        <v>#VALUE!</v>
      </c>
      <c r="J5703" s="3" t="s">
        <v>256</v>
      </c>
      <c r="K5703" s="1" t="n">
        <v>10</v>
      </c>
      <c r="L5703" s="1" t="n">
        <v>0</v>
      </c>
      <c r="M5703" s="1" t="n">
        <v>57080</v>
      </c>
    </row>
    <row r="5704" customFormat="false" ht="55.2" hidden="false" customHeight="false" outlineLevel="0" collapsed="false">
      <c r="A5704" s="1" t="n">
        <v>5709</v>
      </c>
      <c r="B5704" s="1" t="n">
        <v>79</v>
      </c>
      <c r="C5704" s="1" t="n">
        <v>0</v>
      </c>
      <c r="D5704" s="1" t="n">
        <v>1</v>
      </c>
      <c r="E5704" s="1" t="n">
        <v>1</v>
      </c>
      <c r="G5704" s="1" t="n">
        <v>79.02</v>
      </c>
      <c r="H5704" s="1" t="s">
        <v>6308</v>
      </c>
      <c r="I5704" s="3" t="s">
        <v>6309</v>
      </c>
      <c r="J5704" s="3" t="s">
        <v>256</v>
      </c>
      <c r="K5704" s="1" t="n">
        <v>10</v>
      </c>
      <c r="L5704" s="1" t="n">
        <v>0</v>
      </c>
      <c r="M5704" s="1" t="n">
        <v>57090</v>
      </c>
    </row>
    <row r="5705" customFormat="false" ht="55.2" hidden="false" customHeight="false" outlineLevel="0" collapsed="false">
      <c r="A5705" s="1" t="n">
        <v>5710</v>
      </c>
      <c r="B5705" s="1" t="n">
        <v>79</v>
      </c>
      <c r="C5705" s="1" t="n">
        <v>0</v>
      </c>
      <c r="D5705" s="1" t="n">
        <v>1</v>
      </c>
      <c r="E5705" s="1" t="n">
        <v>0</v>
      </c>
      <c r="G5705" s="1" t="n">
        <v>79.03</v>
      </c>
      <c r="I5705" s="3" t="s">
        <v>6310</v>
      </c>
      <c r="L5705" s="1" t="n">
        <v>0</v>
      </c>
      <c r="M5705" s="1" t="n">
        <v>57100</v>
      </c>
    </row>
    <row r="5706" customFormat="false" ht="14.9" hidden="false" customHeight="false" outlineLevel="0" collapsed="false">
      <c r="A5706" s="1" t="n">
        <v>5711</v>
      </c>
      <c r="B5706" s="1" t="n">
        <v>79</v>
      </c>
      <c r="C5706" s="1" t="n">
        <v>0</v>
      </c>
      <c r="D5706" s="1" t="n">
        <v>0</v>
      </c>
      <c r="E5706" s="1" t="n">
        <v>1</v>
      </c>
      <c r="F5706" s="1" t="n">
        <v>5710</v>
      </c>
      <c r="H5706" s="1" t="s">
        <v>6311</v>
      </c>
      <c r="I5706" s="3" t="e">
        <f aca="false">-#NAME? #NAME?</f>
        <v>#VALUE!</v>
      </c>
      <c r="J5706" s="3" t="s">
        <v>256</v>
      </c>
      <c r="K5706" s="1" t="n">
        <v>10</v>
      </c>
      <c r="L5706" s="1" t="n">
        <v>0</v>
      </c>
      <c r="M5706" s="1" t="n">
        <v>57110</v>
      </c>
    </row>
    <row r="5707" customFormat="false" ht="14.9" hidden="false" customHeight="false" outlineLevel="0" collapsed="false">
      <c r="A5707" s="1" t="n">
        <v>5712</v>
      </c>
      <c r="B5707" s="1" t="n">
        <v>79</v>
      </c>
      <c r="C5707" s="1" t="n">
        <v>0</v>
      </c>
      <c r="D5707" s="1" t="n">
        <v>0</v>
      </c>
      <c r="E5707" s="1" t="n">
        <v>1</v>
      </c>
      <c r="F5707" s="1" t="n">
        <v>5710</v>
      </c>
      <c r="H5707" s="1" t="s">
        <v>6312</v>
      </c>
      <c r="I5707" s="3" t="e">
        <f aca="false">-#NAME?</f>
        <v>#NAME?</v>
      </c>
      <c r="J5707" s="3" t="s">
        <v>256</v>
      </c>
      <c r="K5707" s="1" t="n">
        <v>10</v>
      </c>
      <c r="L5707" s="1" t="n">
        <v>0</v>
      </c>
      <c r="M5707" s="1" t="n">
        <v>57120</v>
      </c>
    </row>
    <row r="5708" customFormat="false" ht="55.2" hidden="false" customHeight="false" outlineLevel="0" collapsed="false">
      <c r="A5708" s="1" t="n">
        <v>5713</v>
      </c>
      <c r="B5708" s="1" t="n">
        <v>79</v>
      </c>
      <c r="C5708" s="1" t="n">
        <v>0</v>
      </c>
      <c r="D5708" s="1" t="n">
        <v>1</v>
      </c>
      <c r="E5708" s="1" t="n">
        <v>1</v>
      </c>
      <c r="G5708" s="1" t="n">
        <v>79.04</v>
      </c>
      <c r="H5708" s="1" t="s">
        <v>6313</v>
      </c>
      <c r="I5708" s="3" t="s">
        <v>6314</v>
      </c>
      <c r="J5708" s="3" t="s">
        <v>256</v>
      </c>
      <c r="K5708" s="1" t="n">
        <v>10</v>
      </c>
      <c r="L5708" s="1" t="n">
        <v>0</v>
      </c>
      <c r="M5708" s="1" t="n">
        <v>57130</v>
      </c>
    </row>
    <row r="5709" customFormat="false" ht="68.65" hidden="false" customHeight="false" outlineLevel="0" collapsed="false">
      <c r="A5709" s="1" t="n">
        <v>5714</v>
      </c>
      <c r="B5709" s="1" t="n">
        <v>79</v>
      </c>
      <c r="C5709" s="1" t="n">
        <v>0</v>
      </c>
      <c r="D5709" s="1" t="n">
        <v>1</v>
      </c>
      <c r="E5709" s="1" t="n">
        <v>1</v>
      </c>
      <c r="G5709" s="1" t="n">
        <v>79.05</v>
      </c>
      <c r="H5709" s="1" t="s">
        <v>6315</v>
      </c>
      <c r="I5709" s="3" t="s">
        <v>6316</v>
      </c>
      <c r="J5709" s="3" t="s">
        <v>256</v>
      </c>
      <c r="K5709" s="1" t="n">
        <v>10</v>
      </c>
      <c r="L5709" s="1" t="n">
        <v>0</v>
      </c>
      <c r="M5709" s="1" t="n">
        <v>57140</v>
      </c>
    </row>
    <row r="5710" customFormat="false" ht="13.8" hidden="false" customHeight="false" outlineLevel="0" collapsed="false">
      <c r="A5710" s="1" t="n">
        <v>5715</v>
      </c>
      <c r="B5710" s="1" t="n">
        <v>79</v>
      </c>
      <c r="C5710" s="1" t="n">
        <v>0</v>
      </c>
      <c r="D5710" s="1" t="n">
        <v>1</v>
      </c>
      <c r="E5710" s="1" t="n">
        <v>0</v>
      </c>
      <c r="G5710" s="1" t="s">
        <v>6317</v>
      </c>
      <c r="L5710" s="1" t="n">
        <v>0</v>
      </c>
      <c r="M5710" s="1" t="n">
        <v>57150</v>
      </c>
    </row>
    <row r="5711" customFormat="false" ht="41.75" hidden="false" customHeight="false" outlineLevel="0" collapsed="false">
      <c r="A5711" s="1" t="n">
        <v>5716</v>
      </c>
      <c r="B5711" s="1" t="n">
        <v>79</v>
      </c>
      <c r="C5711" s="1" t="n">
        <v>0</v>
      </c>
      <c r="D5711" s="1" t="n">
        <v>1</v>
      </c>
      <c r="E5711" s="1" t="n">
        <v>1</v>
      </c>
      <c r="G5711" s="1" t="n">
        <v>79.07</v>
      </c>
      <c r="H5711" s="1" t="s">
        <v>6318</v>
      </c>
      <c r="I5711" s="3" t="s">
        <v>6319</v>
      </c>
      <c r="J5711" s="3" t="s">
        <v>256</v>
      </c>
      <c r="K5711" s="1" t="n">
        <v>10</v>
      </c>
      <c r="L5711" s="1" t="n">
        <v>0</v>
      </c>
      <c r="M5711" s="1" t="n">
        <v>57160</v>
      </c>
    </row>
    <row r="5712" customFormat="false" ht="122.35" hidden="false" customHeight="false" outlineLevel="0" collapsed="false">
      <c r="A5712" s="1" t="n">
        <v>5717</v>
      </c>
      <c r="B5712" s="1" t="n">
        <v>81</v>
      </c>
      <c r="C5712" s="1" t="n">
        <v>0</v>
      </c>
      <c r="D5712" s="1" t="n">
        <v>1</v>
      </c>
      <c r="E5712" s="1" t="n">
        <v>0</v>
      </c>
      <c r="G5712" s="1" t="n">
        <v>81.01</v>
      </c>
      <c r="I5712" s="3" t="s">
        <v>6320</v>
      </c>
      <c r="L5712" s="1" t="n">
        <v>0</v>
      </c>
      <c r="M5712" s="1" t="n">
        <v>57170</v>
      </c>
    </row>
    <row r="5713" customFormat="false" ht="14.9" hidden="false" customHeight="false" outlineLevel="0" collapsed="false">
      <c r="A5713" s="1" t="n">
        <v>5718</v>
      </c>
      <c r="B5713" s="1" t="n">
        <v>81</v>
      </c>
      <c r="C5713" s="1" t="n">
        <v>0</v>
      </c>
      <c r="D5713" s="1" t="n">
        <v>0</v>
      </c>
      <c r="E5713" s="1" t="n">
        <v>1</v>
      </c>
      <c r="F5713" s="1" t="n">
        <v>5717</v>
      </c>
      <c r="H5713" s="1" t="s">
        <v>6321</v>
      </c>
      <c r="I5713" s="3" t="e">
        <f aca="false">-#NAME?</f>
        <v>#NAME?</v>
      </c>
      <c r="L5713" s="1" t="n">
        <v>0</v>
      </c>
      <c r="M5713" s="1" t="n">
        <v>57180</v>
      </c>
    </row>
    <row r="5714" customFormat="false" ht="14.9" hidden="false" customHeight="false" outlineLevel="0" collapsed="false">
      <c r="A5714" s="1" t="n">
        <v>5719</v>
      </c>
      <c r="B5714" s="1" t="n">
        <v>81</v>
      </c>
      <c r="C5714" s="1" t="n">
        <v>0</v>
      </c>
      <c r="D5714" s="1" t="n">
        <v>0</v>
      </c>
      <c r="E5714" s="1" t="n">
        <v>0</v>
      </c>
      <c r="F5714" s="1" t="n">
        <v>5717</v>
      </c>
      <c r="I5714" s="3" t="s">
        <v>199</v>
      </c>
      <c r="L5714" s="1" t="n">
        <v>0</v>
      </c>
      <c r="M5714" s="1" t="n">
        <v>57190</v>
      </c>
    </row>
    <row r="5715" customFormat="false" ht="14.9" hidden="false" customHeight="false" outlineLevel="0" collapsed="false">
      <c r="A5715" s="1" t="n">
        <v>5720</v>
      </c>
      <c r="B5715" s="1" t="n">
        <v>81</v>
      </c>
      <c r="C5715" s="1" t="n">
        <v>0</v>
      </c>
      <c r="D5715" s="1" t="n">
        <v>0</v>
      </c>
      <c r="E5715" s="1" t="n">
        <v>1</v>
      </c>
      <c r="F5715" s="1" t="n">
        <v>5719</v>
      </c>
      <c r="H5715" s="1" t="s">
        <v>6322</v>
      </c>
      <c r="I5715" s="3" t="e">
        <f aca="false">--#NAME? #NAME?,#NAME? #NAME? #NAME? #NAME? #NAME? #NAME? #NAME? #NAME?</f>
        <v>#VALUE!</v>
      </c>
      <c r="J5715" s="3" t="s">
        <v>256</v>
      </c>
      <c r="K5715" s="1" t="n">
        <v>10</v>
      </c>
      <c r="L5715" s="1" t="n">
        <v>0</v>
      </c>
      <c r="M5715" s="1" t="n">
        <v>57200</v>
      </c>
    </row>
    <row r="5716" customFormat="false" ht="14.9" hidden="false" customHeight="false" outlineLevel="0" collapsed="false">
      <c r="A5716" s="1" t="n">
        <v>5721</v>
      </c>
      <c r="B5716" s="1" t="n">
        <v>81</v>
      </c>
      <c r="C5716" s="1" t="n">
        <v>0</v>
      </c>
      <c r="D5716" s="1" t="n">
        <v>0</v>
      </c>
      <c r="E5716" s="1" t="n">
        <v>1</v>
      </c>
      <c r="F5716" s="1" t="n">
        <v>5719</v>
      </c>
      <c r="H5716" s="1" t="s">
        <v>6323</v>
      </c>
      <c r="I5716" s="3" t="e">
        <f aca="false">--#NAME?</f>
        <v>#NAME?</v>
      </c>
      <c r="J5716" s="3" t="s">
        <v>256</v>
      </c>
      <c r="K5716" s="1" t="n">
        <v>10</v>
      </c>
      <c r="L5716" s="1" t="n">
        <v>0</v>
      </c>
      <c r="M5716" s="1" t="n">
        <v>57210</v>
      </c>
    </row>
    <row r="5717" customFormat="false" ht="14.9" hidden="false" customHeight="false" outlineLevel="0" collapsed="false">
      <c r="A5717" s="1" t="n">
        <v>5722</v>
      </c>
      <c r="B5717" s="1" t="n">
        <v>81</v>
      </c>
      <c r="C5717" s="1" t="n">
        <v>0</v>
      </c>
      <c r="D5717" s="1" t="n">
        <v>0</v>
      </c>
      <c r="E5717" s="1" t="n">
        <v>1</v>
      </c>
      <c r="F5717" s="1" t="n">
        <v>5719</v>
      </c>
      <c r="H5717" s="1" t="s">
        <v>6324</v>
      </c>
      <c r="I5717" s="3" t="e">
        <f aca="false">--#NAME? #NAME? #NAME?</f>
        <v>#VALUE!</v>
      </c>
      <c r="J5717" s="3" t="s">
        <v>256</v>
      </c>
      <c r="K5717" s="1" t="n">
        <v>10</v>
      </c>
      <c r="L5717" s="1" t="n">
        <v>0</v>
      </c>
      <c r="M5717" s="1" t="n">
        <v>57220</v>
      </c>
    </row>
    <row r="5718" customFormat="false" ht="14.9" hidden="false" customHeight="false" outlineLevel="0" collapsed="false">
      <c r="A5718" s="1" t="n">
        <v>5723</v>
      </c>
      <c r="B5718" s="1" t="n">
        <v>81</v>
      </c>
      <c r="C5718" s="1" t="n">
        <v>0</v>
      </c>
      <c r="D5718" s="1" t="n">
        <v>0</v>
      </c>
      <c r="E5718" s="1" t="n">
        <v>1</v>
      </c>
      <c r="F5718" s="1" t="n">
        <v>5719</v>
      </c>
      <c r="H5718" s="1" t="s">
        <v>6325</v>
      </c>
      <c r="I5718" s="3" t="e">
        <f aca="false">--#NAME?</f>
        <v>#NAME?</v>
      </c>
      <c r="J5718" s="3" t="s">
        <v>256</v>
      </c>
      <c r="K5718" s="1" t="n">
        <v>10</v>
      </c>
      <c r="L5718" s="1" t="n">
        <v>0</v>
      </c>
      <c r="M5718" s="1" t="n">
        <v>57230</v>
      </c>
    </row>
    <row r="5719" customFormat="false" ht="108.95" hidden="false" customHeight="false" outlineLevel="0" collapsed="false">
      <c r="A5719" s="1" t="n">
        <v>5724</v>
      </c>
      <c r="B5719" s="1" t="n">
        <v>81</v>
      </c>
      <c r="C5719" s="1" t="n">
        <v>0</v>
      </c>
      <c r="D5719" s="1" t="n">
        <v>1</v>
      </c>
      <c r="E5719" s="1" t="n">
        <v>0</v>
      </c>
      <c r="G5719" s="1" t="n">
        <v>81.02</v>
      </c>
      <c r="I5719" s="3" t="s">
        <v>6326</v>
      </c>
      <c r="L5719" s="1" t="n">
        <v>0</v>
      </c>
      <c r="M5719" s="1" t="n">
        <v>57240</v>
      </c>
    </row>
    <row r="5720" customFormat="false" ht="14.9" hidden="false" customHeight="false" outlineLevel="0" collapsed="false">
      <c r="A5720" s="1" t="n">
        <v>5725</v>
      </c>
      <c r="B5720" s="1" t="n">
        <v>81</v>
      </c>
      <c r="C5720" s="1" t="n">
        <v>0</v>
      </c>
      <c r="D5720" s="1" t="n">
        <v>0</v>
      </c>
      <c r="E5720" s="1" t="n">
        <v>1</v>
      </c>
      <c r="F5720" s="1" t="n">
        <v>5724</v>
      </c>
      <c r="H5720" s="1" t="s">
        <v>6327</v>
      </c>
      <c r="I5720" s="3" t="e">
        <f aca="false">-#NAME?</f>
        <v>#NAME?</v>
      </c>
      <c r="J5720" s="3" t="s">
        <v>256</v>
      </c>
      <c r="K5720" s="1" t="n">
        <v>10</v>
      </c>
      <c r="L5720" s="1" t="n">
        <v>0</v>
      </c>
      <c r="M5720" s="1" t="n">
        <v>57250</v>
      </c>
    </row>
    <row r="5721" customFormat="false" ht="14.9" hidden="false" customHeight="false" outlineLevel="0" collapsed="false">
      <c r="A5721" s="1" t="n">
        <v>5726</v>
      </c>
      <c r="B5721" s="1" t="n">
        <v>81</v>
      </c>
      <c r="C5721" s="1" t="n">
        <v>0</v>
      </c>
      <c r="D5721" s="1" t="n">
        <v>0</v>
      </c>
      <c r="E5721" s="1" t="n">
        <v>0</v>
      </c>
      <c r="F5721" s="1" t="n">
        <v>5724</v>
      </c>
      <c r="I5721" s="3" t="s">
        <v>199</v>
      </c>
      <c r="L5721" s="1" t="n">
        <v>0</v>
      </c>
      <c r="M5721" s="1" t="n">
        <v>57260</v>
      </c>
    </row>
    <row r="5722" customFormat="false" ht="14.9" hidden="false" customHeight="false" outlineLevel="0" collapsed="false">
      <c r="A5722" s="1" t="n">
        <v>5727</v>
      </c>
      <c r="B5722" s="1" t="n">
        <v>81</v>
      </c>
      <c r="C5722" s="1" t="n">
        <v>0</v>
      </c>
      <c r="D5722" s="1" t="n">
        <v>0</v>
      </c>
      <c r="E5722" s="1" t="n">
        <v>1</v>
      </c>
      <c r="F5722" s="1" t="n">
        <v>5726</v>
      </c>
      <c r="H5722" s="1" t="s">
        <v>6328</v>
      </c>
      <c r="I5722" s="3" t="e">
        <f aca="false">--#NAME? #NAME? #NAME? #NAME? #NAME? #NAME? #NAME? #NAME? #NAME? #NAME?</f>
        <v>#VALUE!</v>
      </c>
      <c r="J5722" s="3" t="s">
        <v>6329</v>
      </c>
      <c r="K5722" s="1" t="n">
        <v>5</v>
      </c>
      <c r="L5722" s="1" t="n">
        <v>0</v>
      </c>
      <c r="M5722" s="1" t="n">
        <v>0</v>
      </c>
      <c r="N5722" s="1" t="n">
        <v>57270</v>
      </c>
    </row>
    <row r="5723" customFormat="false" ht="14.9" hidden="false" customHeight="false" outlineLevel="0" collapsed="false">
      <c r="A5723" s="1" t="n">
        <v>5728</v>
      </c>
      <c r="B5723" s="1" t="n">
        <v>81</v>
      </c>
      <c r="C5723" s="1" t="n">
        <v>0</v>
      </c>
      <c r="D5723" s="1" t="n">
        <v>0</v>
      </c>
      <c r="E5723" s="1" t="n">
        <v>1</v>
      </c>
      <c r="F5723" s="1" t="n">
        <v>5726</v>
      </c>
      <c r="H5723" s="1" t="s">
        <v>6330</v>
      </c>
      <c r="I5723" s="3" t="e">
        <f aca="false">--#NAME? #NAME? #NAME?,#NAME? #NAME? #NAME? #NAME? #NAME? #NAME? #NAME?,#NAME?,#NAME?,#NAME?,#NAME? #NAME? #NAME?</f>
        <v>#VALUE!</v>
      </c>
      <c r="J5723" s="3" t="s">
        <v>256</v>
      </c>
      <c r="K5723" s="1" t="n">
        <v>10</v>
      </c>
      <c r="L5723" s="1" t="n">
        <v>0</v>
      </c>
      <c r="M5723" s="1" t="n">
        <v>57280</v>
      </c>
    </row>
    <row r="5724" customFormat="false" ht="14.9" hidden="false" customHeight="false" outlineLevel="0" collapsed="false">
      <c r="A5724" s="1" t="n">
        <v>5729</v>
      </c>
      <c r="B5724" s="1" t="n">
        <v>81</v>
      </c>
      <c r="C5724" s="1" t="n">
        <v>0</v>
      </c>
      <c r="D5724" s="1" t="n">
        <v>0</v>
      </c>
      <c r="E5724" s="1" t="n">
        <v>1</v>
      </c>
      <c r="F5724" s="1" t="n">
        <v>5726</v>
      </c>
      <c r="H5724" s="1" t="s">
        <v>6331</v>
      </c>
      <c r="I5724" s="3" t="e">
        <f aca="false">--#NAME?</f>
        <v>#NAME?</v>
      </c>
      <c r="J5724" s="3" t="s">
        <v>256</v>
      </c>
      <c r="K5724" s="1" t="n">
        <v>10</v>
      </c>
      <c r="L5724" s="1" t="n">
        <v>0</v>
      </c>
      <c r="M5724" s="1" t="n">
        <v>57290</v>
      </c>
    </row>
    <row r="5725" customFormat="false" ht="14.9" hidden="false" customHeight="false" outlineLevel="0" collapsed="false">
      <c r="A5725" s="1" t="n">
        <v>5730</v>
      </c>
      <c r="B5725" s="1" t="n">
        <v>81</v>
      </c>
      <c r="C5725" s="1" t="n">
        <v>0</v>
      </c>
      <c r="D5725" s="1" t="n">
        <v>0</v>
      </c>
      <c r="E5725" s="1" t="n">
        <v>1</v>
      </c>
      <c r="F5725" s="1" t="n">
        <v>5726</v>
      </c>
      <c r="H5725" s="1" t="s">
        <v>6332</v>
      </c>
      <c r="I5725" s="3" t="e">
        <f aca="false">--#NAME? #NAME? #NAME?</f>
        <v>#VALUE!</v>
      </c>
      <c r="J5725" s="3" t="s">
        <v>256</v>
      </c>
      <c r="K5725" s="1" t="n">
        <v>10</v>
      </c>
      <c r="L5725" s="1" t="n">
        <v>0</v>
      </c>
      <c r="M5725" s="1" t="n">
        <v>57300</v>
      </c>
    </row>
    <row r="5726" customFormat="false" ht="14.9" hidden="false" customHeight="false" outlineLevel="0" collapsed="false">
      <c r="A5726" s="1" t="n">
        <v>5731</v>
      </c>
      <c r="B5726" s="1" t="n">
        <v>81</v>
      </c>
      <c r="C5726" s="1" t="n">
        <v>0</v>
      </c>
      <c r="D5726" s="1" t="n">
        <v>0</v>
      </c>
      <c r="E5726" s="1" t="n">
        <v>1</v>
      </c>
      <c r="F5726" s="1" t="n">
        <v>5726</v>
      </c>
      <c r="H5726" s="1" t="s">
        <v>6333</v>
      </c>
      <c r="I5726" s="3" t="e">
        <f aca="false">--#NAME?</f>
        <v>#NAME?</v>
      </c>
      <c r="J5726" s="3" t="s">
        <v>256</v>
      </c>
      <c r="K5726" s="1" t="n">
        <v>10</v>
      </c>
      <c r="L5726" s="1" t="n">
        <v>0</v>
      </c>
      <c r="M5726" s="1" t="n">
        <v>57310</v>
      </c>
    </row>
    <row r="5727" customFormat="false" ht="108.95" hidden="false" customHeight="false" outlineLevel="0" collapsed="false">
      <c r="A5727" s="1" t="n">
        <v>5732</v>
      </c>
      <c r="B5727" s="1" t="n">
        <v>81</v>
      </c>
      <c r="C5727" s="1" t="n">
        <v>0</v>
      </c>
      <c r="D5727" s="1" t="n">
        <v>1</v>
      </c>
      <c r="E5727" s="1" t="n">
        <v>0</v>
      </c>
      <c r="G5727" s="1" t="n">
        <v>81.03</v>
      </c>
      <c r="I5727" s="3" t="s">
        <v>6334</v>
      </c>
      <c r="L5727" s="1" t="n">
        <v>0</v>
      </c>
      <c r="M5727" s="1" t="n">
        <v>57320</v>
      </c>
    </row>
    <row r="5728" customFormat="false" ht="149.25" hidden="false" customHeight="false" outlineLevel="0" collapsed="false">
      <c r="A5728" s="1" t="n">
        <v>5733</v>
      </c>
      <c r="B5728" s="1" t="n">
        <v>81</v>
      </c>
      <c r="C5728" s="1" t="n">
        <v>0</v>
      </c>
      <c r="D5728" s="1" t="n">
        <v>0</v>
      </c>
      <c r="E5728" s="1" t="n">
        <v>1</v>
      </c>
      <c r="F5728" s="1" t="n">
        <v>5732</v>
      </c>
      <c r="H5728" s="1" t="s">
        <v>6335</v>
      </c>
      <c r="I5728" s="3" t="s">
        <v>6336</v>
      </c>
      <c r="J5728" s="3" t="s">
        <v>256</v>
      </c>
      <c r="K5728" s="1" t="n">
        <v>10</v>
      </c>
      <c r="L5728" s="1" t="n">
        <v>0</v>
      </c>
      <c r="M5728" s="1" t="n">
        <v>57330</v>
      </c>
    </row>
    <row r="5729" customFormat="false" ht="14.9" hidden="false" customHeight="false" outlineLevel="0" collapsed="false">
      <c r="A5729" s="1" t="n">
        <v>5734</v>
      </c>
      <c r="B5729" s="1" t="n">
        <v>81</v>
      </c>
      <c r="C5729" s="1" t="n">
        <v>0</v>
      </c>
      <c r="D5729" s="1" t="n">
        <v>0</v>
      </c>
      <c r="E5729" s="1" t="n">
        <v>1</v>
      </c>
      <c r="F5729" s="1" t="n">
        <v>5732</v>
      </c>
      <c r="H5729" s="1" t="s">
        <v>6337</v>
      </c>
      <c r="I5729" s="3" t="e">
        <f aca="false">-#NAME? #NAME? #NAME?</f>
        <v>#VALUE!</v>
      </c>
      <c r="J5729" s="3" t="s">
        <v>256</v>
      </c>
      <c r="K5729" s="1" t="n">
        <v>10</v>
      </c>
      <c r="L5729" s="1" t="n">
        <v>0</v>
      </c>
      <c r="M5729" s="1" t="n">
        <v>57340</v>
      </c>
    </row>
    <row r="5730" customFormat="false" ht="14.9" hidden="false" customHeight="false" outlineLevel="0" collapsed="false">
      <c r="A5730" s="1" t="n">
        <v>5735</v>
      </c>
      <c r="B5730" s="1" t="n">
        <v>81</v>
      </c>
      <c r="C5730" s="1" t="n">
        <v>0</v>
      </c>
      <c r="D5730" s="1" t="n">
        <v>0</v>
      </c>
      <c r="E5730" s="1" t="n">
        <v>1</v>
      </c>
      <c r="F5730" s="1" t="n">
        <v>5732</v>
      </c>
      <c r="H5730" s="1" t="s">
        <v>6338</v>
      </c>
      <c r="I5730" s="3" t="e">
        <f aca="false">-#NAME?</f>
        <v>#NAME?</v>
      </c>
      <c r="J5730" s="3" t="s">
        <v>256</v>
      </c>
      <c r="K5730" s="1" t="n">
        <v>10</v>
      </c>
      <c r="L5730" s="1" t="n">
        <v>0</v>
      </c>
      <c r="M5730" s="1" t="n">
        <v>57350</v>
      </c>
    </row>
    <row r="5731" customFormat="false" ht="108.95" hidden="false" customHeight="false" outlineLevel="0" collapsed="false">
      <c r="A5731" s="1" t="n">
        <v>5736</v>
      </c>
      <c r="B5731" s="1" t="n">
        <v>81</v>
      </c>
      <c r="C5731" s="1" t="n">
        <v>0</v>
      </c>
      <c r="D5731" s="1" t="n">
        <v>1</v>
      </c>
      <c r="E5731" s="1" t="n">
        <v>0</v>
      </c>
      <c r="G5731" s="1" t="n">
        <v>81.04</v>
      </c>
      <c r="I5731" s="3" t="s">
        <v>6339</v>
      </c>
      <c r="L5731" s="1" t="n">
        <v>0</v>
      </c>
      <c r="M5731" s="1" t="n">
        <v>57360</v>
      </c>
    </row>
    <row r="5732" customFormat="false" ht="68.65" hidden="false" customHeight="false" outlineLevel="0" collapsed="false">
      <c r="A5732" s="1" t="n">
        <v>5737</v>
      </c>
      <c r="B5732" s="1" t="n">
        <v>81</v>
      </c>
      <c r="C5732" s="1" t="n">
        <v>0</v>
      </c>
      <c r="D5732" s="1" t="n">
        <v>0</v>
      </c>
      <c r="E5732" s="1" t="n">
        <v>0</v>
      </c>
      <c r="F5732" s="1" t="n">
        <v>5736</v>
      </c>
      <c r="I5732" s="3" t="s">
        <v>6340</v>
      </c>
      <c r="L5732" s="1" t="n">
        <v>0</v>
      </c>
      <c r="M5732" s="1" t="n">
        <v>57370</v>
      </c>
    </row>
    <row r="5733" customFormat="false" ht="95.5" hidden="false" customHeight="false" outlineLevel="0" collapsed="false">
      <c r="A5733" s="1" t="n">
        <v>5738</v>
      </c>
      <c r="B5733" s="1" t="n">
        <v>81</v>
      </c>
      <c r="C5733" s="1" t="n">
        <v>0</v>
      </c>
      <c r="D5733" s="1" t="n">
        <v>0</v>
      </c>
      <c r="E5733" s="1" t="n">
        <v>1</v>
      </c>
      <c r="F5733" s="1" t="n">
        <v>5737</v>
      </c>
      <c r="H5733" s="1" t="s">
        <v>6341</v>
      </c>
      <c r="I5733" s="3" t="s">
        <v>6342</v>
      </c>
      <c r="J5733" s="3" t="s">
        <v>256</v>
      </c>
      <c r="K5733" s="1" t="n">
        <v>10</v>
      </c>
      <c r="L5733" s="1" t="n">
        <v>0</v>
      </c>
      <c r="M5733" s="1" t="n">
        <v>57380</v>
      </c>
    </row>
    <row r="5734" customFormat="false" ht="14.9" hidden="false" customHeight="false" outlineLevel="0" collapsed="false">
      <c r="A5734" s="1" t="n">
        <v>5739</v>
      </c>
      <c r="B5734" s="1" t="n">
        <v>81</v>
      </c>
      <c r="C5734" s="1" t="n">
        <v>0</v>
      </c>
      <c r="D5734" s="1" t="n">
        <v>0</v>
      </c>
      <c r="E5734" s="1" t="n">
        <v>1</v>
      </c>
      <c r="F5734" s="1" t="n">
        <v>5737</v>
      </c>
      <c r="H5734" s="1" t="s">
        <v>6343</v>
      </c>
      <c r="I5734" s="3" t="e">
        <f aca="false">--#NAME?</f>
        <v>#NAME?</v>
      </c>
      <c r="J5734" s="3" t="s">
        <v>256</v>
      </c>
      <c r="K5734" s="1" t="n">
        <v>10</v>
      </c>
      <c r="L5734" s="1" t="n">
        <v>0</v>
      </c>
      <c r="M5734" s="1" t="n">
        <v>57390</v>
      </c>
    </row>
    <row r="5735" customFormat="false" ht="14.9" hidden="false" customHeight="false" outlineLevel="0" collapsed="false">
      <c r="A5735" s="1" t="n">
        <v>5740</v>
      </c>
      <c r="B5735" s="1" t="n">
        <v>81</v>
      </c>
      <c r="C5735" s="1" t="n">
        <v>0</v>
      </c>
      <c r="D5735" s="1" t="n">
        <v>0</v>
      </c>
      <c r="E5735" s="1" t="n">
        <v>1</v>
      </c>
      <c r="F5735" s="1" t="n">
        <v>5736</v>
      </c>
      <c r="H5735" s="1" t="s">
        <v>6344</v>
      </c>
      <c r="I5735" s="3" t="e">
        <f aca="false">-#NAME? #NAME? #NAME?</f>
        <v>#VALUE!</v>
      </c>
      <c r="J5735" s="3" t="s">
        <v>256</v>
      </c>
      <c r="K5735" s="1" t="n">
        <v>10</v>
      </c>
      <c r="L5735" s="1" t="n">
        <v>0</v>
      </c>
      <c r="M5735" s="1" t="n">
        <v>57400</v>
      </c>
    </row>
    <row r="5736" customFormat="false" ht="122.35" hidden="false" customHeight="false" outlineLevel="0" collapsed="false">
      <c r="A5736" s="1" t="n">
        <v>5741</v>
      </c>
      <c r="B5736" s="1" t="n">
        <v>81</v>
      </c>
      <c r="C5736" s="1" t="n">
        <v>0</v>
      </c>
      <c r="D5736" s="1" t="n">
        <v>0</v>
      </c>
      <c r="E5736" s="1" t="n">
        <v>1</v>
      </c>
      <c r="F5736" s="1" t="n">
        <v>5736</v>
      </c>
      <c r="H5736" s="1" t="s">
        <v>6345</v>
      </c>
      <c r="I5736" s="3" t="s">
        <v>6346</v>
      </c>
      <c r="J5736" s="3" t="s">
        <v>256</v>
      </c>
      <c r="K5736" s="1" t="n">
        <v>10</v>
      </c>
      <c r="L5736" s="1" t="n">
        <v>0</v>
      </c>
      <c r="M5736" s="1" t="n">
        <v>57410</v>
      </c>
    </row>
    <row r="5737" customFormat="false" ht="14.9" hidden="false" customHeight="false" outlineLevel="0" collapsed="false">
      <c r="A5737" s="1" t="n">
        <v>5742</v>
      </c>
      <c r="B5737" s="1" t="n">
        <v>81</v>
      </c>
      <c r="C5737" s="1" t="n">
        <v>0</v>
      </c>
      <c r="D5737" s="1" t="n">
        <v>0</v>
      </c>
      <c r="E5737" s="1" t="n">
        <v>1</v>
      </c>
      <c r="F5737" s="1" t="n">
        <v>5736</v>
      </c>
      <c r="H5737" s="1" t="s">
        <v>6347</v>
      </c>
      <c r="I5737" s="3" t="e">
        <f aca="false">-#NAME?</f>
        <v>#NAME?</v>
      </c>
      <c r="J5737" s="3" t="s">
        <v>256</v>
      </c>
      <c r="K5737" s="1" t="n">
        <v>10</v>
      </c>
      <c r="L5737" s="1" t="n">
        <v>0</v>
      </c>
      <c r="M5737" s="1" t="n">
        <v>57420</v>
      </c>
    </row>
    <row r="5738" customFormat="false" ht="216.4" hidden="false" customHeight="false" outlineLevel="0" collapsed="false">
      <c r="A5738" s="1" t="n">
        <v>5743</v>
      </c>
      <c r="B5738" s="1" t="n">
        <v>81</v>
      </c>
      <c r="C5738" s="1" t="n">
        <v>0</v>
      </c>
      <c r="D5738" s="1" t="n">
        <v>1</v>
      </c>
      <c r="E5738" s="1" t="n">
        <v>0</v>
      </c>
      <c r="G5738" s="1" t="n">
        <v>81.05</v>
      </c>
      <c r="I5738" s="3" t="s">
        <v>6348</v>
      </c>
      <c r="L5738" s="1" t="n">
        <v>0</v>
      </c>
      <c r="M5738" s="1" t="n">
        <v>57430</v>
      </c>
    </row>
    <row r="5739" customFormat="false" ht="14.9" hidden="false" customHeight="false" outlineLevel="0" collapsed="false">
      <c r="A5739" s="1" t="n">
        <v>5744</v>
      </c>
      <c r="B5739" s="1" t="n">
        <v>81</v>
      </c>
      <c r="C5739" s="1" t="n">
        <v>0</v>
      </c>
      <c r="D5739" s="1" t="n">
        <v>0</v>
      </c>
      <c r="E5739" s="1" t="n">
        <v>1</v>
      </c>
      <c r="F5739" s="1" t="n">
        <v>5743</v>
      </c>
      <c r="H5739" s="1" t="s">
        <v>6349</v>
      </c>
      <c r="I5739" s="3" t="e">
        <f aca="false">-#NAME? #NAME? #NAME? #NAME? #NAME? #NAME? #NAME? #NAME? #NAME?</f>
        <v>#VALUE!</v>
      </c>
      <c r="J5739" s="3" t="s">
        <v>6350</v>
      </c>
      <c r="K5739" s="1" t="n">
        <v>10</v>
      </c>
      <c r="L5739" s="1" t="n">
        <v>0</v>
      </c>
      <c r="M5739" s="1" t="n">
        <v>10</v>
      </c>
      <c r="N5739" s="1" t="n">
        <v>0</v>
      </c>
      <c r="O5739" s="1" t="n">
        <v>57440</v>
      </c>
    </row>
    <row r="5740" customFormat="false" ht="14.9" hidden="false" customHeight="false" outlineLevel="0" collapsed="false">
      <c r="A5740" s="1" t="n">
        <v>5745</v>
      </c>
      <c r="B5740" s="1" t="n">
        <v>81</v>
      </c>
      <c r="C5740" s="1" t="n">
        <v>0</v>
      </c>
      <c r="D5740" s="1" t="n">
        <v>0</v>
      </c>
      <c r="E5740" s="1" t="n">
        <v>1</v>
      </c>
      <c r="F5740" s="1" t="n">
        <v>5743</v>
      </c>
      <c r="H5740" s="1" t="s">
        <v>6351</v>
      </c>
      <c r="I5740" s="3" t="e">
        <f aca="false">-#NAME? #NAME? #NAME?</f>
        <v>#VALUE!</v>
      </c>
      <c r="J5740" s="3" t="s">
        <v>256</v>
      </c>
      <c r="K5740" s="1" t="n">
        <v>10</v>
      </c>
      <c r="L5740" s="1" t="n">
        <v>0</v>
      </c>
      <c r="M5740" s="1" t="n">
        <v>57450</v>
      </c>
    </row>
    <row r="5741" customFormat="false" ht="14.9" hidden="false" customHeight="false" outlineLevel="0" collapsed="false">
      <c r="A5741" s="1" t="n">
        <v>5746</v>
      </c>
      <c r="B5741" s="1" t="n">
        <v>81</v>
      </c>
      <c r="C5741" s="1" t="n">
        <v>0</v>
      </c>
      <c r="D5741" s="1" t="n">
        <v>0</v>
      </c>
      <c r="E5741" s="1" t="n">
        <v>1</v>
      </c>
      <c r="F5741" s="1" t="n">
        <v>5743</v>
      </c>
      <c r="H5741" s="1" t="s">
        <v>6352</v>
      </c>
      <c r="I5741" s="3" t="e">
        <f aca="false">-#NAME?</f>
        <v>#NAME?</v>
      </c>
      <c r="J5741" s="3" t="s">
        <v>256</v>
      </c>
      <c r="K5741" s="1" t="n">
        <v>10</v>
      </c>
      <c r="L5741" s="1" t="n">
        <v>0</v>
      </c>
      <c r="M5741" s="1" t="n">
        <v>57460</v>
      </c>
    </row>
    <row r="5742" customFormat="false" ht="108.95" hidden="false" customHeight="false" outlineLevel="0" collapsed="false">
      <c r="A5742" s="1" t="n">
        <v>5747</v>
      </c>
      <c r="B5742" s="1" t="n">
        <v>81</v>
      </c>
      <c r="C5742" s="1" t="n">
        <v>0</v>
      </c>
      <c r="D5742" s="1" t="n">
        <v>1</v>
      </c>
      <c r="E5742" s="1" t="n">
        <v>1</v>
      </c>
      <c r="G5742" s="1" t="n">
        <v>81.06</v>
      </c>
      <c r="H5742" s="1" t="s">
        <v>6353</v>
      </c>
      <c r="I5742" s="3" t="s">
        <v>6354</v>
      </c>
      <c r="J5742" s="3" t="s">
        <v>256</v>
      </c>
      <c r="K5742" s="1" t="n">
        <v>10</v>
      </c>
      <c r="L5742" s="1" t="n">
        <v>0</v>
      </c>
      <c r="M5742" s="1" t="n">
        <v>57470</v>
      </c>
    </row>
    <row r="5743" customFormat="false" ht="108.95" hidden="false" customHeight="false" outlineLevel="0" collapsed="false">
      <c r="A5743" s="1" t="n">
        <v>5748</v>
      </c>
      <c r="B5743" s="1" t="n">
        <v>81</v>
      </c>
      <c r="C5743" s="1" t="n">
        <v>0</v>
      </c>
      <c r="D5743" s="1" t="n">
        <v>1</v>
      </c>
      <c r="E5743" s="1" t="n">
        <v>0</v>
      </c>
      <c r="G5743" s="1" t="n">
        <v>81.07</v>
      </c>
      <c r="I5743" s="3" t="s">
        <v>6355</v>
      </c>
      <c r="L5743" s="1" t="n">
        <v>0</v>
      </c>
      <c r="M5743" s="1" t="n">
        <v>57480</v>
      </c>
    </row>
    <row r="5744" customFormat="false" ht="14.9" hidden="false" customHeight="false" outlineLevel="0" collapsed="false">
      <c r="A5744" s="1" t="n">
        <v>5749</v>
      </c>
      <c r="B5744" s="1" t="n">
        <v>81</v>
      </c>
      <c r="C5744" s="1" t="n">
        <v>0</v>
      </c>
      <c r="D5744" s="1" t="n">
        <v>0</v>
      </c>
      <c r="E5744" s="1" t="n">
        <v>1</v>
      </c>
      <c r="F5744" s="1" t="n">
        <v>5748</v>
      </c>
      <c r="H5744" s="1" t="s">
        <v>6356</v>
      </c>
      <c r="I5744" s="3" t="e">
        <f aca="false">-#NAME? #NAME?</f>
        <v>#VALUE!</v>
      </c>
      <c r="J5744" s="3" t="s">
        <v>6357</v>
      </c>
      <c r="K5744" s="1" t="n">
        <v>5</v>
      </c>
      <c r="L5744" s="1" t="n">
        <v>0</v>
      </c>
      <c r="M5744" s="1" t="n">
        <v>0</v>
      </c>
      <c r="N5744" s="1" t="n">
        <v>57490</v>
      </c>
    </row>
    <row r="5745" customFormat="false" ht="14.9" hidden="false" customHeight="false" outlineLevel="0" collapsed="false">
      <c r="A5745" s="1" t="n">
        <v>5750</v>
      </c>
      <c r="B5745" s="1" t="n">
        <v>81</v>
      </c>
      <c r="C5745" s="1" t="n">
        <v>0</v>
      </c>
      <c r="D5745" s="1" t="n">
        <v>0</v>
      </c>
      <c r="E5745" s="1" t="n">
        <v>1</v>
      </c>
      <c r="F5745" s="1" t="n">
        <v>5748</v>
      </c>
      <c r="H5745" s="1" t="s">
        <v>6358</v>
      </c>
      <c r="I5745" s="3" t="e">
        <f aca="false">-#NAME? #NAME? #NAME?</f>
        <v>#VALUE!</v>
      </c>
      <c r="J5745" s="3" t="s">
        <v>256</v>
      </c>
      <c r="K5745" s="1" t="n">
        <v>10</v>
      </c>
      <c r="L5745" s="1" t="n">
        <v>0</v>
      </c>
      <c r="M5745" s="1" t="n">
        <v>57500</v>
      </c>
    </row>
    <row r="5746" customFormat="false" ht="14.9" hidden="false" customHeight="false" outlineLevel="0" collapsed="false">
      <c r="A5746" s="1" t="n">
        <v>5751</v>
      </c>
      <c r="B5746" s="1" t="n">
        <v>81</v>
      </c>
      <c r="C5746" s="1" t="n">
        <v>0</v>
      </c>
      <c r="D5746" s="1" t="n">
        <v>0</v>
      </c>
      <c r="E5746" s="1" t="n">
        <v>1</v>
      </c>
      <c r="F5746" s="1" t="n">
        <v>5748</v>
      </c>
      <c r="H5746" s="1" t="s">
        <v>6359</v>
      </c>
      <c r="I5746" s="3" t="e">
        <f aca="false">-#NAME?</f>
        <v>#NAME?</v>
      </c>
      <c r="J5746" s="3" t="s">
        <v>256</v>
      </c>
      <c r="K5746" s="1" t="n">
        <v>10</v>
      </c>
      <c r="L5746" s="1" t="n">
        <v>0</v>
      </c>
      <c r="M5746" s="1" t="n">
        <v>57510</v>
      </c>
    </row>
    <row r="5747" customFormat="false" ht="108.95" hidden="false" customHeight="false" outlineLevel="0" collapsed="false">
      <c r="A5747" s="1" t="n">
        <v>5752</v>
      </c>
      <c r="B5747" s="1" t="n">
        <v>81</v>
      </c>
      <c r="C5747" s="1" t="n">
        <v>0</v>
      </c>
      <c r="D5747" s="1" t="n">
        <v>1</v>
      </c>
      <c r="E5747" s="1" t="n">
        <v>0</v>
      </c>
      <c r="G5747" s="1" t="n">
        <v>81.08</v>
      </c>
      <c r="I5747" s="3" t="s">
        <v>6360</v>
      </c>
      <c r="L5747" s="1" t="n">
        <v>0</v>
      </c>
      <c r="M5747" s="1" t="n">
        <v>57520</v>
      </c>
    </row>
    <row r="5748" customFormat="false" ht="14.9" hidden="false" customHeight="false" outlineLevel="0" collapsed="false">
      <c r="A5748" s="1" t="n">
        <v>5753</v>
      </c>
      <c r="B5748" s="1" t="n">
        <v>81</v>
      </c>
      <c r="C5748" s="1" t="n">
        <v>0</v>
      </c>
      <c r="D5748" s="1" t="n">
        <v>0</v>
      </c>
      <c r="E5748" s="1" t="n">
        <v>1</v>
      </c>
      <c r="F5748" s="1" t="n">
        <v>5752</v>
      </c>
      <c r="H5748" s="1" t="s">
        <v>6361</v>
      </c>
      <c r="I5748" s="3" t="e">
        <f aca="false">-#NAME? #NAME?</f>
        <v>#VALUE!</v>
      </c>
      <c r="J5748" s="3" t="s">
        <v>6357</v>
      </c>
      <c r="K5748" s="1" t="n">
        <v>5</v>
      </c>
      <c r="L5748" s="1" t="n">
        <v>0</v>
      </c>
      <c r="M5748" s="1" t="n">
        <v>0</v>
      </c>
      <c r="N5748" s="1" t="n">
        <v>57530</v>
      </c>
    </row>
    <row r="5749" customFormat="false" ht="14.9" hidden="false" customHeight="false" outlineLevel="0" collapsed="false">
      <c r="A5749" s="1" t="n">
        <v>5754</v>
      </c>
      <c r="B5749" s="1" t="n">
        <v>81</v>
      </c>
      <c r="C5749" s="1" t="n">
        <v>0</v>
      </c>
      <c r="D5749" s="1" t="n">
        <v>0</v>
      </c>
      <c r="E5749" s="1" t="n">
        <v>1</v>
      </c>
      <c r="F5749" s="1" t="n">
        <v>5752</v>
      </c>
      <c r="H5749" s="1" t="s">
        <v>6362</v>
      </c>
      <c r="I5749" s="3" t="e">
        <f aca="false">-#NAME? #NAME? #NAME?</f>
        <v>#VALUE!</v>
      </c>
      <c r="J5749" s="3" t="s">
        <v>256</v>
      </c>
      <c r="K5749" s="1" t="n">
        <v>10</v>
      </c>
      <c r="L5749" s="1" t="n">
        <v>0</v>
      </c>
      <c r="M5749" s="1" t="n">
        <v>57540</v>
      </c>
    </row>
    <row r="5750" customFormat="false" ht="14.9" hidden="false" customHeight="false" outlineLevel="0" collapsed="false">
      <c r="A5750" s="1" t="n">
        <v>5755</v>
      </c>
      <c r="B5750" s="1" t="n">
        <v>81</v>
      </c>
      <c r="C5750" s="1" t="n">
        <v>0</v>
      </c>
      <c r="D5750" s="1" t="n">
        <v>0</v>
      </c>
      <c r="E5750" s="1" t="n">
        <v>1</v>
      </c>
      <c r="F5750" s="1" t="n">
        <v>5752</v>
      </c>
      <c r="H5750" s="1" t="s">
        <v>6363</v>
      </c>
      <c r="I5750" s="3" t="e">
        <f aca="false">-#NAME?</f>
        <v>#NAME?</v>
      </c>
      <c r="J5750" s="3" t="s">
        <v>256</v>
      </c>
      <c r="K5750" s="1" t="n">
        <v>10</v>
      </c>
      <c r="L5750" s="1" t="n">
        <v>0</v>
      </c>
      <c r="M5750" s="1" t="n">
        <v>57550</v>
      </c>
    </row>
    <row r="5751" customFormat="false" ht="108.95" hidden="false" customHeight="false" outlineLevel="0" collapsed="false">
      <c r="A5751" s="1" t="n">
        <v>5756</v>
      </c>
      <c r="B5751" s="1" t="n">
        <v>81</v>
      </c>
      <c r="C5751" s="1" t="n">
        <v>0</v>
      </c>
      <c r="D5751" s="1" t="n">
        <v>1</v>
      </c>
      <c r="E5751" s="1" t="n">
        <v>0</v>
      </c>
      <c r="G5751" s="1" t="n">
        <v>81.09</v>
      </c>
      <c r="I5751" s="3" t="s">
        <v>6364</v>
      </c>
      <c r="L5751" s="1" t="n">
        <v>0</v>
      </c>
      <c r="M5751" s="1" t="n">
        <v>57560</v>
      </c>
    </row>
    <row r="5752" customFormat="false" ht="14.9" hidden="false" customHeight="false" outlineLevel="0" collapsed="false">
      <c r="A5752" s="1" t="n">
        <v>5757</v>
      </c>
      <c r="B5752" s="1" t="n">
        <v>81</v>
      </c>
      <c r="C5752" s="1" t="n">
        <v>0</v>
      </c>
      <c r="D5752" s="1" t="n">
        <v>0</v>
      </c>
      <c r="E5752" s="1" t="n">
        <v>1</v>
      </c>
      <c r="F5752" s="1" t="n">
        <v>5756</v>
      </c>
      <c r="H5752" s="1" t="s">
        <v>6365</v>
      </c>
      <c r="I5752" s="3" t="e">
        <f aca="false">-#NAME? #NAME?</f>
        <v>#VALUE!</v>
      </c>
      <c r="J5752" s="3" t="s">
        <v>6357</v>
      </c>
      <c r="K5752" s="1" t="n">
        <v>5</v>
      </c>
      <c r="L5752" s="1" t="n">
        <v>0</v>
      </c>
      <c r="M5752" s="1" t="n">
        <v>0</v>
      </c>
      <c r="N5752" s="1" t="n">
        <v>57570</v>
      </c>
    </row>
    <row r="5753" customFormat="false" ht="14.9" hidden="false" customHeight="false" outlineLevel="0" collapsed="false">
      <c r="A5753" s="1" t="n">
        <v>5758</v>
      </c>
      <c r="B5753" s="1" t="n">
        <v>81</v>
      </c>
      <c r="C5753" s="1" t="n">
        <v>0</v>
      </c>
      <c r="D5753" s="1" t="n">
        <v>0</v>
      </c>
      <c r="E5753" s="1" t="n">
        <v>1</v>
      </c>
      <c r="F5753" s="1" t="n">
        <v>5756</v>
      </c>
      <c r="H5753" s="1" t="s">
        <v>6366</v>
      </c>
      <c r="I5753" s="3" t="e">
        <f aca="false">-#NAME? #NAME? #NAME?</f>
        <v>#VALUE!</v>
      </c>
      <c r="J5753" s="3" t="s">
        <v>256</v>
      </c>
      <c r="K5753" s="1" t="n">
        <v>10</v>
      </c>
      <c r="L5753" s="1" t="n">
        <v>0</v>
      </c>
      <c r="M5753" s="1" t="n">
        <v>57580</v>
      </c>
    </row>
    <row r="5754" customFormat="false" ht="14.9" hidden="false" customHeight="false" outlineLevel="0" collapsed="false">
      <c r="A5754" s="1" t="n">
        <v>5759</v>
      </c>
      <c r="B5754" s="1" t="n">
        <v>81</v>
      </c>
      <c r="C5754" s="1" t="n">
        <v>0</v>
      </c>
      <c r="D5754" s="1" t="n">
        <v>0</v>
      </c>
      <c r="E5754" s="1" t="n">
        <v>1</v>
      </c>
      <c r="F5754" s="1" t="n">
        <v>5756</v>
      </c>
      <c r="H5754" s="1" t="s">
        <v>6367</v>
      </c>
      <c r="I5754" s="3" t="e">
        <f aca="false">-#NAME?</f>
        <v>#NAME?</v>
      </c>
      <c r="J5754" s="3" t="s">
        <v>256</v>
      </c>
      <c r="K5754" s="1" t="n">
        <v>10</v>
      </c>
      <c r="L5754" s="1" t="n">
        <v>0</v>
      </c>
      <c r="M5754" s="1" t="n">
        <v>57590</v>
      </c>
    </row>
    <row r="5755" customFormat="false" ht="108.95" hidden="false" customHeight="false" outlineLevel="0" collapsed="false">
      <c r="A5755" s="1" t="n">
        <v>5760</v>
      </c>
      <c r="B5755" s="1" t="n">
        <v>81</v>
      </c>
      <c r="C5755" s="1" t="n">
        <v>0</v>
      </c>
      <c r="D5755" s="1" t="n">
        <v>1</v>
      </c>
      <c r="E5755" s="1" t="n">
        <v>0</v>
      </c>
      <c r="G5755" s="1" t="n">
        <v>81.1</v>
      </c>
      <c r="I5755" s="3" t="s">
        <v>6368</v>
      </c>
      <c r="J5755" s="3" t="s">
        <v>256</v>
      </c>
      <c r="K5755" s="1" t="n">
        <v>10</v>
      </c>
      <c r="L5755" s="1" t="n">
        <v>0</v>
      </c>
      <c r="M5755" s="1" t="n">
        <v>57600</v>
      </c>
    </row>
    <row r="5756" customFormat="false" ht="14.9" hidden="false" customHeight="false" outlineLevel="0" collapsed="false">
      <c r="A5756" s="1" t="n">
        <v>5761</v>
      </c>
      <c r="B5756" s="1" t="n">
        <v>81</v>
      </c>
      <c r="C5756" s="1" t="n">
        <v>0</v>
      </c>
      <c r="D5756" s="1" t="n">
        <v>0</v>
      </c>
      <c r="E5756" s="1" t="n">
        <v>1</v>
      </c>
      <c r="F5756" s="1" t="n">
        <v>5760</v>
      </c>
      <c r="H5756" s="1" t="s">
        <v>6369</v>
      </c>
      <c r="I5756" s="3" t="e">
        <f aca="false">-#NAME? #NAME?</f>
        <v>#VALUE!</v>
      </c>
      <c r="J5756" s="3" t="s">
        <v>6357</v>
      </c>
      <c r="K5756" s="1" t="n">
        <v>5</v>
      </c>
      <c r="L5756" s="1" t="n">
        <v>0</v>
      </c>
      <c r="M5756" s="1" t="n">
        <v>0</v>
      </c>
      <c r="N5756" s="1" t="n">
        <v>57610</v>
      </c>
    </row>
    <row r="5757" customFormat="false" ht="14.9" hidden="false" customHeight="false" outlineLevel="0" collapsed="false">
      <c r="A5757" s="1" t="n">
        <v>5762</v>
      </c>
      <c r="B5757" s="1" t="n">
        <v>81</v>
      </c>
      <c r="C5757" s="1" t="n">
        <v>0</v>
      </c>
      <c r="D5757" s="1" t="n">
        <v>0</v>
      </c>
      <c r="E5757" s="1" t="n">
        <v>1</v>
      </c>
      <c r="F5757" s="1" t="n">
        <v>5760</v>
      </c>
      <c r="H5757" s="1" t="s">
        <v>6370</v>
      </c>
      <c r="I5757" s="3" t="e">
        <f aca="false">-#NAME? #NAME? #NAME?</f>
        <v>#VALUE!</v>
      </c>
      <c r="J5757" s="3" t="s">
        <v>256</v>
      </c>
      <c r="K5757" s="1" t="n">
        <v>10</v>
      </c>
      <c r="L5757" s="1" t="n">
        <v>0</v>
      </c>
      <c r="M5757" s="1" t="n">
        <v>57620</v>
      </c>
    </row>
    <row r="5758" customFormat="false" ht="14.9" hidden="false" customHeight="false" outlineLevel="0" collapsed="false">
      <c r="A5758" s="1" t="n">
        <v>5763</v>
      </c>
      <c r="B5758" s="1" t="n">
        <v>81</v>
      </c>
      <c r="C5758" s="1" t="n">
        <v>0</v>
      </c>
      <c r="D5758" s="1" t="n">
        <v>0</v>
      </c>
      <c r="E5758" s="1" t="n">
        <v>1</v>
      </c>
      <c r="F5758" s="1" t="n">
        <v>5760</v>
      </c>
      <c r="H5758" s="1" t="s">
        <v>6371</v>
      </c>
      <c r="I5758" s="3" t="e">
        <f aca="false">-#NAME?</f>
        <v>#NAME?</v>
      </c>
      <c r="J5758" s="3" t="s">
        <v>256</v>
      </c>
      <c r="K5758" s="1" t="n">
        <v>10</v>
      </c>
      <c r="L5758" s="1" t="n">
        <v>0</v>
      </c>
      <c r="M5758" s="1" t="n">
        <v>57630</v>
      </c>
    </row>
    <row r="5759" customFormat="false" ht="108.95" hidden="false" customHeight="false" outlineLevel="0" collapsed="false">
      <c r="A5759" s="1" t="n">
        <v>5764</v>
      </c>
      <c r="B5759" s="1" t="n">
        <v>81</v>
      </c>
      <c r="C5759" s="1" t="n">
        <v>0</v>
      </c>
      <c r="D5759" s="1" t="n">
        <v>1</v>
      </c>
      <c r="E5759" s="1" t="n">
        <v>1</v>
      </c>
      <c r="G5759" s="1" t="n">
        <v>81.11</v>
      </c>
      <c r="H5759" s="1" t="s">
        <v>6372</v>
      </c>
      <c r="I5759" s="3" t="s">
        <v>6373</v>
      </c>
      <c r="J5759" s="3" t="s">
        <v>256</v>
      </c>
      <c r="K5759" s="1" t="n">
        <v>10</v>
      </c>
      <c r="L5759" s="1" t="n">
        <v>0</v>
      </c>
      <c r="M5759" s="1" t="n">
        <v>57640</v>
      </c>
    </row>
    <row r="5760" customFormat="false" ht="310.4" hidden="false" customHeight="false" outlineLevel="0" collapsed="false">
      <c r="A5760" s="1" t="n">
        <v>5765</v>
      </c>
      <c r="B5760" s="1" t="n">
        <v>81</v>
      </c>
      <c r="C5760" s="1" t="n">
        <v>0</v>
      </c>
      <c r="D5760" s="1" t="n">
        <v>1</v>
      </c>
      <c r="E5760" s="1" t="n">
        <v>0</v>
      </c>
      <c r="G5760" s="1" t="n">
        <v>81.12</v>
      </c>
      <c r="I5760" s="3" t="s">
        <v>6374</v>
      </c>
      <c r="L5760" s="1" t="n">
        <v>0</v>
      </c>
      <c r="M5760" s="1" t="n">
        <v>57650</v>
      </c>
    </row>
    <row r="5761" customFormat="false" ht="28.35" hidden="false" customHeight="false" outlineLevel="0" collapsed="false">
      <c r="A5761" s="1" t="n">
        <v>5766</v>
      </c>
      <c r="B5761" s="1" t="n">
        <v>81</v>
      </c>
      <c r="C5761" s="1" t="n">
        <v>0</v>
      </c>
      <c r="D5761" s="1" t="n">
        <v>0</v>
      </c>
      <c r="E5761" s="1" t="n">
        <v>0</v>
      </c>
      <c r="F5761" s="1" t="n">
        <v>5765</v>
      </c>
      <c r="I5761" s="3" t="s">
        <v>6375</v>
      </c>
      <c r="L5761" s="1" t="n">
        <v>0</v>
      </c>
      <c r="M5761" s="1" t="n">
        <v>57660</v>
      </c>
    </row>
    <row r="5762" customFormat="false" ht="14.9" hidden="false" customHeight="false" outlineLevel="0" collapsed="false">
      <c r="A5762" s="1" t="n">
        <v>5767</v>
      </c>
      <c r="B5762" s="1" t="n">
        <v>81</v>
      </c>
      <c r="C5762" s="1" t="n">
        <v>0</v>
      </c>
      <c r="D5762" s="1" t="n">
        <v>0</v>
      </c>
      <c r="E5762" s="1" t="n">
        <v>1</v>
      </c>
      <c r="F5762" s="1" t="n">
        <v>5766</v>
      </c>
      <c r="H5762" s="1" t="s">
        <v>6376</v>
      </c>
      <c r="I5762" s="3" t="e">
        <f aca="false">--#NAME?</f>
        <v>#NAME?</v>
      </c>
      <c r="J5762" s="3" t="s">
        <v>6357</v>
      </c>
      <c r="K5762" s="1" t="n">
        <v>5</v>
      </c>
      <c r="L5762" s="1" t="n">
        <v>0</v>
      </c>
      <c r="M5762" s="1" t="n">
        <v>0</v>
      </c>
      <c r="N5762" s="1" t="n">
        <v>57670</v>
      </c>
    </row>
    <row r="5763" customFormat="false" ht="14.9" hidden="false" customHeight="false" outlineLevel="0" collapsed="false">
      <c r="A5763" s="1" t="n">
        <v>5768</v>
      </c>
      <c r="B5763" s="1" t="n">
        <v>81</v>
      </c>
      <c r="C5763" s="1" t="n">
        <v>0</v>
      </c>
      <c r="D5763" s="1" t="n">
        <v>0</v>
      </c>
      <c r="E5763" s="1" t="n">
        <v>1</v>
      </c>
      <c r="F5763" s="1" t="n">
        <v>5766</v>
      </c>
      <c r="H5763" s="1" t="s">
        <v>6377</v>
      </c>
      <c r="I5763" s="3" t="e">
        <f aca="false">--#NAME? #NAME? #NAME?</f>
        <v>#VALUE!</v>
      </c>
      <c r="J5763" s="3" t="s">
        <v>256</v>
      </c>
      <c r="K5763" s="1" t="n">
        <v>10</v>
      </c>
      <c r="L5763" s="1" t="n">
        <v>0</v>
      </c>
      <c r="M5763" s="1" t="n">
        <v>57680</v>
      </c>
    </row>
    <row r="5764" customFormat="false" ht="14.9" hidden="false" customHeight="false" outlineLevel="0" collapsed="false">
      <c r="A5764" s="1" t="n">
        <v>5769</v>
      </c>
      <c r="B5764" s="1" t="n">
        <v>81</v>
      </c>
      <c r="C5764" s="1" t="n">
        <v>0</v>
      </c>
      <c r="D5764" s="1" t="n">
        <v>0</v>
      </c>
      <c r="E5764" s="1" t="n">
        <v>1</v>
      </c>
      <c r="F5764" s="1" t="n">
        <v>5766</v>
      </c>
      <c r="H5764" s="1" t="s">
        <v>6378</v>
      </c>
      <c r="I5764" s="3" t="e">
        <f aca="false">--#NAME?</f>
        <v>#NAME?</v>
      </c>
      <c r="J5764" s="3" t="s">
        <v>256</v>
      </c>
      <c r="K5764" s="1" t="n">
        <v>10</v>
      </c>
      <c r="L5764" s="1" t="n">
        <v>0</v>
      </c>
      <c r="M5764" s="1" t="n">
        <v>57690</v>
      </c>
    </row>
    <row r="5765" customFormat="false" ht="41.75" hidden="false" customHeight="false" outlineLevel="0" collapsed="false">
      <c r="A5765" s="1" t="n">
        <v>5770</v>
      </c>
      <c r="B5765" s="1" t="n">
        <v>81</v>
      </c>
      <c r="C5765" s="1" t="n">
        <v>0</v>
      </c>
      <c r="D5765" s="1" t="n">
        <v>0</v>
      </c>
      <c r="E5765" s="1" t="n">
        <v>0</v>
      </c>
      <c r="F5765" s="1" t="n">
        <v>5765</v>
      </c>
      <c r="I5765" s="3" t="s">
        <v>6379</v>
      </c>
      <c r="L5765" s="1" t="n">
        <v>0</v>
      </c>
      <c r="M5765" s="1" t="n">
        <v>57700</v>
      </c>
    </row>
    <row r="5766" customFormat="false" ht="14.9" hidden="false" customHeight="false" outlineLevel="0" collapsed="false">
      <c r="A5766" s="1" t="n">
        <v>5771</v>
      </c>
      <c r="B5766" s="1" t="n">
        <v>81</v>
      </c>
      <c r="C5766" s="1" t="n">
        <v>0</v>
      </c>
      <c r="D5766" s="1" t="n">
        <v>0</v>
      </c>
      <c r="E5766" s="1" t="n">
        <v>1</v>
      </c>
      <c r="F5766" s="1" t="n">
        <v>5770</v>
      </c>
      <c r="H5766" s="1" t="s">
        <v>6380</v>
      </c>
      <c r="I5766" s="3" t="e">
        <f aca="false">--#NAME?</f>
        <v>#NAME?</v>
      </c>
      <c r="J5766" s="3" t="s">
        <v>6357</v>
      </c>
      <c r="K5766" s="1" t="n">
        <v>5</v>
      </c>
      <c r="L5766" s="1" t="n">
        <v>0</v>
      </c>
      <c r="M5766" s="1" t="n">
        <v>0</v>
      </c>
      <c r="N5766" s="1" t="n">
        <v>57710</v>
      </c>
    </row>
    <row r="5767" customFormat="false" ht="14.9" hidden="false" customHeight="false" outlineLevel="0" collapsed="false">
      <c r="A5767" s="1" t="n">
        <v>5772</v>
      </c>
      <c r="B5767" s="1" t="n">
        <v>81</v>
      </c>
      <c r="C5767" s="1" t="n">
        <v>0</v>
      </c>
      <c r="D5767" s="1" t="n">
        <v>0</v>
      </c>
      <c r="E5767" s="1" t="n">
        <v>1</v>
      </c>
      <c r="F5767" s="1" t="n">
        <v>5770</v>
      </c>
      <c r="H5767" s="1" t="s">
        <v>6381</v>
      </c>
      <c r="I5767" s="3" t="e">
        <f aca="false">--#NAME? #NAME? #NAME?</f>
        <v>#VALUE!</v>
      </c>
      <c r="J5767" s="3" t="s">
        <v>256</v>
      </c>
      <c r="K5767" s="1" t="n">
        <v>10</v>
      </c>
      <c r="L5767" s="1" t="n">
        <v>0</v>
      </c>
      <c r="M5767" s="1" t="n">
        <v>57720</v>
      </c>
    </row>
    <row r="5768" customFormat="false" ht="14.9" hidden="false" customHeight="false" outlineLevel="0" collapsed="false">
      <c r="A5768" s="1" t="n">
        <v>5773</v>
      </c>
      <c r="B5768" s="1" t="n">
        <v>81</v>
      </c>
      <c r="C5768" s="1" t="n">
        <v>0</v>
      </c>
      <c r="D5768" s="1" t="n">
        <v>0</v>
      </c>
      <c r="E5768" s="1" t="n">
        <v>1</v>
      </c>
      <c r="F5768" s="1" t="n">
        <v>5770</v>
      </c>
      <c r="H5768" s="1" t="s">
        <v>6382</v>
      </c>
      <c r="I5768" s="3" t="e">
        <f aca="false">--#NAME?</f>
        <v>#NAME?</v>
      </c>
      <c r="J5768" s="3" t="s">
        <v>256</v>
      </c>
      <c r="K5768" s="1" t="n">
        <v>10</v>
      </c>
      <c r="L5768" s="1" t="n">
        <v>0</v>
      </c>
      <c r="M5768" s="1" t="n">
        <v>57730</v>
      </c>
    </row>
    <row r="5769" customFormat="false" ht="28.35" hidden="false" customHeight="false" outlineLevel="0" collapsed="false">
      <c r="A5769" s="1" t="n">
        <v>5774</v>
      </c>
      <c r="B5769" s="1" t="n">
        <v>81</v>
      </c>
      <c r="C5769" s="1" t="n">
        <v>0</v>
      </c>
      <c r="D5769" s="1" t="n">
        <v>0</v>
      </c>
      <c r="E5769" s="1" t="n">
        <v>0</v>
      </c>
      <c r="F5769" s="1" t="n">
        <v>5765</v>
      </c>
      <c r="I5769" s="3" t="s">
        <v>6383</v>
      </c>
      <c r="L5769" s="1" t="n">
        <v>0</v>
      </c>
      <c r="M5769" s="1" t="n">
        <v>57740</v>
      </c>
    </row>
    <row r="5770" customFormat="false" ht="14.9" hidden="false" customHeight="false" outlineLevel="0" collapsed="false">
      <c r="A5770" s="1" t="n">
        <v>5775</v>
      </c>
      <c r="B5770" s="1" t="n">
        <v>81</v>
      </c>
      <c r="C5770" s="1" t="n">
        <v>0</v>
      </c>
      <c r="D5770" s="1" t="n">
        <v>0</v>
      </c>
      <c r="E5770" s="1" t="n">
        <v>1</v>
      </c>
      <c r="F5770" s="1" t="n">
        <v>5774</v>
      </c>
      <c r="H5770" s="1" t="s">
        <v>6384</v>
      </c>
      <c r="I5770" s="3" t="e">
        <f aca="false">--#NAME?</f>
        <v>#NAME?</v>
      </c>
      <c r="J5770" s="3" t="s">
        <v>6357</v>
      </c>
      <c r="K5770" s="1" t="n">
        <v>5</v>
      </c>
      <c r="L5770" s="1" t="n">
        <v>0</v>
      </c>
      <c r="M5770" s="1" t="n">
        <v>0</v>
      </c>
      <c r="N5770" s="1" t="n">
        <v>57750</v>
      </c>
    </row>
    <row r="5771" customFormat="false" ht="14.9" hidden="false" customHeight="false" outlineLevel="0" collapsed="false">
      <c r="A5771" s="1" t="n">
        <v>5776</v>
      </c>
      <c r="B5771" s="1" t="n">
        <v>81</v>
      </c>
      <c r="C5771" s="1" t="n">
        <v>0</v>
      </c>
      <c r="D5771" s="1" t="n">
        <v>0</v>
      </c>
      <c r="E5771" s="1" t="n">
        <v>1</v>
      </c>
      <c r="F5771" s="1" t="n">
        <v>5774</v>
      </c>
      <c r="H5771" s="1" t="s">
        <v>6385</v>
      </c>
      <c r="I5771" s="3" t="e">
        <f aca="false">---#NAME? #NAME? #NAME?</f>
        <v>#VALUE!</v>
      </c>
      <c r="J5771" s="3" t="s">
        <v>256</v>
      </c>
      <c r="K5771" s="1" t="n">
        <v>10</v>
      </c>
      <c r="L5771" s="1" t="n">
        <v>0</v>
      </c>
      <c r="M5771" s="1" t="n">
        <v>57760</v>
      </c>
    </row>
    <row r="5772" customFormat="false" ht="14.9" hidden="false" customHeight="false" outlineLevel="0" collapsed="false">
      <c r="A5772" s="1" t="n">
        <v>5777</v>
      </c>
      <c r="B5772" s="1" t="n">
        <v>81</v>
      </c>
      <c r="C5772" s="1" t="n">
        <v>0</v>
      </c>
      <c r="D5772" s="1" t="n">
        <v>0</v>
      </c>
      <c r="E5772" s="1" t="n">
        <v>1</v>
      </c>
      <c r="F5772" s="1" t="n">
        <v>5774</v>
      </c>
      <c r="H5772" s="1" t="s">
        <v>6386</v>
      </c>
      <c r="I5772" s="3" t="e">
        <f aca="false">--#NAME?</f>
        <v>#NAME?</v>
      </c>
      <c r="J5772" s="3" t="s">
        <v>256</v>
      </c>
      <c r="K5772" s="1" t="n">
        <v>10</v>
      </c>
      <c r="L5772" s="1" t="n">
        <v>0</v>
      </c>
      <c r="M5772" s="1" t="n">
        <v>57770</v>
      </c>
    </row>
    <row r="5773" customFormat="false" ht="14.9" hidden="false" customHeight="false" outlineLevel="0" collapsed="false">
      <c r="A5773" s="1" t="n">
        <v>5778</v>
      </c>
      <c r="B5773" s="1" t="n">
        <v>81</v>
      </c>
      <c r="C5773" s="1" t="n">
        <v>0</v>
      </c>
      <c r="D5773" s="1" t="n">
        <v>0</v>
      </c>
      <c r="E5773" s="1" t="n">
        <v>0</v>
      </c>
      <c r="F5773" s="1" t="n">
        <v>5765</v>
      </c>
      <c r="I5773" s="3" t="s">
        <v>199</v>
      </c>
      <c r="L5773" s="1" t="n">
        <v>0</v>
      </c>
      <c r="M5773" s="1" t="n">
        <v>57780</v>
      </c>
    </row>
    <row r="5774" customFormat="false" ht="14.9" hidden="false" customHeight="false" outlineLevel="0" collapsed="false">
      <c r="A5774" s="1" t="n">
        <v>5779</v>
      </c>
      <c r="B5774" s="1" t="n">
        <v>81</v>
      </c>
      <c r="C5774" s="1" t="n">
        <v>0</v>
      </c>
      <c r="D5774" s="1" t="n">
        <v>0</v>
      </c>
      <c r="E5774" s="1" t="n">
        <v>1</v>
      </c>
      <c r="F5774" s="1" t="n">
        <v>5778</v>
      </c>
      <c r="H5774" s="1" t="s">
        <v>6387</v>
      </c>
      <c r="I5774" s="3" t="e">
        <f aca="false">--#NAME?</f>
        <v>#NAME?</v>
      </c>
      <c r="J5774" s="3" t="s">
        <v>6329</v>
      </c>
      <c r="K5774" s="1" t="n">
        <v>10</v>
      </c>
      <c r="L5774" s="1" t="n">
        <v>0</v>
      </c>
      <c r="M5774" s="1" t="n">
        <v>10</v>
      </c>
      <c r="N5774" s="1" t="n">
        <v>0</v>
      </c>
      <c r="O5774" s="1" t="n">
        <v>57790</v>
      </c>
    </row>
    <row r="5775" customFormat="false" ht="14.9" hidden="false" customHeight="false" outlineLevel="0" collapsed="false">
      <c r="A5775" s="1" t="n">
        <v>5780</v>
      </c>
      <c r="B5775" s="1" t="n">
        <v>81</v>
      </c>
      <c r="C5775" s="1" t="n">
        <v>0</v>
      </c>
      <c r="D5775" s="1" t="n">
        <v>0</v>
      </c>
      <c r="E5775" s="1" t="n">
        <v>1</v>
      </c>
      <c r="F5775" s="1" t="n">
        <v>5778</v>
      </c>
      <c r="H5775" s="1" t="s">
        <v>6388</v>
      </c>
      <c r="I5775" s="3" t="e">
        <f aca="false">--#NAME?</f>
        <v>#NAME?</v>
      </c>
      <c r="J5775" s="3" t="s">
        <v>256</v>
      </c>
      <c r="K5775" s="1" t="n">
        <v>10</v>
      </c>
      <c r="L5775" s="1" t="n">
        <v>0</v>
      </c>
      <c r="M5775" s="1" t="n">
        <v>57800</v>
      </c>
    </row>
    <row r="5776" customFormat="false" ht="108.95" hidden="false" customHeight="false" outlineLevel="0" collapsed="false">
      <c r="A5776" s="1" t="n">
        <v>5781</v>
      </c>
      <c r="B5776" s="1" t="n">
        <v>81</v>
      </c>
      <c r="C5776" s="1" t="n">
        <v>0</v>
      </c>
      <c r="D5776" s="1" t="n">
        <v>1</v>
      </c>
      <c r="E5776" s="1" t="n">
        <v>1</v>
      </c>
      <c r="G5776" s="1" t="n">
        <v>81.13</v>
      </c>
      <c r="H5776" s="1" t="s">
        <v>6389</v>
      </c>
      <c r="I5776" s="3" t="s">
        <v>6390</v>
      </c>
      <c r="J5776" s="3" t="s">
        <v>256</v>
      </c>
      <c r="K5776" s="1" t="n">
        <v>10</v>
      </c>
      <c r="L5776" s="1" t="n">
        <v>0</v>
      </c>
      <c r="M5776" s="1" t="n">
        <v>57810</v>
      </c>
    </row>
    <row r="5777" customFormat="false" ht="511.9" hidden="false" customHeight="false" outlineLevel="0" collapsed="false">
      <c r="A5777" s="1" t="n">
        <v>5782</v>
      </c>
      <c r="B5777" s="1" t="n">
        <v>82</v>
      </c>
      <c r="C5777" s="1" t="n">
        <v>0</v>
      </c>
      <c r="D5777" s="1" t="n">
        <v>1</v>
      </c>
      <c r="E5777" s="1" t="n">
        <v>0</v>
      </c>
      <c r="G5777" s="1" t="n">
        <v>82.01</v>
      </c>
      <c r="I5777" s="3" t="s">
        <v>6391</v>
      </c>
      <c r="L5777" s="1" t="n">
        <v>0</v>
      </c>
      <c r="M5777" s="1" t="n">
        <v>57820</v>
      </c>
    </row>
    <row r="5778" customFormat="false" ht="14.9" hidden="false" customHeight="false" outlineLevel="0" collapsed="false">
      <c r="A5778" s="1" t="n">
        <v>5783</v>
      </c>
      <c r="B5778" s="1" t="n">
        <v>82</v>
      </c>
      <c r="C5778" s="1" t="n">
        <v>0</v>
      </c>
      <c r="D5778" s="1" t="n">
        <v>0</v>
      </c>
      <c r="E5778" s="1" t="n">
        <v>1</v>
      </c>
      <c r="F5778" s="1" t="n">
        <v>5782</v>
      </c>
      <c r="H5778" s="1" t="s">
        <v>6392</v>
      </c>
      <c r="I5778" s="3" t="e">
        <f aca="false">-#NAME? #NAME? #NAME?</f>
        <v>#VALUE!</v>
      </c>
      <c r="J5778" s="3" t="s">
        <v>256</v>
      </c>
      <c r="K5778" s="1" t="n">
        <v>5</v>
      </c>
      <c r="L5778" s="1" t="n">
        <v>0</v>
      </c>
      <c r="M5778" s="1" t="n">
        <v>57830</v>
      </c>
    </row>
    <row r="5779" customFormat="false" ht="14.9" hidden="false" customHeight="false" outlineLevel="0" collapsed="false">
      <c r="A5779" s="1" t="n">
        <v>5784</v>
      </c>
      <c r="B5779" s="1" t="n">
        <v>82</v>
      </c>
      <c r="C5779" s="1" t="n">
        <v>0</v>
      </c>
      <c r="D5779" s="1" t="n">
        <v>0</v>
      </c>
      <c r="E5779" s="1" t="n">
        <v>1</v>
      </c>
      <c r="F5779" s="1" t="n">
        <v>5782</v>
      </c>
      <c r="H5779" s="1" t="s">
        <v>6393</v>
      </c>
      <c r="I5779" s="3" t="e">
        <f aca="false">-#NAME?,#NAME?,#NAME? #NAME? #NAME?</f>
        <v>#VALUE!</v>
      </c>
      <c r="J5779" s="3" t="s">
        <v>256</v>
      </c>
      <c r="K5779" s="1" t="n">
        <v>5</v>
      </c>
      <c r="L5779" s="1" t="n">
        <v>0</v>
      </c>
      <c r="M5779" s="1" t="n">
        <v>57840</v>
      </c>
    </row>
    <row r="5780" customFormat="false" ht="14.9" hidden="false" customHeight="false" outlineLevel="0" collapsed="false">
      <c r="A5780" s="1" t="n">
        <v>5785</v>
      </c>
      <c r="B5780" s="1" t="n">
        <v>82</v>
      </c>
      <c r="C5780" s="1" t="n">
        <v>0</v>
      </c>
      <c r="D5780" s="1" t="n">
        <v>0</v>
      </c>
      <c r="E5780" s="1" t="n">
        <v>1</v>
      </c>
      <c r="F5780" s="1" t="n">
        <v>5782</v>
      </c>
      <c r="H5780" s="1" t="s">
        <v>6394</v>
      </c>
      <c r="I5780" s="3" t="e">
        <f aca="false">-#NAME?,#NAME? #NAME? #NAME? #NAME? #NAME? #NAME?</f>
        <v>#VALUE!</v>
      </c>
      <c r="J5780" s="3" t="s">
        <v>256</v>
      </c>
      <c r="K5780" s="1" t="n">
        <v>5</v>
      </c>
      <c r="L5780" s="1" t="n">
        <v>0</v>
      </c>
      <c r="M5780" s="1" t="n">
        <v>57850</v>
      </c>
    </row>
    <row r="5781" customFormat="false" ht="14.9" hidden="false" customHeight="false" outlineLevel="0" collapsed="false">
      <c r="A5781" s="1" t="n">
        <v>5786</v>
      </c>
      <c r="B5781" s="1" t="n">
        <v>82</v>
      </c>
      <c r="C5781" s="1" t="n">
        <v>0</v>
      </c>
      <c r="D5781" s="1" t="n">
        <v>0</v>
      </c>
      <c r="E5781" s="1" t="n">
        <v>1</v>
      </c>
      <c r="F5781" s="1" t="n">
        <v>5782</v>
      </c>
      <c r="H5781" s="1" t="s">
        <v>6395</v>
      </c>
      <c r="I5781" s="3" t="e">
        <f aca="false">-#NAME? #NAME? #NAME? #NAME? #NAME? #NAME? #NAME? (#NAME? #NAME? #NAME?)</f>
        <v>#VALUE!</v>
      </c>
      <c r="J5781" s="3" t="s">
        <v>256</v>
      </c>
      <c r="K5781" s="1" t="n">
        <v>5</v>
      </c>
      <c r="L5781" s="1" t="n">
        <v>0</v>
      </c>
      <c r="M5781" s="1" t="n">
        <v>57860</v>
      </c>
    </row>
    <row r="5782" customFormat="false" ht="14.9" hidden="false" customHeight="false" outlineLevel="0" collapsed="false">
      <c r="A5782" s="1" t="n">
        <v>5787</v>
      </c>
      <c r="B5782" s="1" t="n">
        <v>82</v>
      </c>
      <c r="C5782" s="1" t="n">
        <v>0</v>
      </c>
      <c r="D5782" s="1" t="n">
        <v>0</v>
      </c>
      <c r="E5782" s="1" t="n">
        <v>1</v>
      </c>
      <c r="F5782" s="1" t="n">
        <v>5782</v>
      </c>
      <c r="H5782" s="1" t="s">
        <v>6396</v>
      </c>
      <c r="I5782" s="3" t="e">
        <f aca="false">-#NAME? #NAME?,#NAME? #NAME? #NAME? #NAME? #NAME? #NAME? #NAME?</f>
        <v>#VALUE!</v>
      </c>
      <c r="J5782" s="3" t="s">
        <v>256</v>
      </c>
      <c r="K5782" s="1" t="n">
        <v>5</v>
      </c>
      <c r="L5782" s="1" t="n">
        <v>0</v>
      </c>
      <c r="M5782" s="1" t="n">
        <v>57870</v>
      </c>
    </row>
    <row r="5783" customFormat="false" ht="14.9" hidden="false" customHeight="false" outlineLevel="0" collapsed="false">
      <c r="A5783" s="1" t="n">
        <v>5788</v>
      </c>
      <c r="B5783" s="1" t="n">
        <v>82</v>
      </c>
      <c r="C5783" s="1" t="n">
        <v>0</v>
      </c>
      <c r="D5783" s="1" t="n">
        <v>0</v>
      </c>
      <c r="E5783" s="1" t="n">
        <v>1</v>
      </c>
      <c r="F5783" s="1" t="n">
        <v>5782</v>
      </c>
      <c r="H5783" s="1" t="s">
        <v>6397</v>
      </c>
      <c r="I5783" s="3" t="e">
        <f aca="false">-#NAME? #NAME? #NAME? #NAME? #NAME? #NAME? #NAME? #NAME? #NAME?,#NAME? #NAME? #NAME?</f>
        <v>#VALUE!</v>
      </c>
      <c r="J5783" s="3" t="s">
        <v>256</v>
      </c>
      <c r="K5783" s="1" t="n">
        <v>5</v>
      </c>
      <c r="L5783" s="1" t="n">
        <v>0</v>
      </c>
      <c r="M5783" s="1" t="n">
        <v>57880</v>
      </c>
    </row>
    <row r="5784" customFormat="false" ht="149.25" hidden="false" customHeight="false" outlineLevel="0" collapsed="false">
      <c r="A5784" s="1" t="n">
        <v>5789</v>
      </c>
      <c r="B5784" s="1" t="n">
        <v>82</v>
      </c>
      <c r="C5784" s="1" t="n">
        <v>0</v>
      </c>
      <c r="D5784" s="1" t="n">
        <v>1</v>
      </c>
      <c r="E5784" s="1" t="n">
        <v>0</v>
      </c>
      <c r="G5784" s="1" t="n">
        <v>82.02</v>
      </c>
      <c r="I5784" s="3" t="s">
        <v>6398</v>
      </c>
      <c r="L5784" s="1" t="n">
        <v>0</v>
      </c>
      <c r="M5784" s="1" t="n">
        <v>57890</v>
      </c>
    </row>
    <row r="5785" customFormat="false" ht="14.9" hidden="false" customHeight="false" outlineLevel="0" collapsed="false">
      <c r="A5785" s="1" t="n">
        <v>5790</v>
      </c>
      <c r="B5785" s="1" t="n">
        <v>82</v>
      </c>
      <c r="C5785" s="1" t="n">
        <v>0</v>
      </c>
      <c r="D5785" s="1" t="n">
        <v>0</v>
      </c>
      <c r="E5785" s="1" t="n">
        <v>1</v>
      </c>
      <c r="F5785" s="1" t="n">
        <v>5789</v>
      </c>
      <c r="H5785" s="1" t="s">
        <v>6399</v>
      </c>
      <c r="I5785" s="3" t="e">
        <f aca="false">-#NAME? #NAME?</f>
        <v>#VALUE!</v>
      </c>
      <c r="J5785" s="3" t="s">
        <v>256</v>
      </c>
      <c r="K5785" s="1" t="n">
        <v>10</v>
      </c>
      <c r="L5785" s="1" t="n">
        <v>0</v>
      </c>
      <c r="M5785" s="1" t="n">
        <v>57900</v>
      </c>
    </row>
    <row r="5786" customFormat="false" ht="14.9" hidden="false" customHeight="false" outlineLevel="0" collapsed="false">
      <c r="A5786" s="1" t="n">
        <v>5791</v>
      </c>
      <c r="B5786" s="1" t="n">
        <v>82</v>
      </c>
      <c r="C5786" s="1" t="n">
        <v>0</v>
      </c>
      <c r="D5786" s="1" t="n">
        <v>0</v>
      </c>
      <c r="E5786" s="1" t="n">
        <v>1</v>
      </c>
      <c r="F5786" s="1" t="n">
        <v>5789</v>
      </c>
      <c r="H5786" s="1" t="s">
        <v>6400</v>
      </c>
      <c r="I5786" s="3" t="e">
        <f aca="false">-#NAME? #NAME? #NAME?</f>
        <v>#VALUE!</v>
      </c>
      <c r="J5786" s="3" t="s">
        <v>256</v>
      </c>
      <c r="K5786" s="1" t="n">
        <v>10</v>
      </c>
      <c r="L5786" s="1" t="n">
        <v>0</v>
      </c>
      <c r="M5786" s="1" t="n">
        <v>57910</v>
      </c>
    </row>
    <row r="5787" customFormat="false" ht="108.95" hidden="false" customHeight="false" outlineLevel="0" collapsed="false">
      <c r="A5787" s="1" t="n">
        <v>5792</v>
      </c>
      <c r="B5787" s="1" t="n">
        <v>82</v>
      </c>
      <c r="C5787" s="1" t="n">
        <v>0</v>
      </c>
      <c r="D5787" s="1" t="n">
        <v>0</v>
      </c>
      <c r="E5787" s="1" t="n">
        <v>0</v>
      </c>
      <c r="F5787" s="1" t="n">
        <v>5789</v>
      </c>
      <c r="I5787" s="3" t="s">
        <v>6401</v>
      </c>
      <c r="L5787" s="1" t="n">
        <v>0</v>
      </c>
      <c r="M5787" s="1" t="n">
        <v>57920</v>
      </c>
    </row>
    <row r="5788" customFormat="false" ht="14.9" hidden="false" customHeight="false" outlineLevel="0" collapsed="false">
      <c r="A5788" s="1" t="n">
        <v>5793</v>
      </c>
      <c r="B5788" s="1" t="n">
        <v>82</v>
      </c>
      <c r="C5788" s="1" t="n">
        <v>0</v>
      </c>
      <c r="D5788" s="1" t="n">
        <v>0</v>
      </c>
      <c r="E5788" s="1" t="n">
        <v>1</v>
      </c>
      <c r="F5788" s="1" t="n">
        <v>5792</v>
      </c>
      <c r="H5788" s="1" t="s">
        <v>6402</v>
      </c>
      <c r="I5788" s="3" t="e">
        <f aca="false">--#NAME? #NAME? #NAME? #NAME? #NAME?</f>
        <v>#VALUE!</v>
      </c>
      <c r="J5788" s="3" t="s">
        <v>256</v>
      </c>
      <c r="K5788" s="1" t="n">
        <v>10</v>
      </c>
      <c r="L5788" s="1" t="n">
        <v>0</v>
      </c>
      <c r="M5788" s="1" t="n">
        <v>57930</v>
      </c>
    </row>
    <row r="5789" customFormat="false" ht="14.9" hidden="false" customHeight="false" outlineLevel="0" collapsed="false">
      <c r="A5789" s="1" t="n">
        <v>5794</v>
      </c>
      <c r="B5789" s="1" t="n">
        <v>82</v>
      </c>
      <c r="C5789" s="1" t="n">
        <v>0</v>
      </c>
      <c r="D5789" s="1" t="n">
        <v>0</v>
      </c>
      <c r="E5789" s="1" t="n">
        <v>1</v>
      </c>
      <c r="F5789" s="1" t="n">
        <v>5792</v>
      </c>
      <c r="H5789" s="1" t="s">
        <v>6403</v>
      </c>
      <c r="I5789" s="3" t="e">
        <f aca="false">--#NAME?,#NAME? #NAME?</f>
        <v>#VALUE!</v>
      </c>
      <c r="J5789" s="3" t="s">
        <v>256</v>
      </c>
      <c r="K5789" s="1" t="n">
        <v>10</v>
      </c>
      <c r="L5789" s="1" t="n">
        <v>0</v>
      </c>
      <c r="M5789" s="1" t="n">
        <v>57940</v>
      </c>
    </row>
    <row r="5790" customFormat="false" ht="14.9" hidden="false" customHeight="false" outlineLevel="0" collapsed="false">
      <c r="A5790" s="1" t="n">
        <v>5795</v>
      </c>
      <c r="B5790" s="1" t="n">
        <v>82</v>
      </c>
      <c r="C5790" s="1" t="n">
        <v>0</v>
      </c>
      <c r="D5790" s="1" t="n">
        <v>0</v>
      </c>
      <c r="E5790" s="1" t="n">
        <v>1</v>
      </c>
      <c r="F5790" s="1" t="n">
        <v>5794</v>
      </c>
      <c r="H5790" s="1" t="s">
        <v>6404</v>
      </c>
      <c r="I5790" s="3" t="e">
        <f aca="false">-#NAME? #NAME? #NAME?</f>
        <v>#VALUE!</v>
      </c>
      <c r="J5790" s="3" t="s">
        <v>256</v>
      </c>
      <c r="K5790" s="1" t="n">
        <v>10</v>
      </c>
      <c r="L5790" s="1" t="n">
        <v>0</v>
      </c>
      <c r="M5790" s="1" t="n">
        <v>57950</v>
      </c>
    </row>
    <row r="5791" customFormat="false" ht="41.75" hidden="false" customHeight="false" outlineLevel="0" collapsed="false">
      <c r="A5791" s="1" t="n">
        <v>5796</v>
      </c>
      <c r="B5791" s="1" t="n">
        <v>82</v>
      </c>
      <c r="C5791" s="1" t="n">
        <v>0</v>
      </c>
      <c r="D5791" s="1" t="n">
        <v>0</v>
      </c>
      <c r="E5791" s="1" t="n">
        <v>0</v>
      </c>
      <c r="F5791" s="1" t="n">
        <v>5789</v>
      </c>
      <c r="I5791" s="3" t="s">
        <v>6405</v>
      </c>
      <c r="L5791" s="1" t="n">
        <v>0</v>
      </c>
      <c r="M5791" s="1" t="n">
        <v>57960</v>
      </c>
    </row>
    <row r="5792" customFormat="false" ht="14.9" hidden="false" customHeight="false" outlineLevel="0" collapsed="false">
      <c r="A5792" s="1" t="n">
        <v>5797</v>
      </c>
      <c r="B5792" s="1" t="n">
        <v>82</v>
      </c>
      <c r="C5792" s="1" t="n">
        <v>0</v>
      </c>
      <c r="D5792" s="1" t="n">
        <v>0</v>
      </c>
      <c r="E5792" s="1" t="n">
        <v>1</v>
      </c>
      <c r="F5792" s="1" t="n">
        <v>5796</v>
      </c>
      <c r="H5792" s="1" t="s">
        <v>6406</v>
      </c>
      <c r="I5792" s="3" t="e">
        <f aca="false">--#NAME? #NAME? #NAME?,#NAME? #NAME? #NAME?</f>
        <v>#VALUE!</v>
      </c>
      <c r="J5792" s="3" t="s">
        <v>256</v>
      </c>
      <c r="K5792" s="1" t="n">
        <v>10</v>
      </c>
      <c r="L5792" s="1" t="n">
        <v>0</v>
      </c>
      <c r="M5792" s="1" t="n">
        <v>57970</v>
      </c>
    </row>
    <row r="5793" customFormat="false" ht="14.9" hidden="false" customHeight="false" outlineLevel="0" collapsed="false">
      <c r="A5793" s="1" t="n">
        <v>5798</v>
      </c>
      <c r="B5793" s="1" t="n">
        <v>82</v>
      </c>
      <c r="C5793" s="1" t="n">
        <v>0</v>
      </c>
      <c r="D5793" s="1" t="n">
        <v>0</v>
      </c>
      <c r="E5793" s="1" t="n">
        <v>1</v>
      </c>
      <c r="F5793" s="1" t="n">
        <v>5796</v>
      </c>
      <c r="H5793" s="1" t="s">
        <v>6407</v>
      </c>
      <c r="I5793" s="3" t="e">
        <f aca="false">--#NAME?</f>
        <v>#NAME?</v>
      </c>
      <c r="J5793" s="3" t="s">
        <v>256</v>
      </c>
      <c r="K5793" s="1" t="n">
        <v>10</v>
      </c>
      <c r="L5793" s="1" t="n">
        <v>0</v>
      </c>
      <c r="M5793" s="1" t="n">
        <v>57980</v>
      </c>
    </row>
    <row r="5794" customFormat="false" ht="283.55" hidden="false" customHeight="false" outlineLevel="0" collapsed="false">
      <c r="A5794" s="1" t="n">
        <v>5799</v>
      </c>
      <c r="B5794" s="1" t="n">
        <v>82</v>
      </c>
      <c r="C5794" s="1" t="n">
        <v>0</v>
      </c>
      <c r="D5794" s="1" t="n">
        <v>1</v>
      </c>
      <c r="E5794" s="1" t="n">
        <v>0</v>
      </c>
      <c r="G5794" s="1" t="n">
        <v>82.03</v>
      </c>
      <c r="I5794" s="3" t="s">
        <v>6408</v>
      </c>
      <c r="L5794" s="1" t="n">
        <v>0</v>
      </c>
      <c r="M5794" s="1" t="n">
        <v>57990</v>
      </c>
    </row>
    <row r="5795" customFormat="false" ht="14.9" hidden="false" customHeight="false" outlineLevel="0" collapsed="false">
      <c r="A5795" s="1" t="n">
        <v>5800</v>
      </c>
      <c r="B5795" s="1" t="n">
        <v>82</v>
      </c>
      <c r="C5795" s="1" t="n">
        <v>0</v>
      </c>
      <c r="D5795" s="1" t="n">
        <v>0</v>
      </c>
      <c r="E5795" s="1" t="n">
        <v>1</v>
      </c>
      <c r="F5795" s="1" t="n">
        <v>5799</v>
      </c>
      <c r="H5795" s="1" t="s">
        <v>6409</v>
      </c>
      <c r="I5795" s="3" t="e">
        <f aca="false">-#NAME?,#NAME? #NAME? #NAME? #NAME?</f>
        <v>#VALUE!</v>
      </c>
      <c r="J5795" s="3" t="s">
        <v>256</v>
      </c>
      <c r="K5795" s="1" t="n">
        <v>10</v>
      </c>
      <c r="L5795" s="1" t="n">
        <v>0</v>
      </c>
      <c r="M5795" s="1" t="n">
        <v>58000</v>
      </c>
    </row>
    <row r="5796" customFormat="false" ht="14.9" hidden="false" customHeight="false" outlineLevel="0" collapsed="false">
      <c r="A5796" s="1" t="n">
        <v>5801</v>
      </c>
      <c r="B5796" s="1" t="n">
        <v>82</v>
      </c>
      <c r="C5796" s="1" t="n">
        <v>0</v>
      </c>
      <c r="D5796" s="1" t="n">
        <v>0</v>
      </c>
      <c r="E5796" s="1" t="n">
        <v>1</v>
      </c>
      <c r="F5796" s="1" t="n">
        <v>5799</v>
      </c>
      <c r="H5796" s="1" t="s">
        <v>6410</v>
      </c>
      <c r="I5796" s="3" t="e">
        <f aca="false">-#NAME? (#NAME? #NAME? #NAME?),#NAME?,#NAME? #NAME? #NAME? #NAME?</f>
        <v>#VALUE!</v>
      </c>
      <c r="J5796" s="3" t="s">
        <v>256</v>
      </c>
      <c r="K5796" s="1" t="n">
        <v>10</v>
      </c>
      <c r="L5796" s="1" t="n">
        <v>0</v>
      </c>
      <c r="M5796" s="1" t="n">
        <v>58010</v>
      </c>
    </row>
    <row r="5797" customFormat="false" ht="14.9" hidden="false" customHeight="false" outlineLevel="0" collapsed="false">
      <c r="A5797" s="1" t="n">
        <v>5802</v>
      </c>
      <c r="B5797" s="1" t="n">
        <v>82</v>
      </c>
      <c r="C5797" s="1" t="n">
        <v>0</v>
      </c>
      <c r="D5797" s="1" t="n">
        <v>0</v>
      </c>
      <c r="E5797" s="1" t="n">
        <v>1</v>
      </c>
      <c r="F5797" s="1" t="n">
        <v>5799</v>
      </c>
      <c r="H5797" s="1" t="s">
        <v>6411</v>
      </c>
      <c r="I5797" s="3" t="e">
        <f aca="false">-#NAME? #NAME? #NAME? #NAME? #NAME? #NAME?</f>
        <v>#VALUE!</v>
      </c>
      <c r="J5797" s="3" t="s">
        <v>256</v>
      </c>
      <c r="K5797" s="1" t="n">
        <v>10</v>
      </c>
      <c r="L5797" s="1" t="n">
        <v>0</v>
      </c>
      <c r="M5797" s="1" t="n">
        <v>58020</v>
      </c>
    </row>
    <row r="5798" customFormat="false" ht="14.9" hidden="false" customHeight="false" outlineLevel="0" collapsed="false">
      <c r="A5798" s="1" t="n">
        <v>5803</v>
      </c>
      <c r="B5798" s="1" t="n">
        <v>82</v>
      </c>
      <c r="C5798" s="1" t="n">
        <v>0</v>
      </c>
      <c r="D5798" s="1" t="n">
        <v>0</v>
      </c>
      <c r="E5798" s="1" t="n">
        <v>1</v>
      </c>
      <c r="F5798" s="1" t="n">
        <v>5799</v>
      </c>
      <c r="H5798" s="1" t="s">
        <v>6412</v>
      </c>
      <c r="I5798" s="3" t="e">
        <f aca="false">-#NAME?,#NAME? #NAME?,#NAME? #NAME? #NAME? #NAME? #NAME?</f>
        <v>#VALUE!</v>
      </c>
      <c r="J5798" s="3" t="s">
        <v>256</v>
      </c>
      <c r="K5798" s="1" t="n">
        <v>10</v>
      </c>
      <c r="L5798" s="1" t="n">
        <v>0</v>
      </c>
      <c r="M5798" s="1" t="n">
        <v>58030</v>
      </c>
    </row>
    <row r="5799" customFormat="false" ht="283.55" hidden="false" customHeight="false" outlineLevel="0" collapsed="false">
      <c r="A5799" s="1" t="n">
        <v>5804</v>
      </c>
      <c r="B5799" s="1" t="n">
        <v>82</v>
      </c>
      <c r="C5799" s="1" t="n">
        <v>0</v>
      </c>
      <c r="D5799" s="1" t="n">
        <v>1</v>
      </c>
      <c r="E5799" s="1" t="n">
        <v>0</v>
      </c>
      <c r="G5799" s="1" t="n">
        <v>82.04</v>
      </c>
      <c r="I5799" s="3" t="s">
        <v>6413</v>
      </c>
      <c r="L5799" s="1" t="n">
        <v>0</v>
      </c>
      <c r="M5799" s="1" t="n">
        <v>58040</v>
      </c>
    </row>
    <row r="5800" customFormat="false" ht="82.05" hidden="false" customHeight="false" outlineLevel="0" collapsed="false">
      <c r="A5800" s="1" t="n">
        <v>5805</v>
      </c>
      <c r="B5800" s="1" t="n">
        <v>82</v>
      </c>
      <c r="C5800" s="1" t="n">
        <v>0</v>
      </c>
      <c r="D5800" s="1" t="n">
        <v>0</v>
      </c>
      <c r="E5800" s="1" t="n">
        <v>0</v>
      </c>
      <c r="F5800" s="1" t="n">
        <v>5804</v>
      </c>
      <c r="I5800" s="3" t="s">
        <v>6414</v>
      </c>
      <c r="L5800" s="1" t="n">
        <v>0</v>
      </c>
      <c r="M5800" s="1" t="n">
        <v>58050</v>
      </c>
    </row>
    <row r="5801" customFormat="false" ht="14.9" hidden="false" customHeight="false" outlineLevel="0" collapsed="false">
      <c r="A5801" s="1" t="n">
        <v>5806</v>
      </c>
      <c r="B5801" s="1" t="n">
        <v>82</v>
      </c>
      <c r="C5801" s="1" t="n">
        <v>0</v>
      </c>
      <c r="D5801" s="1" t="n">
        <v>0</v>
      </c>
      <c r="E5801" s="1" t="n">
        <v>1</v>
      </c>
      <c r="F5801" s="1" t="n">
        <v>5805</v>
      </c>
      <c r="H5801" s="1" t="s">
        <v>6415</v>
      </c>
      <c r="I5801" s="3" t="e">
        <f aca="false">--#NAME?</f>
        <v>#NAME?</v>
      </c>
      <c r="J5801" s="3" t="s">
        <v>256</v>
      </c>
      <c r="K5801" s="1" t="n">
        <v>10</v>
      </c>
      <c r="L5801" s="1" t="n">
        <v>0</v>
      </c>
      <c r="M5801" s="1" t="n">
        <v>58060</v>
      </c>
    </row>
    <row r="5802" customFormat="false" ht="14.9" hidden="false" customHeight="false" outlineLevel="0" collapsed="false">
      <c r="A5802" s="1" t="n">
        <v>5807</v>
      </c>
      <c r="B5802" s="1" t="n">
        <v>82</v>
      </c>
      <c r="C5802" s="1" t="n">
        <v>0</v>
      </c>
      <c r="D5802" s="1" t="n">
        <v>0</v>
      </c>
      <c r="E5802" s="1" t="n">
        <v>1</v>
      </c>
      <c r="F5802" s="1" t="n">
        <v>5805</v>
      </c>
      <c r="H5802" s="1" t="s">
        <v>6416</v>
      </c>
      <c r="I5802" s="3" t="e">
        <f aca="false">--#NAME?</f>
        <v>#NAME?</v>
      </c>
      <c r="J5802" s="3" t="s">
        <v>256</v>
      </c>
      <c r="K5802" s="1" t="n">
        <v>10</v>
      </c>
      <c r="L5802" s="1" t="n">
        <v>0</v>
      </c>
      <c r="M5802" s="1" t="n">
        <v>58070</v>
      </c>
    </row>
    <row r="5803" customFormat="false" ht="14.9" hidden="false" customHeight="false" outlineLevel="0" collapsed="false">
      <c r="A5803" s="1" t="n">
        <v>5808</v>
      </c>
      <c r="B5803" s="1" t="n">
        <v>82</v>
      </c>
      <c r="C5803" s="1" t="n">
        <v>0</v>
      </c>
      <c r="D5803" s="1" t="n">
        <v>0</v>
      </c>
      <c r="E5803" s="1" t="n">
        <v>1</v>
      </c>
      <c r="F5803" s="1" t="n">
        <v>5804</v>
      </c>
      <c r="H5803" s="1" t="s">
        <v>6417</v>
      </c>
      <c r="I5803" s="3" t="e">
        <f aca="false">-#NAME? #NAME? #NAME?,#NAME? #NAME? #NAME? #NAME?</f>
        <v>#VALUE!</v>
      </c>
      <c r="J5803" s="3" t="s">
        <v>256</v>
      </c>
      <c r="K5803" s="1" t="n">
        <v>10</v>
      </c>
      <c r="L5803" s="1" t="n">
        <v>0</v>
      </c>
      <c r="M5803" s="1" t="n">
        <v>58080</v>
      </c>
    </row>
    <row r="5804" customFormat="false" ht="458.2" hidden="false" customHeight="false" outlineLevel="0" collapsed="false">
      <c r="A5804" s="1" t="n">
        <v>5809</v>
      </c>
      <c r="B5804" s="1" t="n">
        <v>82</v>
      </c>
      <c r="C5804" s="1" t="n">
        <v>0</v>
      </c>
      <c r="D5804" s="1" t="n">
        <v>1</v>
      </c>
      <c r="E5804" s="1" t="n">
        <v>0</v>
      </c>
      <c r="G5804" s="1" t="n">
        <v>82.05</v>
      </c>
      <c r="I5804" s="3" t="s">
        <v>6418</v>
      </c>
      <c r="L5804" s="1" t="n">
        <v>0</v>
      </c>
      <c r="M5804" s="1" t="n">
        <v>58090</v>
      </c>
    </row>
    <row r="5805" customFormat="false" ht="14.9" hidden="false" customHeight="false" outlineLevel="0" collapsed="false">
      <c r="A5805" s="1" t="n">
        <v>5810</v>
      </c>
      <c r="B5805" s="1" t="n">
        <v>82</v>
      </c>
      <c r="C5805" s="1" t="n">
        <v>0</v>
      </c>
      <c r="D5805" s="1" t="n">
        <v>0</v>
      </c>
      <c r="E5805" s="1" t="n">
        <v>1</v>
      </c>
      <c r="F5805" s="1" t="n">
        <v>5809</v>
      </c>
      <c r="H5805" s="1" t="s">
        <v>6419</v>
      </c>
      <c r="I5805" s="3" t="e">
        <f aca="false">-#NAME?,#NAME? #NAME? #NAME? #NAME?</f>
        <v>#VALUE!</v>
      </c>
      <c r="J5805" s="3" t="s">
        <v>256</v>
      </c>
      <c r="K5805" s="1" t="n">
        <v>10</v>
      </c>
      <c r="L5805" s="1" t="n">
        <v>0</v>
      </c>
      <c r="M5805" s="1" t="n">
        <v>58100</v>
      </c>
    </row>
    <row r="5806" customFormat="false" ht="14.9" hidden="false" customHeight="false" outlineLevel="0" collapsed="false">
      <c r="A5806" s="1" t="n">
        <v>5811</v>
      </c>
      <c r="B5806" s="1" t="n">
        <v>82</v>
      </c>
      <c r="C5806" s="1" t="n">
        <v>0</v>
      </c>
      <c r="D5806" s="1" t="n">
        <v>0</v>
      </c>
      <c r="E5806" s="1" t="n">
        <v>1</v>
      </c>
      <c r="F5806" s="1" t="n">
        <v>5809</v>
      </c>
      <c r="H5806" s="1" t="s">
        <v>6420</v>
      </c>
      <c r="I5806" s="3" t="e">
        <f aca="false">-#NAME? #NAME? #NAME? #NAME?</f>
        <v>#VALUE!</v>
      </c>
      <c r="J5806" s="3" t="s">
        <v>256</v>
      </c>
      <c r="K5806" s="1" t="n">
        <v>10</v>
      </c>
      <c r="L5806" s="1" t="n">
        <v>0</v>
      </c>
      <c r="M5806" s="1" t="n">
        <v>58110</v>
      </c>
    </row>
    <row r="5807" customFormat="false" ht="14.9" hidden="false" customHeight="false" outlineLevel="0" collapsed="false">
      <c r="A5807" s="1" t="n">
        <v>5812</v>
      </c>
      <c r="B5807" s="1" t="n">
        <v>82</v>
      </c>
      <c r="C5807" s="1" t="n">
        <v>0</v>
      </c>
      <c r="D5807" s="1" t="n">
        <v>0</v>
      </c>
      <c r="E5807" s="1" t="n">
        <v>1</v>
      </c>
      <c r="F5807" s="1" t="n">
        <v>5809</v>
      </c>
      <c r="H5807" s="1" t="s">
        <v>6421</v>
      </c>
      <c r="I5807" s="3" t="e">
        <f aca="false">-#NAME?,#NAME?,#NAME? #NAME? #NAME? #NAME? #NAME? #NAME? #NAME? #NAME?</f>
        <v>#VALUE!</v>
      </c>
      <c r="J5807" s="3" t="s">
        <v>256</v>
      </c>
      <c r="K5807" s="1" t="n">
        <v>10</v>
      </c>
      <c r="L5807" s="1" t="n">
        <v>0</v>
      </c>
      <c r="M5807" s="1" t="n">
        <v>58120</v>
      </c>
    </row>
    <row r="5808" customFormat="false" ht="14.9" hidden="false" customHeight="false" outlineLevel="0" collapsed="false">
      <c r="A5808" s="1" t="n">
        <v>5813</v>
      </c>
      <c r="B5808" s="1" t="n">
        <v>82</v>
      </c>
      <c r="C5808" s="1" t="n">
        <v>0</v>
      </c>
      <c r="D5808" s="1" t="n">
        <v>0</v>
      </c>
      <c r="E5808" s="1" t="n">
        <v>1</v>
      </c>
      <c r="F5808" s="1" t="n">
        <v>5809</v>
      </c>
      <c r="H5808" s="1" t="s">
        <v>6422</v>
      </c>
      <c r="I5808" s="3" t="e">
        <f aca="false">-#NAME?</f>
        <v>#NAME?</v>
      </c>
      <c r="J5808" s="3" t="s">
        <v>256</v>
      </c>
      <c r="K5808" s="1" t="n">
        <v>10</v>
      </c>
      <c r="L5808" s="1" t="n">
        <v>0</v>
      </c>
      <c r="M5808" s="1" t="n">
        <v>58130</v>
      </c>
    </row>
    <row r="5809" customFormat="false" ht="108.95" hidden="false" customHeight="false" outlineLevel="0" collapsed="false">
      <c r="A5809" s="1" t="n">
        <v>5814</v>
      </c>
      <c r="B5809" s="1" t="n">
        <v>82</v>
      </c>
      <c r="C5809" s="1" t="n">
        <v>0</v>
      </c>
      <c r="D5809" s="1" t="n">
        <v>0</v>
      </c>
      <c r="E5809" s="1" t="n">
        <v>0</v>
      </c>
      <c r="F5809" s="1" t="n">
        <v>5809</v>
      </c>
      <c r="I5809" s="3" t="s">
        <v>6423</v>
      </c>
      <c r="L5809" s="1" t="n">
        <v>0</v>
      </c>
      <c r="M5809" s="1" t="n">
        <v>58140</v>
      </c>
    </row>
    <row r="5810" customFormat="false" ht="14.9" hidden="false" customHeight="false" outlineLevel="0" collapsed="false">
      <c r="A5810" s="1" t="n">
        <v>5815</v>
      </c>
      <c r="B5810" s="1" t="n">
        <v>82</v>
      </c>
      <c r="C5810" s="1" t="n">
        <v>0</v>
      </c>
      <c r="D5810" s="1" t="n">
        <v>0</v>
      </c>
      <c r="E5810" s="1" t="n">
        <v>1</v>
      </c>
      <c r="F5810" s="1" t="n">
        <v>5814</v>
      </c>
      <c r="H5810" s="1" t="s">
        <v>6424</v>
      </c>
      <c r="I5810" s="3" t="e">
        <f aca="false">--#NAME? #NAME?</f>
        <v>#VALUE!</v>
      </c>
      <c r="J5810" s="3" t="s">
        <v>256</v>
      </c>
      <c r="K5810" s="1" t="n">
        <v>10</v>
      </c>
      <c r="L5810" s="1" t="n">
        <v>0</v>
      </c>
      <c r="M5810" s="1" t="n">
        <v>58150</v>
      </c>
    </row>
    <row r="5811" customFormat="false" ht="14.9" hidden="false" customHeight="false" outlineLevel="0" collapsed="false">
      <c r="A5811" s="1" t="n">
        <v>5816</v>
      </c>
      <c r="B5811" s="1" t="n">
        <v>82</v>
      </c>
      <c r="C5811" s="1" t="n">
        <v>0</v>
      </c>
      <c r="D5811" s="1" t="n">
        <v>0</v>
      </c>
      <c r="E5811" s="1" t="n">
        <v>1</v>
      </c>
      <c r="F5811" s="1" t="n">
        <v>5814</v>
      </c>
      <c r="H5811" s="1" t="s">
        <v>6425</v>
      </c>
      <c r="I5811" s="3" t="e">
        <f aca="false">--#NAME?</f>
        <v>#NAME?</v>
      </c>
      <c r="J5811" s="3" t="s">
        <v>256</v>
      </c>
      <c r="K5811" s="1" t="n">
        <v>10</v>
      </c>
      <c r="L5811" s="1" t="n">
        <v>0</v>
      </c>
      <c r="M5811" s="1" t="n">
        <v>58160</v>
      </c>
    </row>
    <row r="5812" customFormat="false" ht="14.9" hidden="false" customHeight="false" outlineLevel="0" collapsed="false">
      <c r="A5812" s="1" t="n">
        <v>5817</v>
      </c>
      <c r="B5812" s="1" t="n">
        <v>82</v>
      </c>
      <c r="C5812" s="1" t="n">
        <v>0</v>
      </c>
      <c r="D5812" s="1" t="n">
        <v>0</v>
      </c>
      <c r="E5812" s="1" t="n">
        <v>1</v>
      </c>
      <c r="F5812" s="1" t="n">
        <v>5809</v>
      </c>
      <c r="H5812" s="1" t="s">
        <v>6426</v>
      </c>
      <c r="I5812" s="3" t="e">
        <f aca="false">-#NAME? #NAME?</f>
        <v>#VALUE!</v>
      </c>
      <c r="J5812" s="3" t="s">
        <v>256</v>
      </c>
      <c r="K5812" s="1" t="n">
        <v>10</v>
      </c>
      <c r="L5812" s="1" t="n">
        <v>0</v>
      </c>
      <c r="M5812" s="1" t="n">
        <v>58170</v>
      </c>
    </row>
    <row r="5813" customFormat="false" ht="14.9" hidden="false" customHeight="false" outlineLevel="0" collapsed="false">
      <c r="A5813" s="1" t="n">
        <v>5818</v>
      </c>
      <c r="B5813" s="1" t="n">
        <v>82</v>
      </c>
      <c r="C5813" s="1" t="n">
        <v>0</v>
      </c>
      <c r="D5813" s="1" t="n">
        <v>0</v>
      </c>
      <c r="E5813" s="1" t="n">
        <v>1</v>
      </c>
      <c r="F5813" s="1" t="n">
        <v>5809</v>
      </c>
      <c r="H5813" s="1" t="s">
        <v>6427</v>
      </c>
      <c r="I5813" s="3" t="e">
        <f aca="false">-#NAME?,#NAME? #NAME? #NAME? #NAME?</f>
        <v>#VALUE!</v>
      </c>
      <c r="J5813" s="3" t="s">
        <v>256</v>
      </c>
      <c r="K5813" s="1" t="n">
        <v>10</v>
      </c>
      <c r="L5813" s="1" t="n">
        <v>0</v>
      </c>
      <c r="M5813" s="1" t="n">
        <v>58180</v>
      </c>
    </row>
    <row r="5814" customFormat="false" ht="14.9" hidden="false" customHeight="false" outlineLevel="0" collapsed="false">
      <c r="A5814" s="1" t="n">
        <v>5819</v>
      </c>
      <c r="B5814" s="1" t="n">
        <v>82</v>
      </c>
      <c r="C5814" s="1" t="n">
        <v>0</v>
      </c>
      <c r="D5814" s="1" t="n">
        <v>0</v>
      </c>
      <c r="E5814" s="1" t="n">
        <v>1</v>
      </c>
      <c r="F5814" s="1" t="n">
        <v>5809</v>
      </c>
      <c r="H5814" s="1" t="s">
        <v>6428</v>
      </c>
      <c r="I5814" s="3" t="e">
        <f aca="false">-#NAME?,#NAME? #NAME? #NAME? #NAME? #NAME? #NAME? #NAME? #NAME? #NAME? #NAME? #NAME? #NAME?</f>
        <v>#VALUE!</v>
      </c>
      <c r="J5814" s="3" t="s">
        <v>256</v>
      </c>
      <c r="K5814" s="1" t="n">
        <v>10</v>
      </c>
      <c r="L5814" s="1" t="n">
        <v>0</v>
      </c>
      <c r="M5814" s="1" t="n">
        <v>58190</v>
      </c>
    </row>
    <row r="5815" customFormat="false" ht="135.8" hidden="false" customHeight="false" outlineLevel="0" collapsed="false">
      <c r="A5815" s="1" t="n">
        <v>5820</v>
      </c>
      <c r="B5815" s="1" t="n">
        <v>82</v>
      </c>
      <c r="C5815" s="1" t="n">
        <v>0</v>
      </c>
      <c r="D5815" s="1" t="n">
        <v>1</v>
      </c>
      <c r="E5815" s="1" t="n">
        <v>1</v>
      </c>
      <c r="G5815" s="1" t="n">
        <v>82.06</v>
      </c>
      <c r="H5815" s="1" t="s">
        <v>6429</v>
      </c>
      <c r="I5815" s="3" t="s">
        <v>6430</v>
      </c>
      <c r="J5815" s="3" t="s">
        <v>256</v>
      </c>
      <c r="K5815" s="1" t="n">
        <v>10</v>
      </c>
      <c r="L5815" s="1" t="n">
        <v>0</v>
      </c>
      <c r="M5815" s="1" t="n">
        <v>58200</v>
      </c>
    </row>
    <row r="5816" customFormat="false" ht="498.5" hidden="false" customHeight="false" outlineLevel="0" collapsed="false">
      <c r="A5816" s="1" t="n">
        <v>5821</v>
      </c>
      <c r="B5816" s="1" t="n">
        <v>82</v>
      </c>
      <c r="C5816" s="1" t="n">
        <v>0</v>
      </c>
      <c r="D5816" s="1" t="n">
        <v>1</v>
      </c>
      <c r="E5816" s="1" t="n">
        <v>0</v>
      </c>
      <c r="G5816" s="1" t="n">
        <v>82.07</v>
      </c>
      <c r="I5816" s="3" t="s">
        <v>6431</v>
      </c>
      <c r="L5816" s="1" t="n">
        <v>0</v>
      </c>
      <c r="M5816" s="1" t="n">
        <v>58210</v>
      </c>
    </row>
    <row r="5817" customFormat="false" ht="68.65" hidden="false" customHeight="false" outlineLevel="0" collapsed="false">
      <c r="A5817" s="1" t="n">
        <v>5822</v>
      </c>
      <c r="B5817" s="1" t="n">
        <v>82</v>
      </c>
      <c r="C5817" s="1" t="n">
        <v>0</v>
      </c>
      <c r="D5817" s="1" t="n">
        <v>0</v>
      </c>
      <c r="E5817" s="1" t="n">
        <v>0</v>
      </c>
      <c r="F5817" s="1" t="n">
        <v>5821</v>
      </c>
      <c r="I5817" s="3" t="s">
        <v>6432</v>
      </c>
      <c r="L5817" s="1" t="n">
        <v>0</v>
      </c>
      <c r="M5817" s="1" t="n">
        <v>58220</v>
      </c>
    </row>
    <row r="5818" customFormat="false" ht="14.9" hidden="false" customHeight="false" outlineLevel="0" collapsed="false">
      <c r="A5818" s="1" t="n">
        <v>5823</v>
      </c>
      <c r="B5818" s="1" t="n">
        <v>82</v>
      </c>
      <c r="C5818" s="1" t="n">
        <v>0</v>
      </c>
      <c r="D5818" s="1" t="n">
        <v>0</v>
      </c>
      <c r="E5818" s="1" t="n">
        <v>1</v>
      </c>
      <c r="F5818" s="1" t="n">
        <v>5822</v>
      </c>
      <c r="H5818" s="1" t="s">
        <v>6433</v>
      </c>
      <c r="I5818" s="3" t="e">
        <f aca="false">--#NAME? #NAME? #NAME? #NAME? #NAME?</f>
        <v>#VALUE!</v>
      </c>
      <c r="J5818" s="3" t="s">
        <v>256</v>
      </c>
      <c r="K5818" s="1" t="n">
        <v>10</v>
      </c>
      <c r="L5818" s="1" t="n">
        <v>0</v>
      </c>
      <c r="M5818" s="1" t="n">
        <v>58230</v>
      </c>
    </row>
    <row r="5819" customFormat="false" ht="14.9" hidden="false" customHeight="false" outlineLevel="0" collapsed="false">
      <c r="A5819" s="1" t="n">
        <v>5824</v>
      </c>
      <c r="B5819" s="1" t="n">
        <v>82</v>
      </c>
      <c r="C5819" s="1" t="n">
        <v>0</v>
      </c>
      <c r="D5819" s="1" t="n">
        <v>0</v>
      </c>
      <c r="E5819" s="1" t="n">
        <v>1</v>
      </c>
      <c r="F5819" s="1" t="n">
        <v>5822</v>
      </c>
      <c r="H5819" s="1" t="s">
        <v>6434</v>
      </c>
      <c r="I5819" s="3" t="e">
        <f aca="false">--#NAME?,#NAME? #NAME?</f>
        <v>#VALUE!</v>
      </c>
      <c r="J5819" s="3" t="s">
        <v>256</v>
      </c>
      <c r="K5819" s="1" t="n">
        <v>10</v>
      </c>
      <c r="L5819" s="1" t="n">
        <v>0</v>
      </c>
      <c r="M5819" s="1" t="n">
        <v>58240</v>
      </c>
    </row>
    <row r="5820" customFormat="false" ht="14.9" hidden="false" customHeight="false" outlineLevel="0" collapsed="false">
      <c r="A5820" s="1" t="n">
        <v>5825</v>
      </c>
      <c r="B5820" s="1" t="n">
        <v>82</v>
      </c>
      <c r="C5820" s="1" t="n">
        <v>0</v>
      </c>
      <c r="D5820" s="1" t="n">
        <v>0</v>
      </c>
      <c r="E5820" s="1" t="n">
        <v>1</v>
      </c>
      <c r="F5820" s="1" t="n">
        <v>5821</v>
      </c>
      <c r="H5820" s="1" t="s">
        <v>6435</v>
      </c>
      <c r="I5820" s="3" t="e">
        <f aca="false">-#NAME? #NAME? #NAME? #NAME? #NAME? #NAME?</f>
        <v>#VALUE!</v>
      </c>
      <c r="J5820" s="3" t="s">
        <v>256</v>
      </c>
      <c r="K5820" s="1" t="n">
        <v>10</v>
      </c>
      <c r="L5820" s="1" t="n">
        <v>0</v>
      </c>
      <c r="M5820" s="1" t="n">
        <v>58250</v>
      </c>
    </row>
    <row r="5821" customFormat="false" ht="14.9" hidden="false" customHeight="false" outlineLevel="0" collapsed="false">
      <c r="A5821" s="1" t="n">
        <v>5826</v>
      </c>
      <c r="B5821" s="1" t="n">
        <v>82</v>
      </c>
      <c r="C5821" s="1" t="n">
        <v>0</v>
      </c>
      <c r="D5821" s="1" t="n">
        <v>0</v>
      </c>
      <c r="E5821" s="1" t="n">
        <v>1</v>
      </c>
      <c r="F5821" s="1" t="n">
        <v>5821</v>
      </c>
      <c r="H5821" s="1" t="s">
        <v>6436</v>
      </c>
      <c r="I5821" s="3" t="e">
        <f aca="false">-#NAME? #NAME? #NAME?,#NAME? #NAME? #NAME?</f>
        <v>#VALUE!</v>
      </c>
      <c r="J5821" s="3" t="s">
        <v>256</v>
      </c>
      <c r="K5821" s="1" t="n">
        <v>10</v>
      </c>
      <c r="L5821" s="1" t="n">
        <v>0</v>
      </c>
      <c r="M5821" s="1" t="n">
        <v>58260</v>
      </c>
    </row>
    <row r="5822" customFormat="false" ht="14.9" hidden="false" customHeight="false" outlineLevel="0" collapsed="false">
      <c r="A5822" s="1" t="n">
        <v>5827</v>
      </c>
      <c r="B5822" s="1" t="n">
        <v>82</v>
      </c>
      <c r="C5822" s="1" t="n">
        <v>0</v>
      </c>
      <c r="D5822" s="1" t="n">
        <v>0</v>
      </c>
      <c r="E5822" s="1" t="n">
        <v>1</v>
      </c>
      <c r="F5822" s="1" t="n">
        <v>5821</v>
      </c>
      <c r="H5822" s="1" t="s">
        <v>6437</v>
      </c>
      <c r="I5822" s="3" t="e">
        <f aca="false">-#NAME? #NAME? #NAME? #NAME? #NAME?</f>
        <v>#VALUE!</v>
      </c>
      <c r="J5822" s="3" t="s">
        <v>256</v>
      </c>
      <c r="K5822" s="1" t="n">
        <v>10</v>
      </c>
      <c r="L5822" s="1" t="n">
        <v>0</v>
      </c>
      <c r="M5822" s="1" t="n">
        <v>58270</v>
      </c>
    </row>
    <row r="5823" customFormat="false" ht="14.9" hidden="false" customHeight="false" outlineLevel="0" collapsed="false">
      <c r="A5823" s="1" t="n">
        <v>5828</v>
      </c>
      <c r="B5823" s="1" t="n">
        <v>82</v>
      </c>
      <c r="C5823" s="1" t="n">
        <v>0</v>
      </c>
      <c r="D5823" s="1" t="n">
        <v>0</v>
      </c>
      <c r="E5823" s="1" t="n">
        <v>1</v>
      </c>
      <c r="F5823" s="1" t="n">
        <v>5821</v>
      </c>
      <c r="H5823" s="1" t="s">
        <v>6438</v>
      </c>
      <c r="I5823" s="3" t="e">
        <f aca="false">-#NAME? #NAME? #NAME?,#NAME? #NAME? #NAME? #NAME? #NAME?</f>
        <v>#VALUE!</v>
      </c>
      <c r="J5823" s="3" t="s">
        <v>256</v>
      </c>
      <c r="K5823" s="1" t="n">
        <v>10</v>
      </c>
      <c r="L5823" s="1" t="n">
        <v>0</v>
      </c>
      <c r="M5823" s="1" t="n">
        <v>58280</v>
      </c>
    </row>
    <row r="5824" customFormat="false" ht="14.9" hidden="false" customHeight="false" outlineLevel="0" collapsed="false">
      <c r="A5824" s="1" t="n">
        <v>5829</v>
      </c>
      <c r="B5824" s="1" t="n">
        <v>82</v>
      </c>
      <c r="C5824" s="1" t="n">
        <v>0</v>
      </c>
      <c r="D5824" s="1" t="n">
        <v>0</v>
      </c>
      <c r="E5824" s="1" t="n">
        <v>1</v>
      </c>
      <c r="F5824" s="1" t="n">
        <v>5821</v>
      </c>
      <c r="H5824" s="1" t="s">
        <v>6439</v>
      </c>
      <c r="I5824" s="3" t="e">
        <f aca="false">-#NAME? #NAME? #NAME? #NAME? #NAME?</f>
        <v>#VALUE!</v>
      </c>
      <c r="J5824" s="3" t="s">
        <v>256</v>
      </c>
      <c r="K5824" s="1" t="n">
        <v>10</v>
      </c>
      <c r="L5824" s="1" t="n">
        <v>0</v>
      </c>
      <c r="M5824" s="1" t="n">
        <v>58290</v>
      </c>
    </row>
    <row r="5825" customFormat="false" ht="14.9" hidden="false" customHeight="false" outlineLevel="0" collapsed="false">
      <c r="A5825" s="1" t="n">
        <v>5830</v>
      </c>
      <c r="B5825" s="1" t="n">
        <v>82</v>
      </c>
      <c r="C5825" s="1" t="n">
        <v>0</v>
      </c>
      <c r="D5825" s="1" t="n">
        <v>0</v>
      </c>
      <c r="E5825" s="1" t="n">
        <v>1</v>
      </c>
      <c r="F5825" s="1" t="n">
        <v>5821</v>
      </c>
      <c r="H5825" s="1" t="s">
        <v>6440</v>
      </c>
      <c r="I5825" s="3" t="e">
        <f aca="false">-#NAME? #NAME? #NAME?</f>
        <v>#VALUE!</v>
      </c>
      <c r="J5825" s="3" t="s">
        <v>256</v>
      </c>
      <c r="K5825" s="1" t="n">
        <v>10</v>
      </c>
      <c r="L5825" s="1" t="n">
        <v>0</v>
      </c>
      <c r="M5825" s="1" t="n">
        <v>58300</v>
      </c>
    </row>
    <row r="5826" customFormat="false" ht="14.9" hidden="false" customHeight="false" outlineLevel="0" collapsed="false">
      <c r="A5826" s="1" t="n">
        <v>5831</v>
      </c>
      <c r="B5826" s="1" t="n">
        <v>82</v>
      </c>
      <c r="C5826" s="1" t="n">
        <v>0</v>
      </c>
      <c r="D5826" s="1" t="n">
        <v>0</v>
      </c>
      <c r="E5826" s="1" t="n">
        <v>1</v>
      </c>
      <c r="F5826" s="1" t="n">
        <v>5821</v>
      </c>
      <c r="H5826" s="1" t="s">
        <v>6441</v>
      </c>
      <c r="I5826" s="3" t="e">
        <f aca="false">-#NAME? #NAME? #NAME?</f>
        <v>#VALUE!</v>
      </c>
      <c r="J5826" s="3" t="s">
        <v>256</v>
      </c>
      <c r="K5826" s="1" t="n">
        <v>10</v>
      </c>
      <c r="L5826" s="1" t="n">
        <v>0</v>
      </c>
      <c r="M5826" s="1" t="n">
        <v>58310</v>
      </c>
    </row>
    <row r="5827" customFormat="false" ht="14.9" hidden="false" customHeight="false" outlineLevel="0" collapsed="false">
      <c r="A5827" s="1" t="n">
        <v>5832</v>
      </c>
      <c r="B5827" s="1" t="n">
        <v>82</v>
      </c>
      <c r="C5827" s="1" t="n">
        <v>0</v>
      </c>
      <c r="D5827" s="1" t="n">
        <v>0</v>
      </c>
      <c r="E5827" s="1" t="n">
        <v>1</v>
      </c>
      <c r="F5827" s="1" t="n">
        <v>5821</v>
      </c>
      <c r="H5827" s="1" t="s">
        <v>6442</v>
      </c>
      <c r="I5827" s="3" t="e">
        <f aca="false">-#NAME? #NAME? #NAME?</f>
        <v>#VALUE!</v>
      </c>
      <c r="J5827" s="3" t="s">
        <v>256</v>
      </c>
      <c r="K5827" s="1" t="n">
        <v>10</v>
      </c>
      <c r="L5827" s="1" t="n">
        <v>0</v>
      </c>
      <c r="M5827" s="1" t="n">
        <v>58320</v>
      </c>
    </row>
    <row r="5828" customFormat="false" ht="149.25" hidden="false" customHeight="false" outlineLevel="0" collapsed="false">
      <c r="A5828" s="1" t="n">
        <v>5833</v>
      </c>
      <c r="B5828" s="1" t="n">
        <v>82</v>
      </c>
      <c r="C5828" s="1" t="n">
        <v>0</v>
      </c>
      <c r="D5828" s="1" t="n">
        <v>1</v>
      </c>
      <c r="E5828" s="1" t="n">
        <v>0</v>
      </c>
      <c r="G5828" s="1" t="n">
        <v>82.08</v>
      </c>
      <c r="I5828" s="3" t="s">
        <v>6443</v>
      </c>
      <c r="L5828" s="1" t="n">
        <v>0</v>
      </c>
      <c r="M5828" s="1" t="n">
        <v>58330</v>
      </c>
    </row>
    <row r="5829" customFormat="false" ht="14.9" hidden="false" customHeight="false" outlineLevel="0" collapsed="false">
      <c r="A5829" s="1" t="n">
        <v>5834</v>
      </c>
      <c r="B5829" s="1" t="n">
        <v>82</v>
      </c>
      <c r="C5829" s="1" t="n">
        <v>0</v>
      </c>
      <c r="D5829" s="1" t="n">
        <v>0</v>
      </c>
      <c r="E5829" s="1" t="n">
        <v>1</v>
      </c>
      <c r="F5829" s="1" t="n">
        <v>5833</v>
      </c>
      <c r="H5829" s="1" t="s">
        <v>6444</v>
      </c>
      <c r="I5829" s="3" t="e">
        <f aca="false">-#NAME? #NAME? #NAME?</f>
        <v>#VALUE!</v>
      </c>
      <c r="J5829" s="3" t="s">
        <v>256</v>
      </c>
      <c r="K5829" s="1" t="n">
        <v>10</v>
      </c>
      <c r="L5829" s="1" t="n">
        <v>0</v>
      </c>
      <c r="M5829" s="1" t="n">
        <v>58340</v>
      </c>
    </row>
    <row r="5830" customFormat="false" ht="14.9" hidden="false" customHeight="false" outlineLevel="0" collapsed="false">
      <c r="A5830" s="1" t="n">
        <v>5835</v>
      </c>
      <c r="B5830" s="1" t="n">
        <v>82</v>
      </c>
      <c r="C5830" s="1" t="n">
        <v>0</v>
      </c>
      <c r="D5830" s="1" t="n">
        <v>0</v>
      </c>
      <c r="E5830" s="1" t="n">
        <v>1</v>
      </c>
      <c r="F5830" s="1" t="n">
        <v>5833</v>
      </c>
      <c r="H5830" s="1" t="s">
        <v>6445</v>
      </c>
      <c r="I5830" s="3" t="e">
        <f aca="false">-#NAME? #NAME? #NAME?</f>
        <v>#VALUE!</v>
      </c>
      <c r="J5830" s="3" t="s">
        <v>256</v>
      </c>
      <c r="K5830" s="1" t="n">
        <v>10</v>
      </c>
      <c r="L5830" s="1" t="n">
        <v>0</v>
      </c>
      <c r="M5830" s="1" t="n">
        <v>58350</v>
      </c>
    </row>
    <row r="5831" customFormat="false" ht="14.9" hidden="false" customHeight="false" outlineLevel="0" collapsed="false">
      <c r="A5831" s="1" t="n">
        <v>5836</v>
      </c>
      <c r="B5831" s="1" t="n">
        <v>82</v>
      </c>
      <c r="C5831" s="1" t="n">
        <v>0</v>
      </c>
      <c r="D5831" s="1" t="n">
        <v>0</v>
      </c>
      <c r="E5831" s="1" t="n">
        <v>1</v>
      </c>
      <c r="F5831" s="1" t="n">
        <v>5833</v>
      </c>
      <c r="H5831" s="1" t="s">
        <v>6446</v>
      </c>
      <c r="I5831" s="3" t="e">
        <f aca="false">-#NAME? #NAME? #NAME? #NAME? #NAME? #NAME? #NAME? #NAME? #NAME? #NAME? #NAME?</f>
        <v>#VALUE!</v>
      </c>
      <c r="J5831" s="3" t="s">
        <v>256</v>
      </c>
      <c r="K5831" s="1" t="n">
        <v>10</v>
      </c>
      <c r="L5831" s="1" t="n">
        <v>0</v>
      </c>
      <c r="M5831" s="1" t="n">
        <v>58360</v>
      </c>
    </row>
    <row r="5832" customFormat="false" ht="14.9" hidden="false" customHeight="false" outlineLevel="0" collapsed="false">
      <c r="A5832" s="1" t="n">
        <v>5837</v>
      </c>
      <c r="B5832" s="1" t="n">
        <v>82</v>
      </c>
      <c r="C5832" s="1" t="n">
        <v>0</v>
      </c>
      <c r="D5832" s="1" t="n">
        <v>0</v>
      </c>
      <c r="E5832" s="1" t="n">
        <v>1</v>
      </c>
      <c r="F5832" s="1" t="n">
        <v>5833</v>
      </c>
      <c r="H5832" s="1" t="s">
        <v>6447</v>
      </c>
      <c r="I5832" s="3" t="e">
        <f aca="false">-#NAME? #NAME?,#NAME? #NAME? #NAME? #NAME?</f>
        <v>#VALUE!</v>
      </c>
      <c r="J5832" s="3" t="s">
        <v>256</v>
      </c>
      <c r="K5832" s="1" t="n">
        <v>10</v>
      </c>
      <c r="L5832" s="1" t="n">
        <v>0</v>
      </c>
      <c r="M5832" s="1" t="n">
        <v>58370</v>
      </c>
    </row>
    <row r="5833" customFormat="false" ht="14.9" hidden="false" customHeight="false" outlineLevel="0" collapsed="false">
      <c r="A5833" s="1" t="n">
        <v>5838</v>
      </c>
      <c r="B5833" s="1" t="n">
        <v>82</v>
      </c>
      <c r="C5833" s="1" t="n">
        <v>0</v>
      </c>
      <c r="D5833" s="1" t="n">
        <v>0</v>
      </c>
      <c r="E5833" s="1" t="n">
        <v>1</v>
      </c>
      <c r="F5833" s="1" t="n">
        <v>5833</v>
      </c>
      <c r="H5833" s="1" t="s">
        <v>6448</v>
      </c>
      <c r="I5833" s="3" t="e">
        <f aca="false">-#NAME?</f>
        <v>#NAME?</v>
      </c>
      <c r="J5833" s="3" t="s">
        <v>256</v>
      </c>
      <c r="K5833" s="1" t="n">
        <v>10</v>
      </c>
      <c r="L5833" s="1" t="n">
        <v>0</v>
      </c>
      <c r="M5833" s="1" t="n">
        <v>58380</v>
      </c>
    </row>
    <row r="5834" customFormat="false" ht="108.95" hidden="false" customHeight="false" outlineLevel="0" collapsed="false">
      <c r="A5834" s="1" t="n">
        <v>5839</v>
      </c>
      <c r="B5834" s="1" t="n">
        <v>82</v>
      </c>
      <c r="C5834" s="1" t="n">
        <v>0</v>
      </c>
      <c r="D5834" s="1" t="n">
        <v>1</v>
      </c>
      <c r="E5834" s="1" t="n">
        <v>1</v>
      </c>
      <c r="G5834" s="1" t="n">
        <v>82.09</v>
      </c>
      <c r="H5834" s="1" t="s">
        <v>6449</v>
      </c>
      <c r="I5834" s="3" t="s">
        <v>6450</v>
      </c>
      <c r="J5834" s="3" t="s">
        <v>256</v>
      </c>
      <c r="K5834" s="1" t="n">
        <v>10</v>
      </c>
      <c r="L5834" s="1" t="n">
        <v>0</v>
      </c>
      <c r="M5834" s="1" t="n">
        <v>58390</v>
      </c>
    </row>
    <row r="5835" customFormat="false" ht="229.85" hidden="false" customHeight="false" outlineLevel="0" collapsed="false">
      <c r="A5835" s="1" t="n">
        <v>5840</v>
      </c>
      <c r="B5835" s="1" t="n">
        <v>82</v>
      </c>
      <c r="C5835" s="1" t="n">
        <v>0</v>
      </c>
      <c r="D5835" s="1" t="n">
        <v>1</v>
      </c>
      <c r="E5835" s="1" t="n">
        <v>1</v>
      </c>
      <c r="G5835" s="1" t="n">
        <v>82.1</v>
      </c>
      <c r="H5835" s="1" t="s">
        <v>6451</v>
      </c>
      <c r="I5835" s="3" t="s">
        <v>6452</v>
      </c>
      <c r="J5835" s="3" t="s">
        <v>256</v>
      </c>
      <c r="K5835" s="1" t="n">
        <v>10</v>
      </c>
      <c r="L5835" s="1" t="n">
        <v>0</v>
      </c>
      <c r="M5835" s="1" t="n">
        <v>58400</v>
      </c>
    </row>
    <row r="5836" customFormat="false" ht="229.85" hidden="false" customHeight="false" outlineLevel="0" collapsed="false">
      <c r="A5836" s="1" t="n">
        <v>5841</v>
      </c>
      <c r="B5836" s="1" t="n">
        <v>82</v>
      </c>
      <c r="C5836" s="1" t="n">
        <v>0</v>
      </c>
      <c r="D5836" s="1" t="n">
        <v>1</v>
      </c>
      <c r="E5836" s="1" t="n">
        <v>0</v>
      </c>
      <c r="G5836" s="1" t="n">
        <v>82.11</v>
      </c>
      <c r="I5836" s="3" t="s">
        <v>6453</v>
      </c>
      <c r="L5836" s="1" t="n">
        <v>0</v>
      </c>
      <c r="M5836" s="1" t="n">
        <v>58410</v>
      </c>
    </row>
    <row r="5837" customFormat="false" ht="14.9" hidden="false" customHeight="false" outlineLevel="0" collapsed="false">
      <c r="A5837" s="1" t="n">
        <v>5842</v>
      </c>
      <c r="B5837" s="1" t="n">
        <v>82</v>
      </c>
      <c r="C5837" s="1" t="n">
        <v>0</v>
      </c>
      <c r="D5837" s="1" t="n">
        <v>0</v>
      </c>
      <c r="E5837" s="1" t="n">
        <v>1</v>
      </c>
      <c r="F5837" s="1" t="n">
        <v>5841</v>
      </c>
      <c r="H5837" s="1" t="s">
        <v>6454</v>
      </c>
      <c r="I5837" s="3" t="e">
        <f aca="false">-#NAME? #NAME? #NAME? #NAME?</f>
        <v>#VALUE!</v>
      </c>
      <c r="J5837" s="3" t="s">
        <v>194</v>
      </c>
      <c r="K5837" s="1" t="n">
        <v>10</v>
      </c>
      <c r="L5837" s="1" t="n">
        <v>0</v>
      </c>
      <c r="M5837" s="1" t="n">
        <v>58420</v>
      </c>
    </row>
    <row r="5838" customFormat="false" ht="14.9" hidden="false" customHeight="false" outlineLevel="0" collapsed="false">
      <c r="A5838" s="1" t="n">
        <v>5843</v>
      </c>
      <c r="B5838" s="1" t="n">
        <v>82</v>
      </c>
      <c r="C5838" s="1" t="n">
        <v>0</v>
      </c>
      <c r="D5838" s="1" t="n">
        <v>0</v>
      </c>
      <c r="E5838" s="1" t="n">
        <v>0</v>
      </c>
      <c r="F5838" s="1" t="n">
        <v>5841</v>
      </c>
      <c r="I5838" s="3" t="s">
        <v>199</v>
      </c>
      <c r="L5838" s="1" t="n">
        <v>0</v>
      </c>
      <c r="M5838" s="1" t="n">
        <v>58430</v>
      </c>
    </row>
    <row r="5839" customFormat="false" ht="14.9" hidden="false" customHeight="false" outlineLevel="0" collapsed="false">
      <c r="A5839" s="1" t="n">
        <v>5844</v>
      </c>
      <c r="B5839" s="1" t="n">
        <v>82</v>
      </c>
      <c r="C5839" s="1" t="n">
        <v>0</v>
      </c>
      <c r="D5839" s="1" t="n">
        <v>0</v>
      </c>
      <c r="E5839" s="1" t="n">
        <v>1</v>
      </c>
      <c r="F5839" s="1" t="n">
        <v>5843</v>
      </c>
      <c r="H5839" s="1" t="s">
        <v>6455</v>
      </c>
      <c r="I5839" s="3" t="e">
        <f aca="false">--#NAME? #NAME? #NAME? #NAME? #NAME?</f>
        <v>#VALUE!</v>
      </c>
      <c r="J5839" s="3" t="s">
        <v>194</v>
      </c>
      <c r="K5839" s="1" t="n">
        <v>10</v>
      </c>
      <c r="L5839" s="1" t="n">
        <v>0</v>
      </c>
      <c r="M5839" s="1" t="n">
        <v>58440</v>
      </c>
    </row>
    <row r="5840" customFormat="false" ht="14.9" hidden="false" customHeight="false" outlineLevel="0" collapsed="false">
      <c r="A5840" s="1" t="n">
        <v>5845</v>
      </c>
      <c r="B5840" s="1" t="n">
        <v>82</v>
      </c>
      <c r="C5840" s="1" t="n">
        <v>0</v>
      </c>
      <c r="D5840" s="1" t="n">
        <v>0</v>
      </c>
      <c r="E5840" s="1" t="n">
        <v>1</v>
      </c>
      <c r="F5840" s="1" t="n">
        <v>5843</v>
      </c>
      <c r="H5840" s="1" t="s">
        <v>6456</v>
      </c>
      <c r="I5840" s="3" t="e">
        <f aca="false">--#NAME? #NAME? #NAME? #NAME? #NAME?</f>
        <v>#VALUE!</v>
      </c>
      <c r="J5840" s="3" t="s">
        <v>194</v>
      </c>
      <c r="K5840" s="1" t="n">
        <v>10</v>
      </c>
      <c r="L5840" s="1" t="n">
        <v>0</v>
      </c>
      <c r="M5840" s="1" t="n">
        <v>58450</v>
      </c>
    </row>
    <row r="5841" customFormat="false" ht="14.9" hidden="false" customHeight="false" outlineLevel="0" collapsed="false">
      <c r="A5841" s="1" t="n">
        <v>5846</v>
      </c>
      <c r="B5841" s="1" t="n">
        <v>82</v>
      </c>
      <c r="C5841" s="1" t="n">
        <v>0</v>
      </c>
      <c r="D5841" s="1" t="n">
        <v>0</v>
      </c>
      <c r="E5841" s="1" t="n">
        <v>1</v>
      </c>
      <c r="F5841" s="1" t="n">
        <v>5843</v>
      </c>
      <c r="H5841" s="1" t="s">
        <v>6457</v>
      </c>
      <c r="I5841" s="3" t="e">
        <f aca="false">--#NAME? #NAME? #NAME? #NAME? #NAME? #NAME?</f>
        <v>#VALUE!</v>
      </c>
      <c r="J5841" s="3" t="s">
        <v>194</v>
      </c>
      <c r="K5841" s="1" t="n">
        <v>10</v>
      </c>
      <c r="L5841" s="1" t="n">
        <v>0</v>
      </c>
      <c r="M5841" s="1" t="n">
        <v>58460</v>
      </c>
    </row>
    <row r="5842" customFormat="false" ht="14.9" hidden="false" customHeight="false" outlineLevel="0" collapsed="false">
      <c r="A5842" s="1" t="n">
        <v>5847</v>
      </c>
      <c r="B5842" s="1" t="n">
        <v>82</v>
      </c>
      <c r="C5842" s="1" t="n">
        <v>0</v>
      </c>
      <c r="D5842" s="1" t="n">
        <v>0</v>
      </c>
      <c r="E5842" s="1" t="n">
        <v>1</v>
      </c>
      <c r="F5842" s="1" t="n">
        <v>5843</v>
      </c>
      <c r="H5842" s="1" t="s">
        <v>6458</v>
      </c>
      <c r="I5842" s="3" t="e">
        <f aca="false">--#NAME?</f>
        <v>#NAME?</v>
      </c>
      <c r="J5842" s="3" t="s">
        <v>256</v>
      </c>
      <c r="K5842" s="1" t="n">
        <v>10</v>
      </c>
      <c r="L5842" s="1" t="n">
        <v>0</v>
      </c>
      <c r="M5842" s="1" t="n">
        <v>58470</v>
      </c>
    </row>
    <row r="5843" customFormat="false" ht="14.9" hidden="false" customHeight="false" outlineLevel="0" collapsed="false">
      <c r="A5843" s="1" t="n">
        <v>5848</v>
      </c>
      <c r="B5843" s="1" t="n">
        <v>82</v>
      </c>
      <c r="C5843" s="1" t="n">
        <v>0</v>
      </c>
      <c r="D5843" s="1" t="n">
        <v>0</v>
      </c>
      <c r="E5843" s="1" t="n">
        <v>1</v>
      </c>
      <c r="F5843" s="1" t="n">
        <v>5843</v>
      </c>
      <c r="H5843" s="1" t="s">
        <v>6459</v>
      </c>
      <c r="I5843" s="3" t="e">
        <f aca="false">--#NAME? #NAME? #NAME? #NAME?</f>
        <v>#VALUE!</v>
      </c>
      <c r="J5843" s="3" t="s">
        <v>256</v>
      </c>
      <c r="K5843" s="1" t="n">
        <v>10</v>
      </c>
      <c r="L5843" s="1" t="n">
        <v>0</v>
      </c>
      <c r="M5843" s="1" t="n">
        <v>58480</v>
      </c>
    </row>
    <row r="5844" customFormat="false" ht="108.95" hidden="false" customHeight="false" outlineLevel="0" collapsed="false">
      <c r="A5844" s="1" t="n">
        <v>5849</v>
      </c>
      <c r="B5844" s="1" t="n">
        <v>82</v>
      </c>
      <c r="C5844" s="1" t="n">
        <v>0</v>
      </c>
      <c r="D5844" s="1" t="n">
        <v>1</v>
      </c>
      <c r="E5844" s="1" t="n">
        <v>0</v>
      </c>
      <c r="G5844" s="1" t="n">
        <v>82.12</v>
      </c>
      <c r="I5844" s="3" t="s">
        <v>6460</v>
      </c>
      <c r="L5844" s="1" t="n">
        <v>0</v>
      </c>
      <c r="M5844" s="1" t="n">
        <v>58490</v>
      </c>
    </row>
    <row r="5845" customFormat="false" ht="14.9" hidden="false" customHeight="false" outlineLevel="0" collapsed="false">
      <c r="A5845" s="1" t="n">
        <v>5850</v>
      </c>
      <c r="B5845" s="1" t="n">
        <v>82</v>
      </c>
      <c r="C5845" s="1" t="n">
        <v>0</v>
      </c>
      <c r="D5845" s="1" t="n">
        <v>0</v>
      </c>
      <c r="E5845" s="1" t="n">
        <v>1</v>
      </c>
      <c r="F5845" s="1" t="n">
        <v>5849</v>
      </c>
      <c r="H5845" s="1" t="s">
        <v>6461</v>
      </c>
      <c r="I5845" s="3" t="e">
        <f aca="false">-#NAME?</f>
        <v>#NAME?</v>
      </c>
      <c r="J5845" s="3" t="s">
        <v>194</v>
      </c>
      <c r="K5845" s="1" t="n">
        <v>10</v>
      </c>
      <c r="L5845" s="1" t="n">
        <v>0</v>
      </c>
      <c r="M5845" s="1" t="n">
        <v>58500</v>
      </c>
    </row>
    <row r="5846" customFormat="false" ht="14.9" hidden="false" customHeight="false" outlineLevel="0" collapsed="false">
      <c r="A5846" s="1" t="n">
        <v>5851</v>
      </c>
      <c r="B5846" s="1" t="n">
        <v>82</v>
      </c>
      <c r="C5846" s="1" t="n">
        <v>0</v>
      </c>
      <c r="D5846" s="1" t="n">
        <v>0</v>
      </c>
      <c r="E5846" s="1" t="n">
        <v>1</v>
      </c>
      <c r="F5846" s="1" t="n">
        <v>5849</v>
      </c>
      <c r="H5846" s="1" t="s">
        <v>6462</v>
      </c>
      <c r="I5846" s="3" t="e">
        <f aca="false">-#NAME? #NAME? #NAME?,#NAME? #NAME? #NAME? #NAME? #NAME? #NAME?</f>
        <v>#VALUE!</v>
      </c>
      <c r="J5846" s="3" t="s">
        <v>194</v>
      </c>
      <c r="K5846" s="1" t="n">
        <v>10</v>
      </c>
      <c r="L5846" s="1" t="n">
        <v>0</v>
      </c>
      <c r="M5846" s="1" t="n">
        <v>58510</v>
      </c>
    </row>
    <row r="5847" customFormat="false" ht="14.9" hidden="false" customHeight="false" outlineLevel="0" collapsed="false">
      <c r="A5847" s="1" t="n">
        <v>5852</v>
      </c>
      <c r="B5847" s="1" t="n">
        <v>82</v>
      </c>
      <c r="C5847" s="1" t="n">
        <v>0</v>
      </c>
      <c r="D5847" s="1" t="n">
        <v>0</v>
      </c>
      <c r="E5847" s="1" t="n">
        <v>1</v>
      </c>
      <c r="F5847" s="1" t="n">
        <v>5849</v>
      </c>
      <c r="H5847" s="1" t="s">
        <v>6463</v>
      </c>
      <c r="I5847" s="3" t="e">
        <f aca="false">-#NAME? #NAME?</f>
        <v>#VALUE!</v>
      </c>
      <c r="J5847" s="3" t="s">
        <v>256</v>
      </c>
      <c r="K5847" s="1" t="n">
        <v>10</v>
      </c>
      <c r="L5847" s="1" t="n">
        <v>0</v>
      </c>
      <c r="M5847" s="1" t="n">
        <v>58520</v>
      </c>
    </row>
    <row r="5848" customFormat="false" ht="122.35" hidden="false" customHeight="false" outlineLevel="0" collapsed="false">
      <c r="A5848" s="1" t="n">
        <v>5853</v>
      </c>
      <c r="B5848" s="1" t="n">
        <v>82</v>
      </c>
      <c r="C5848" s="1" t="n">
        <v>0</v>
      </c>
      <c r="D5848" s="1" t="n">
        <v>1</v>
      </c>
      <c r="E5848" s="1" t="n">
        <v>1</v>
      </c>
      <c r="G5848" s="1" t="n">
        <v>82.13</v>
      </c>
      <c r="H5848" s="1" t="s">
        <v>6464</v>
      </c>
      <c r="I5848" s="3" t="s">
        <v>6465</v>
      </c>
      <c r="J5848" s="3" t="s">
        <v>256</v>
      </c>
      <c r="K5848" s="1" t="n">
        <v>10</v>
      </c>
      <c r="L5848" s="1" t="n">
        <v>0</v>
      </c>
      <c r="M5848" s="1" t="n">
        <v>58530</v>
      </c>
    </row>
    <row r="5849" customFormat="false" ht="337.3" hidden="false" customHeight="false" outlineLevel="0" collapsed="false">
      <c r="A5849" s="1" t="n">
        <v>5854</v>
      </c>
      <c r="B5849" s="1" t="n">
        <v>82</v>
      </c>
      <c r="C5849" s="1" t="n">
        <v>0</v>
      </c>
      <c r="D5849" s="1" t="n">
        <v>1</v>
      </c>
      <c r="E5849" s="1" t="n">
        <v>0</v>
      </c>
      <c r="G5849" s="1" t="n">
        <v>82.14</v>
      </c>
      <c r="I5849" s="3" t="s">
        <v>6466</v>
      </c>
      <c r="L5849" s="1" t="n">
        <v>0</v>
      </c>
      <c r="M5849" s="1" t="n">
        <v>58540</v>
      </c>
    </row>
    <row r="5850" customFormat="false" ht="14.9" hidden="false" customHeight="false" outlineLevel="0" collapsed="false">
      <c r="A5850" s="1" t="n">
        <v>5855</v>
      </c>
      <c r="B5850" s="1" t="n">
        <v>82</v>
      </c>
      <c r="C5850" s="1" t="n">
        <v>0</v>
      </c>
      <c r="D5850" s="1" t="n">
        <v>0</v>
      </c>
      <c r="E5850" s="1" t="n">
        <v>1</v>
      </c>
      <c r="F5850" s="1" t="n">
        <v>5854</v>
      </c>
      <c r="H5850" s="1" t="s">
        <v>6467</v>
      </c>
      <c r="I5850" s="3" t="e">
        <f aca="false">-#NAME? #NAME?,#NAME? #NAME?,#NAME? #NAME?,#NAME? #NAME? #NAME? #NAME? #NAME?</f>
        <v>#VALUE!</v>
      </c>
      <c r="J5850" s="3" t="s">
        <v>256</v>
      </c>
      <c r="K5850" s="1" t="n">
        <v>10</v>
      </c>
      <c r="L5850" s="1" t="n">
        <v>0</v>
      </c>
      <c r="M5850" s="1" t="n">
        <v>58550</v>
      </c>
    </row>
    <row r="5851" customFormat="false" ht="14.9" hidden="false" customHeight="false" outlineLevel="0" collapsed="false">
      <c r="A5851" s="1" t="n">
        <v>5856</v>
      </c>
      <c r="B5851" s="1" t="n">
        <v>82</v>
      </c>
      <c r="C5851" s="1" t="n">
        <v>0</v>
      </c>
      <c r="D5851" s="1" t="n">
        <v>0</v>
      </c>
      <c r="E5851" s="1" t="n">
        <v>1</v>
      </c>
      <c r="F5851" s="1" t="n">
        <v>5854</v>
      </c>
      <c r="H5851" s="1" t="s">
        <v>6468</v>
      </c>
      <c r="I5851" s="3" t="e">
        <f aca="false">-#NAME? #NAME? #NAME? #NAME? #NAME? #NAME? (#NAME? #NAME? #NAME?)</f>
        <v>#VALUE!</v>
      </c>
      <c r="J5851" s="3" t="s">
        <v>256</v>
      </c>
      <c r="K5851" s="1" t="n">
        <v>10</v>
      </c>
      <c r="L5851" s="1" t="n">
        <v>0</v>
      </c>
      <c r="M5851" s="1" t="n">
        <v>58560</v>
      </c>
    </row>
    <row r="5852" customFormat="false" ht="14.9" hidden="false" customHeight="false" outlineLevel="0" collapsed="false">
      <c r="A5852" s="1" t="n">
        <v>5857</v>
      </c>
      <c r="B5852" s="1" t="n">
        <v>82</v>
      </c>
      <c r="C5852" s="1" t="n">
        <v>0</v>
      </c>
      <c r="D5852" s="1" t="n">
        <v>0</v>
      </c>
      <c r="E5852" s="1" t="n">
        <v>1</v>
      </c>
      <c r="F5852" s="1" t="n">
        <v>5854</v>
      </c>
      <c r="H5852" s="1" t="s">
        <v>6469</v>
      </c>
      <c r="I5852" s="3" t="e">
        <f aca="false">-#NAME?</f>
        <v>#NAME?</v>
      </c>
      <c r="J5852" s="3" t="s">
        <v>256</v>
      </c>
      <c r="K5852" s="1" t="n">
        <v>10</v>
      </c>
      <c r="L5852" s="1" t="n">
        <v>0</v>
      </c>
      <c r="M5852" s="1" t="n">
        <v>58570</v>
      </c>
    </row>
    <row r="5853" customFormat="false" ht="216.4" hidden="false" customHeight="false" outlineLevel="0" collapsed="false">
      <c r="A5853" s="1" t="n">
        <v>5858</v>
      </c>
      <c r="B5853" s="1" t="n">
        <v>82</v>
      </c>
      <c r="C5853" s="1" t="n">
        <v>0</v>
      </c>
      <c r="D5853" s="1" t="n">
        <v>1</v>
      </c>
      <c r="E5853" s="1" t="n">
        <v>0</v>
      </c>
      <c r="G5853" s="1" t="n">
        <v>82.15</v>
      </c>
      <c r="I5853" s="3" t="s">
        <v>6470</v>
      </c>
      <c r="L5853" s="1" t="n">
        <v>0</v>
      </c>
      <c r="M5853" s="1" t="n">
        <v>58580</v>
      </c>
    </row>
    <row r="5854" customFormat="false" ht="14.9" hidden="false" customHeight="false" outlineLevel="0" collapsed="false">
      <c r="A5854" s="1" t="n">
        <v>5859</v>
      </c>
      <c r="B5854" s="1" t="n">
        <v>82</v>
      </c>
      <c r="C5854" s="1" t="n">
        <v>0</v>
      </c>
      <c r="D5854" s="1" t="n">
        <v>0</v>
      </c>
      <c r="E5854" s="1" t="n">
        <v>1</v>
      </c>
      <c r="F5854" s="1" t="n">
        <v>5858</v>
      </c>
      <c r="H5854" s="1" t="s">
        <v>6471</v>
      </c>
      <c r="I5854" s="3" t="e">
        <f aca="false">-#NAME? #NAME? #NAME? #NAME? #NAME? #NAME? #NAME? #NAME? #NAME? #NAME? #NAME? #NAME? #NAME?</f>
        <v>#VALUE!</v>
      </c>
      <c r="J5854" s="3" t="s">
        <v>256</v>
      </c>
      <c r="K5854" s="1" t="n">
        <v>10</v>
      </c>
      <c r="L5854" s="1" t="n">
        <v>0</v>
      </c>
      <c r="M5854" s="1" t="n">
        <v>58590</v>
      </c>
    </row>
    <row r="5855" customFormat="false" ht="14.9" hidden="false" customHeight="false" outlineLevel="0" collapsed="false">
      <c r="A5855" s="1" t="n">
        <v>5860</v>
      </c>
      <c r="B5855" s="1" t="n">
        <v>82</v>
      </c>
      <c r="C5855" s="1" t="n">
        <v>0</v>
      </c>
      <c r="D5855" s="1" t="n">
        <v>0</v>
      </c>
      <c r="E5855" s="1" t="n">
        <v>1</v>
      </c>
      <c r="F5855" s="1" t="n">
        <v>5858</v>
      </c>
      <c r="H5855" s="1" t="s">
        <v>6472</v>
      </c>
      <c r="I5855" s="3" t="e">
        <f aca="false">-#NAME? #NAME? #NAME? #NAME? #NAME?</f>
        <v>#VALUE!</v>
      </c>
      <c r="J5855" s="3" t="s">
        <v>256</v>
      </c>
      <c r="K5855" s="1" t="n">
        <v>10</v>
      </c>
      <c r="L5855" s="1" t="n">
        <v>0</v>
      </c>
      <c r="M5855" s="1" t="n">
        <v>58600</v>
      </c>
    </row>
    <row r="5856" customFormat="false" ht="14.9" hidden="false" customHeight="false" outlineLevel="0" collapsed="false">
      <c r="A5856" s="1" t="n">
        <v>5861</v>
      </c>
      <c r="B5856" s="1" t="n">
        <v>82</v>
      </c>
      <c r="C5856" s="1" t="n">
        <v>0</v>
      </c>
      <c r="D5856" s="1" t="n">
        <v>0</v>
      </c>
      <c r="E5856" s="1" t="n">
        <v>0</v>
      </c>
      <c r="F5856" s="1" t="n">
        <v>5858</v>
      </c>
      <c r="I5856" s="3" t="s">
        <v>199</v>
      </c>
      <c r="L5856" s="1" t="n">
        <v>0</v>
      </c>
      <c r="M5856" s="1" t="n">
        <v>58610</v>
      </c>
    </row>
    <row r="5857" customFormat="false" ht="14.9" hidden="false" customHeight="false" outlineLevel="0" collapsed="false">
      <c r="A5857" s="1" t="n">
        <v>5862</v>
      </c>
      <c r="B5857" s="1" t="n">
        <v>82</v>
      </c>
      <c r="C5857" s="1" t="n">
        <v>0</v>
      </c>
      <c r="D5857" s="1" t="n">
        <v>0</v>
      </c>
      <c r="E5857" s="1" t="n">
        <v>1</v>
      </c>
      <c r="F5857" s="1" t="n">
        <v>5861</v>
      </c>
      <c r="H5857" s="1" t="s">
        <v>6473</v>
      </c>
      <c r="I5857" s="3" t="e">
        <f aca="false">--#NAME? #NAME? #NAME? #NAME?</f>
        <v>#VALUE!</v>
      </c>
      <c r="J5857" s="3" t="s">
        <v>256</v>
      </c>
      <c r="K5857" s="1" t="n">
        <v>10</v>
      </c>
      <c r="L5857" s="1" t="n">
        <v>0</v>
      </c>
      <c r="M5857" s="1" t="n">
        <v>58620</v>
      </c>
    </row>
    <row r="5858" customFormat="false" ht="14.9" hidden="false" customHeight="false" outlineLevel="0" collapsed="false">
      <c r="A5858" s="1" t="n">
        <v>5863</v>
      </c>
      <c r="B5858" s="1" t="n">
        <v>82</v>
      </c>
      <c r="C5858" s="1" t="n">
        <v>0</v>
      </c>
      <c r="D5858" s="1" t="n">
        <v>0</v>
      </c>
      <c r="E5858" s="1" t="n">
        <v>1</v>
      </c>
      <c r="F5858" s="1" t="n">
        <v>5861</v>
      </c>
      <c r="H5858" s="1" t="s">
        <v>6474</v>
      </c>
      <c r="I5858" s="3" t="e">
        <f aca="false">--#NAME?</f>
        <v>#NAME?</v>
      </c>
      <c r="J5858" s="3" t="s">
        <v>256</v>
      </c>
      <c r="K5858" s="1" t="n">
        <v>10</v>
      </c>
      <c r="L5858" s="1" t="n">
        <v>0</v>
      </c>
      <c r="M5858" s="1" t="n">
        <v>58630</v>
      </c>
    </row>
    <row r="5859" customFormat="false" ht="337.3" hidden="false" customHeight="false" outlineLevel="0" collapsed="false">
      <c r="A5859" s="1" t="n">
        <v>5864</v>
      </c>
      <c r="B5859" s="1" t="n">
        <v>83</v>
      </c>
      <c r="C5859" s="1" t="n">
        <v>0</v>
      </c>
      <c r="D5859" s="1" t="n">
        <v>1</v>
      </c>
      <c r="E5859" s="1" t="n">
        <v>0</v>
      </c>
      <c r="G5859" s="1" t="n">
        <v>83.01</v>
      </c>
      <c r="I5859" s="3" t="s">
        <v>6475</v>
      </c>
      <c r="L5859" s="1" t="n">
        <v>0</v>
      </c>
      <c r="M5859" s="1" t="n">
        <v>58640</v>
      </c>
    </row>
    <row r="5860" customFormat="false" ht="14.9" hidden="false" customHeight="false" outlineLevel="0" collapsed="false">
      <c r="A5860" s="1" t="n">
        <v>5865</v>
      </c>
      <c r="B5860" s="1" t="n">
        <v>83</v>
      </c>
      <c r="C5860" s="1" t="n">
        <v>0</v>
      </c>
      <c r="D5860" s="1" t="n">
        <v>0</v>
      </c>
      <c r="E5860" s="1" t="n">
        <v>1</v>
      </c>
      <c r="F5860" s="1" t="n">
        <v>5864</v>
      </c>
      <c r="H5860" s="1" t="s">
        <v>6476</v>
      </c>
      <c r="I5860" s="3" t="e">
        <f aca="false">-#NAME?</f>
        <v>#NAME?</v>
      </c>
      <c r="J5860" s="3" t="s">
        <v>256</v>
      </c>
      <c r="K5860" s="1" t="n">
        <v>10</v>
      </c>
      <c r="L5860" s="1" t="n">
        <v>0</v>
      </c>
      <c r="M5860" s="1" t="n">
        <v>58650</v>
      </c>
    </row>
    <row r="5861" customFormat="false" ht="14.9" hidden="false" customHeight="false" outlineLevel="0" collapsed="false">
      <c r="A5861" s="1" t="n">
        <v>5866</v>
      </c>
      <c r="B5861" s="1" t="n">
        <v>83</v>
      </c>
      <c r="C5861" s="1" t="n">
        <v>0</v>
      </c>
      <c r="D5861" s="1" t="n">
        <v>0</v>
      </c>
      <c r="E5861" s="1" t="n">
        <v>1</v>
      </c>
      <c r="F5861" s="1" t="n">
        <v>5864</v>
      </c>
      <c r="H5861" s="1" t="s">
        <v>6477</v>
      </c>
      <c r="I5861" s="3" t="e">
        <f aca="false">-#NAME? #NAME? #NAME? #NAME? #NAME? #NAME? #NAME? #NAME?</f>
        <v>#VALUE!</v>
      </c>
      <c r="J5861" s="3" t="s">
        <v>256</v>
      </c>
      <c r="K5861" s="1" t="n">
        <v>10</v>
      </c>
      <c r="L5861" s="1" t="n">
        <v>0</v>
      </c>
      <c r="M5861" s="1" t="n">
        <v>58660</v>
      </c>
    </row>
    <row r="5862" customFormat="false" ht="14.9" hidden="false" customHeight="false" outlineLevel="0" collapsed="false">
      <c r="A5862" s="1" t="n">
        <v>5867</v>
      </c>
      <c r="B5862" s="1" t="n">
        <v>83</v>
      </c>
      <c r="C5862" s="1" t="n">
        <v>0</v>
      </c>
      <c r="D5862" s="1" t="n">
        <v>0</v>
      </c>
      <c r="E5862" s="1" t="n">
        <v>1</v>
      </c>
      <c r="F5862" s="1" t="n">
        <v>5864</v>
      </c>
      <c r="H5862" s="1" t="s">
        <v>6478</v>
      </c>
      <c r="I5862" s="3" t="e">
        <f aca="false">-#NAME? #NAME? #NAME? #NAME? #NAME? #NAME? #NAME?</f>
        <v>#VALUE!</v>
      </c>
      <c r="J5862" s="3" t="s">
        <v>256</v>
      </c>
      <c r="K5862" s="1" t="n">
        <v>10</v>
      </c>
      <c r="L5862" s="1" t="n">
        <v>0</v>
      </c>
      <c r="M5862" s="1" t="n">
        <v>58670</v>
      </c>
    </row>
    <row r="5863" customFormat="false" ht="14.9" hidden="false" customHeight="false" outlineLevel="0" collapsed="false">
      <c r="A5863" s="1" t="n">
        <v>5868</v>
      </c>
      <c r="B5863" s="1" t="n">
        <v>83</v>
      </c>
      <c r="C5863" s="1" t="n">
        <v>0</v>
      </c>
      <c r="D5863" s="1" t="n">
        <v>0</v>
      </c>
      <c r="E5863" s="1" t="n">
        <v>1</v>
      </c>
      <c r="F5863" s="1" t="n">
        <v>5864</v>
      </c>
      <c r="H5863" s="1" t="s">
        <v>6479</v>
      </c>
      <c r="I5863" s="3" t="e">
        <f aca="false">-#NAME? #NAME?</f>
        <v>#VALUE!</v>
      </c>
      <c r="J5863" s="3" t="s">
        <v>256</v>
      </c>
      <c r="K5863" s="1" t="n">
        <v>10</v>
      </c>
      <c r="L5863" s="1" t="n">
        <v>0</v>
      </c>
      <c r="M5863" s="1" t="n">
        <v>58680</v>
      </c>
    </row>
    <row r="5864" customFormat="false" ht="14.9" hidden="false" customHeight="false" outlineLevel="0" collapsed="false">
      <c r="A5864" s="1" t="n">
        <v>5869</v>
      </c>
      <c r="B5864" s="1" t="n">
        <v>83</v>
      </c>
      <c r="C5864" s="1" t="n">
        <v>0</v>
      </c>
      <c r="D5864" s="1" t="n">
        <v>0</v>
      </c>
      <c r="E5864" s="1" t="n">
        <v>1</v>
      </c>
      <c r="F5864" s="1" t="n">
        <v>5864</v>
      </c>
      <c r="H5864" s="1" t="s">
        <v>6480</v>
      </c>
      <c r="I5864" s="3" t="e">
        <f aca="false">-#NAME? #NAME? #NAME? #NAME? #NAME?,#NAME? #NAME?</f>
        <v>#VALUE!</v>
      </c>
      <c r="J5864" s="3" t="s">
        <v>256</v>
      </c>
      <c r="K5864" s="1" t="n">
        <v>10</v>
      </c>
      <c r="L5864" s="1" t="n">
        <v>0</v>
      </c>
      <c r="M5864" s="1" t="n">
        <v>58690</v>
      </c>
    </row>
    <row r="5865" customFormat="false" ht="14.9" hidden="false" customHeight="false" outlineLevel="0" collapsed="false">
      <c r="A5865" s="1" t="n">
        <v>5870</v>
      </c>
      <c r="B5865" s="1" t="n">
        <v>83</v>
      </c>
      <c r="C5865" s="1" t="n">
        <v>0</v>
      </c>
      <c r="D5865" s="1" t="n">
        <v>0</v>
      </c>
      <c r="E5865" s="1" t="n">
        <v>1</v>
      </c>
      <c r="F5865" s="1" t="n">
        <v>5864</v>
      </c>
      <c r="H5865" s="1" t="s">
        <v>6481</v>
      </c>
      <c r="I5865" s="3" t="e">
        <f aca="false">-#NAME?</f>
        <v>#NAME?</v>
      </c>
      <c r="J5865" s="3" t="s">
        <v>256</v>
      </c>
      <c r="K5865" s="1" t="n">
        <v>10</v>
      </c>
      <c r="L5865" s="1" t="n">
        <v>0</v>
      </c>
      <c r="M5865" s="1" t="n">
        <v>58700</v>
      </c>
    </row>
    <row r="5866" customFormat="false" ht="14.9" hidden="false" customHeight="false" outlineLevel="0" collapsed="false">
      <c r="A5866" s="1" t="n">
        <v>5871</v>
      </c>
      <c r="B5866" s="1" t="n">
        <v>83</v>
      </c>
      <c r="C5866" s="1" t="n">
        <v>0</v>
      </c>
      <c r="D5866" s="1" t="n">
        <v>0</v>
      </c>
      <c r="E5866" s="1" t="n">
        <v>1</v>
      </c>
      <c r="F5866" s="1" t="n">
        <v>5864</v>
      </c>
      <c r="H5866" s="1" t="s">
        <v>6482</v>
      </c>
      <c r="I5866" s="3" t="e">
        <f aca="false">-#NAME? #NAME? #NAME?</f>
        <v>#VALUE!</v>
      </c>
      <c r="J5866" s="3" t="s">
        <v>256</v>
      </c>
      <c r="K5866" s="1" t="n">
        <v>10</v>
      </c>
      <c r="L5866" s="1" t="n">
        <v>0</v>
      </c>
      <c r="M5866" s="1" t="n">
        <v>58710</v>
      </c>
    </row>
    <row r="5867" customFormat="false" ht="538.8" hidden="false" customHeight="false" outlineLevel="0" collapsed="false">
      <c r="A5867" s="1" t="n">
        <v>5872</v>
      </c>
      <c r="B5867" s="1" t="n">
        <v>83</v>
      </c>
      <c r="C5867" s="1" t="n">
        <v>0</v>
      </c>
      <c r="D5867" s="1" t="n">
        <v>1</v>
      </c>
      <c r="E5867" s="1" t="n">
        <v>0</v>
      </c>
      <c r="G5867" s="1" t="n">
        <v>83.02</v>
      </c>
      <c r="I5867" s="3" t="s">
        <v>6483</v>
      </c>
      <c r="L5867" s="1" t="n">
        <v>0</v>
      </c>
      <c r="M5867" s="1" t="n">
        <v>58720</v>
      </c>
    </row>
    <row r="5868" customFormat="false" ht="14.9" hidden="false" customHeight="false" outlineLevel="0" collapsed="false">
      <c r="A5868" s="1" t="n">
        <v>5873</v>
      </c>
      <c r="B5868" s="1" t="n">
        <v>83</v>
      </c>
      <c r="C5868" s="1" t="n">
        <v>0</v>
      </c>
      <c r="D5868" s="1" t="n">
        <v>0</v>
      </c>
      <c r="E5868" s="1" t="n">
        <v>1</v>
      </c>
      <c r="F5868" s="1" t="n">
        <v>5872</v>
      </c>
      <c r="H5868" s="1" t="s">
        <v>6484</v>
      </c>
      <c r="I5868" s="3" t="e">
        <f aca="false">-#NAME?</f>
        <v>#NAME?</v>
      </c>
      <c r="J5868" s="3" t="s">
        <v>256</v>
      </c>
      <c r="K5868" s="1" t="n">
        <v>10</v>
      </c>
      <c r="L5868" s="1" t="n">
        <v>0</v>
      </c>
      <c r="M5868" s="1" t="n">
        <v>58730</v>
      </c>
    </row>
    <row r="5869" customFormat="false" ht="14.9" hidden="false" customHeight="false" outlineLevel="0" collapsed="false">
      <c r="A5869" s="1" t="n">
        <v>5874</v>
      </c>
      <c r="B5869" s="1" t="n">
        <v>83</v>
      </c>
      <c r="C5869" s="1" t="n">
        <v>0</v>
      </c>
      <c r="D5869" s="1" t="n">
        <v>0</v>
      </c>
      <c r="E5869" s="1" t="n">
        <v>1</v>
      </c>
      <c r="F5869" s="1" t="n">
        <v>5872</v>
      </c>
      <c r="H5869" s="1" t="s">
        <v>6485</v>
      </c>
      <c r="I5869" s="3" t="e">
        <f aca="false">-#NAME?</f>
        <v>#NAME?</v>
      </c>
      <c r="J5869" s="3" t="s">
        <v>256</v>
      </c>
      <c r="K5869" s="1" t="n">
        <v>10</v>
      </c>
      <c r="L5869" s="1" t="n">
        <v>0</v>
      </c>
      <c r="M5869" s="1" t="n">
        <v>58740</v>
      </c>
    </row>
    <row r="5870" customFormat="false" ht="14.9" hidden="false" customHeight="false" outlineLevel="0" collapsed="false">
      <c r="A5870" s="1" t="n">
        <v>5875</v>
      </c>
      <c r="B5870" s="1" t="n">
        <v>83</v>
      </c>
      <c r="C5870" s="1" t="n">
        <v>0</v>
      </c>
      <c r="D5870" s="1" t="n">
        <v>0</v>
      </c>
      <c r="E5870" s="1" t="n">
        <v>1</v>
      </c>
      <c r="F5870" s="1" t="n">
        <v>5872</v>
      </c>
      <c r="H5870" s="1" t="s">
        <v>6486</v>
      </c>
      <c r="I5870" s="3" t="e">
        <f aca="false">-#NAME? #NAME?,#NAME? #NAME? #NAME? #NAME? #NAME? #NAME? #NAME? #NAME?</f>
        <v>#VALUE!</v>
      </c>
      <c r="J5870" s="3" t="s">
        <v>256</v>
      </c>
      <c r="K5870" s="1" t="n">
        <v>10</v>
      </c>
      <c r="L5870" s="1" t="n">
        <v>0</v>
      </c>
      <c r="M5870" s="1" t="n">
        <v>58750</v>
      </c>
    </row>
    <row r="5871" customFormat="false" ht="82.05" hidden="false" customHeight="false" outlineLevel="0" collapsed="false">
      <c r="A5871" s="1" t="n">
        <v>5876</v>
      </c>
      <c r="B5871" s="1" t="n">
        <v>83</v>
      </c>
      <c r="C5871" s="1" t="n">
        <v>0</v>
      </c>
      <c r="D5871" s="1" t="n">
        <v>0</v>
      </c>
      <c r="E5871" s="1" t="n">
        <v>0</v>
      </c>
      <c r="F5871" s="1" t="n">
        <v>5872</v>
      </c>
      <c r="I5871" s="3" t="s">
        <v>6487</v>
      </c>
      <c r="L5871" s="1" t="n">
        <v>0</v>
      </c>
      <c r="M5871" s="1" t="n">
        <v>58760</v>
      </c>
    </row>
    <row r="5872" customFormat="false" ht="14.9" hidden="false" customHeight="false" outlineLevel="0" collapsed="false">
      <c r="A5872" s="1" t="n">
        <v>5877</v>
      </c>
      <c r="B5872" s="1" t="n">
        <v>83</v>
      </c>
      <c r="C5872" s="1" t="n">
        <v>0</v>
      </c>
      <c r="D5872" s="1" t="n">
        <v>0</v>
      </c>
      <c r="E5872" s="1" t="n">
        <v>1</v>
      </c>
      <c r="F5872" s="1" t="n">
        <v>5876</v>
      </c>
      <c r="H5872" s="1" t="s">
        <v>6488</v>
      </c>
      <c r="I5872" s="3" t="e">
        <f aca="false">--#NAME? #NAME? #NAME?</f>
        <v>#VALUE!</v>
      </c>
      <c r="J5872" s="3" t="s">
        <v>256</v>
      </c>
      <c r="K5872" s="1" t="n">
        <v>10</v>
      </c>
      <c r="L5872" s="1" t="n">
        <v>0</v>
      </c>
      <c r="M5872" s="1" t="n">
        <v>58770</v>
      </c>
    </row>
    <row r="5873" customFormat="false" ht="14.9" hidden="false" customHeight="false" outlineLevel="0" collapsed="false">
      <c r="A5873" s="1" t="n">
        <v>5878</v>
      </c>
      <c r="B5873" s="1" t="n">
        <v>83</v>
      </c>
      <c r="C5873" s="1" t="n">
        <v>0</v>
      </c>
      <c r="D5873" s="1" t="n">
        <v>0</v>
      </c>
      <c r="E5873" s="1" t="n">
        <v>1</v>
      </c>
      <c r="F5873" s="1" t="n">
        <v>5876</v>
      </c>
      <c r="H5873" s="1" t="s">
        <v>6489</v>
      </c>
      <c r="I5873" s="3" t="e">
        <f aca="false">--#NAME?,#NAME? #NAME? #NAME?</f>
        <v>#VALUE!</v>
      </c>
      <c r="J5873" s="3" t="s">
        <v>256</v>
      </c>
      <c r="K5873" s="1" t="n">
        <v>10</v>
      </c>
      <c r="L5873" s="1" t="n">
        <v>0</v>
      </c>
      <c r="M5873" s="1" t="n">
        <v>58780</v>
      </c>
    </row>
    <row r="5874" customFormat="false" ht="14.9" hidden="false" customHeight="false" outlineLevel="0" collapsed="false">
      <c r="A5874" s="1" t="n">
        <v>5879</v>
      </c>
      <c r="B5874" s="1" t="n">
        <v>83</v>
      </c>
      <c r="C5874" s="1" t="n">
        <v>0</v>
      </c>
      <c r="D5874" s="1" t="n">
        <v>0</v>
      </c>
      <c r="E5874" s="1" t="n">
        <v>1</v>
      </c>
      <c r="F5874" s="1" t="n">
        <v>5876</v>
      </c>
      <c r="H5874" s="1" t="s">
        <v>6490</v>
      </c>
      <c r="I5874" s="3" t="e">
        <f aca="false">--#NAME?</f>
        <v>#NAME?</v>
      </c>
      <c r="J5874" s="3" t="s">
        <v>256</v>
      </c>
      <c r="K5874" s="1" t="n">
        <v>10</v>
      </c>
      <c r="L5874" s="1" t="n">
        <v>0</v>
      </c>
      <c r="M5874" s="1" t="n">
        <v>58790</v>
      </c>
    </row>
    <row r="5875" customFormat="false" ht="14.9" hidden="false" customHeight="false" outlineLevel="0" collapsed="false">
      <c r="A5875" s="1" t="n">
        <v>5880</v>
      </c>
      <c r="B5875" s="1" t="n">
        <v>83</v>
      </c>
      <c r="C5875" s="1" t="n">
        <v>0</v>
      </c>
      <c r="D5875" s="1" t="n">
        <v>0</v>
      </c>
      <c r="E5875" s="1" t="n">
        <v>1</v>
      </c>
      <c r="F5875" s="1" t="n">
        <v>5872</v>
      </c>
      <c r="H5875" s="1" t="s">
        <v>6491</v>
      </c>
      <c r="I5875" s="3" t="e">
        <f aca="false">-#NAME?-#NAME?,#NAME?-#NAME?,#NAME? #NAME? #NAME? #NAME?</f>
        <v>#VALUE!</v>
      </c>
      <c r="J5875" s="3" t="s">
        <v>256</v>
      </c>
      <c r="K5875" s="1" t="n">
        <v>10</v>
      </c>
      <c r="L5875" s="1" t="n">
        <v>0</v>
      </c>
      <c r="M5875" s="1" t="n">
        <v>58800</v>
      </c>
    </row>
    <row r="5876" customFormat="false" ht="14.9" hidden="false" customHeight="false" outlineLevel="0" collapsed="false">
      <c r="A5876" s="1" t="n">
        <v>5881</v>
      </c>
      <c r="B5876" s="1" t="n">
        <v>83</v>
      </c>
      <c r="C5876" s="1" t="n">
        <v>0</v>
      </c>
      <c r="D5876" s="1" t="n">
        <v>0</v>
      </c>
      <c r="E5876" s="1" t="n">
        <v>1</v>
      </c>
      <c r="F5876" s="1" t="n">
        <v>5872</v>
      </c>
      <c r="H5876" s="1" t="s">
        <v>6492</v>
      </c>
      <c r="I5876" s="3" t="e">
        <f aca="false">-#NAME? #NAME? #NAME?</f>
        <v>#VALUE!</v>
      </c>
      <c r="J5876" s="3" t="s">
        <v>256</v>
      </c>
      <c r="K5876" s="1" t="n">
        <v>10</v>
      </c>
      <c r="L5876" s="1" t="n">
        <v>0</v>
      </c>
      <c r="M5876" s="1" t="n">
        <v>58810</v>
      </c>
    </row>
    <row r="5877" customFormat="false" ht="256.7" hidden="false" customHeight="false" outlineLevel="0" collapsed="false">
      <c r="A5877" s="1" t="n">
        <v>5882</v>
      </c>
      <c r="B5877" s="1" t="n">
        <v>83</v>
      </c>
      <c r="C5877" s="1" t="n">
        <v>0</v>
      </c>
      <c r="D5877" s="1" t="n">
        <v>1</v>
      </c>
      <c r="E5877" s="1" t="n">
        <v>1</v>
      </c>
      <c r="G5877" s="1" t="n">
        <v>83.03</v>
      </c>
      <c r="H5877" s="1" t="s">
        <v>6493</v>
      </c>
      <c r="I5877" s="3" t="s">
        <v>6494</v>
      </c>
      <c r="J5877" s="3" t="s">
        <v>256</v>
      </c>
      <c r="K5877" s="1" t="n">
        <v>10</v>
      </c>
      <c r="L5877" s="1" t="n">
        <v>0</v>
      </c>
      <c r="M5877" s="1" t="n">
        <v>58820</v>
      </c>
    </row>
    <row r="5878" customFormat="false" ht="350.7" hidden="false" customHeight="false" outlineLevel="0" collapsed="false">
      <c r="A5878" s="1" t="n">
        <v>5883</v>
      </c>
      <c r="B5878" s="1" t="n">
        <v>83</v>
      </c>
      <c r="C5878" s="1" t="n">
        <v>0</v>
      </c>
      <c r="D5878" s="1" t="n">
        <v>1</v>
      </c>
      <c r="E5878" s="1" t="n">
        <v>1</v>
      </c>
      <c r="G5878" s="1" t="n">
        <v>83.04</v>
      </c>
      <c r="H5878" s="1" t="s">
        <v>6495</v>
      </c>
      <c r="I5878" s="3" t="s">
        <v>6496</v>
      </c>
      <c r="J5878" s="3" t="s">
        <v>256</v>
      </c>
      <c r="K5878" s="1" t="n">
        <v>10</v>
      </c>
      <c r="L5878" s="1" t="n">
        <v>0</v>
      </c>
      <c r="M5878" s="1" t="n">
        <v>58830</v>
      </c>
    </row>
    <row r="5879" customFormat="false" ht="391" hidden="false" customHeight="false" outlineLevel="0" collapsed="false">
      <c r="A5879" s="1" t="n">
        <v>5884</v>
      </c>
      <c r="B5879" s="1" t="n">
        <v>83</v>
      </c>
      <c r="C5879" s="1" t="n">
        <v>0</v>
      </c>
      <c r="D5879" s="1" t="n">
        <v>1</v>
      </c>
      <c r="E5879" s="1" t="n">
        <v>0</v>
      </c>
      <c r="G5879" s="1" t="n">
        <v>83.05</v>
      </c>
      <c r="I5879" s="3" t="s">
        <v>6497</v>
      </c>
      <c r="L5879" s="1" t="n">
        <v>0</v>
      </c>
      <c r="M5879" s="1" t="n">
        <v>58840</v>
      </c>
    </row>
    <row r="5880" customFormat="false" ht="14.9" hidden="false" customHeight="false" outlineLevel="0" collapsed="false">
      <c r="A5880" s="1" t="n">
        <v>5885</v>
      </c>
      <c r="B5880" s="1" t="n">
        <v>83</v>
      </c>
      <c r="C5880" s="1" t="n">
        <v>0</v>
      </c>
      <c r="D5880" s="1" t="n">
        <v>0</v>
      </c>
      <c r="E5880" s="1" t="n">
        <v>1</v>
      </c>
      <c r="F5880" s="1" t="n">
        <v>5884</v>
      </c>
      <c r="H5880" s="1" t="s">
        <v>6498</v>
      </c>
      <c r="I5880" s="3" t="e">
        <f aca="false">-#NAME? #NAME? #NAME? #NAME? #NAME? #NAME?</f>
        <v>#VALUE!</v>
      </c>
      <c r="J5880" s="3" t="s">
        <v>256</v>
      </c>
      <c r="K5880" s="1" t="n">
        <v>10</v>
      </c>
      <c r="L5880" s="1" t="n">
        <v>0</v>
      </c>
      <c r="M5880" s="1" t="n">
        <v>58850</v>
      </c>
    </row>
    <row r="5881" customFormat="false" ht="14.9" hidden="false" customHeight="false" outlineLevel="0" collapsed="false">
      <c r="A5881" s="1" t="n">
        <v>5886</v>
      </c>
      <c r="B5881" s="1" t="n">
        <v>83</v>
      </c>
      <c r="C5881" s="1" t="n">
        <v>0</v>
      </c>
      <c r="D5881" s="1" t="n">
        <v>0</v>
      </c>
      <c r="E5881" s="1" t="n">
        <v>1</v>
      </c>
      <c r="F5881" s="1" t="n">
        <v>5884</v>
      </c>
      <c r="H5881" s="1" t="s">
        <v>6499</v>
      </c>
      <c r="I5881" s="3" t="e">
        <f aca="false">-#NAME? #NAME? #NAME?</f>
        <v>#VALUE!</v>
      </c>
      <c r="J5881" s="3" t="s">
        <v>256</v>
      </c>
      <c r="K5881" s="1" t="n">
        <v>10</v>
      </c>
      <c r="L5881" s="1" t="n">
        <v>0</v>
      </c>
      <c r="M5881" s="1" t="n">
        <v>58860</v>
      </c>
    </row>
    <row r="5882" customFormat="false" ht="14.9" hidden="false" customHeight="false" outlineLevel="0" collapsed="false">
      <c r="A5882" s="1" t="n">
        <v>5887</v>
      </c>
      <c r="B5882" s="1" t="n">
        <v>83</v>
      </c>
      <c r="C5882" s="1" t="n">
        <v>0</v>
      </c>
      <c r="D5882" s="1" t="n">
        <v>0</v>
      </c>
      <c r="E5882" s="1" t="n">
        <v>1</v>
      </c>
      <c r="F5882" s="1" t="n">
        <v>5884</v>
      </c>
      <c r="H5882" s="1" t="s">
        <v>6500</v>
      </c>
      <c r="I5882" s="3" t="e">
        <f aca="false">-#NAME?,#NAME? #NAME?</f>
        <v>#VALUE!</v>
      </c>
      <c r="J5882" s="3" t="s">
        <v>256</v>
      </c>
      <c r="K5882" s="1" t="n">
        <v>10</v>
      </c>
      <c r="L5882" s="1" t="n">
        <v>0</v>
      </c>
      <c r="M5882" s="1" t="n">
        <v>58870</v>
      </c>
    </row>
    <row r="5883" customFormat="false" ht="297" hidden="false" customHeight="false" outlineLevel="0" collapsed="false">
      <c r="A5883" s="1" t="n">
        <v>5888</v>
      </c>
      <c r="B5883" s="1" t="n">
        <v>83</v>
      </c>
      <c r="C5883" s="1" t="n">
        <v>0</v>
      </c>
      <c r="D5883" s="1" t="n">
        <v>1</v>
      </c>
      <c r="E5883" s="1" t="n">
        <v>0</v>
      </c>
      <c r="G5883" s="1" t="n">
        <v>83.06</v>
      </c>
      <c r="I5883" s="3" t="s">
        <v>6501</v>
      </c>
      <c r="L5883" s="1" t="n">
        <v>0</v>
      </c>
      <c r="M5883" s="1" t="n">
        <v>58880</v>
      </c>
    </row>
    <row r="5884" customFormat="false" ht="14.9" hidden="false" customHeight="false" outlineLevel="0" collapsed="false">
      <c r="A5884" s="1" t="n">
        <v>5889</v>
      </c>
      <c r="B5884" s="1" t="n">
        <v>83</v>
      </c>
      <c r="C5884" s="1" t="n">
        <v>0</v>
      </c>
      <c r="D5884" s="1" t="n">
        <v>0</v>
      </c>
      <c r="E5884" s="1" t="n">
        <v>1</v>
      </c>
      <c r="F5884" s="1" t="n">
        <v>5888</v>
      </c>
      <c r="H5884" s="1" t="s">
        <v>6502</v>
      </c>
      <c r="I5884" s="3" t="e">
        <f aca="false">-#NAME?,#NAME? #NAME? #NAME? #NAME?</f>
        <v>#VALUE!</v>
      </c>
      <c r="J5884" s="3" t="s">
        <v>256</v>
      </c>
      <c r="K5884" s="1" t="n">
        <v>10</v>
      </c>
      <c r="L5884" s="1" t="n">
        <v>0</v>
      </c>
      <c r="M5884" s="1" t="n">
        <v>58890</v>
      </c>
    </row>
    <row r="5885" customFormat="false" ht="82.05" hidden="false" customHeight="false" outlineLevel="0" collapsed="false">
      <c r="A5885" s="1" t="n">
        <v>5890</v>
      </c>
      <c r="B5885" s="1" t="n">
        <v>83</v>
      </c>
      <c r="C5885" s="1" t="n">
        <v>0</v>
      </c>
      <c r="D5885" s="1" t="n">
        <v>0</v>
      </c>
      <c r="E5885" s="1" t="n">
        <v>0</v>
      </c>
      <c r="F5885" s="1" t="n">
        <v>5888</v>
      </c>
      <c r="I5885" s="3" t="s">
        <v>6503</v>
      </c>
      <c r="L5885" s="1" t="n">
        <v>0</v>
      </c>
      <c r="M5885" s="1" t="n">
        <v>58900</v>
      </c>
    </row>
    <row r="5886" customFormat="false" ht="14.9" hidden="false" customHeight="false" outlineLevel="0" collapsed="false">
      <c r="A5886" s="1" t="n">
        <v>5891</v>
      </c>
      <c r="B5886" s="1" t="n">
        <v>83</v>
      </c>
      <c r="C5886" s="1" t="n">
        <v>0</v>
      </c>
      <c r="D5886" s="1" t="n">
        <v>0</v>
      </c>
      <c r="E5886" s="1" t="n">
        <v>1</v>
      </c>
      <c r="F5886" s="1" t="n">
        <v>5890</v>
      </c>
      <c r="H5886" s="1" t="s">
        <v>6504</v>
      </c>
      <c r="I5886" s="3" t="e">
        <f aca="false">--#NAME? #NAME? #NAME? #NAME?</f>
        <v>#VALUE!</v>
      </c>
      <c r="J5886" s="3" t="s">
        <v>256</v>
      </c>
      <c r="K5886" s="1" t="n">
        <v>10</v>
      </c>
      <c r="L5886" s="1" t="n">
        <v>0</v>
      </c>
      <c r="M5886" s="1" t="n">
        <v>58910</v>
      </c>
    </row>
    <row r="5887" customFormat="false" ht="14.9" hidden="false" customHeight="false" outlineLevel="0" collapsed="false">
      <c r="A5887" s="1" t="n">
        <v>5892</v>
      </c>
      <c r="B5887" s="1" t="n">
        <v>83</v>
      </c>
      <c r="C5887" s="1" t="n">
        <v>0</v>
      </c>
      <c r="D5887" s="1" t="n">
        <v>0</v>
      </c>
      <c r="E5887" s="1" t="n">
        <v>1</v>
      </c>
      <c r="F5887" s="1" t="n">
        <v>5890</v>
      </c>
      <c r="H5887" s="1" t="s">
        <v>6505</v>
      </c>
      <c r="I5887" s="3" t="e">
        <f aca="false">--#NAME?</f>
        <v>#NAME?</v>
      </c>
      <c r="J5887" s="3" t="s">
        <v>256</v>
      </c>
      <c r="K5887" s="1" t="n">
        <v>10</v>
      </c>
      <c r="L5887" s="1" t="n">
        <v>0</v>
      </c>
      <c r="M5887" s="1" t="n">
        <v>58920</v>
      </c>
    </row>
    <row r="5888" customFormat="false" ht="95.5" hidden="false" customHeight="false" outlineLevel="0" collapsed="false">
      <c r="A5888" s="1" t="n">
        <v>5893</v>
      </c>
      <c r="B5888" s="1" t="n">
        <v>83</v>
      </c>
      <c r="C5888" s="1" t="n">
        <v>0</v>
      </c>
      <c r="D5888" s="1" t="n">
        <v>0</v>
      </c>
      <c r="E5888" s="1" t="n">
        <v>1</v>
      </c>
      <c r="F5888" s="1" t="n">
        <v>5888</v>
      </c>
      <c r="H5888" s="1" t="s">
        <v>6506</v>
      </c>
      <c r="I5888" s="3" t="s">
        <v>6507</v>
      </c>
      <c r="J5888" s="3" t="s">
        <v>256</v>
      </c>
      <c r="K5888" s="1" t="n">
        <v>10</v>
      </c>
      <c r="L5888" s="1" t="n">
        <v>0</v>
      </c>
      <c r="M5888" s="1" t="n">
        <v>58930</v>
      </c>
    </row>
    <row r="5889" customFormat="false" ht="95.5" hidden="false" customHeight="false" outlineLevel="0" collapsed="false">
      <c r="A5889" s="1" t="n">
        <v>5894</v>
      </c>
      <c r="B5889" s="1" t="n">
        <v>83</v>
      </c>
      <c r="C5889" s="1" t="n">
        <v>0</v>
      </c>
      <c r="D5889" s="1" t="n">
        <v>1</v>
      </c>
      <c r="E5889" s="1" t="n">
        <v>0</v>
      </c>
      <c r="G5889" s="1" t="n">
        <v>83.07</v>
      </c>
      <c r="I5889" s="3" t="s">
        <v>6508</v>
      </c>
      <c r="L5889" s="1" t="n">
        <v>0</v>
      </c>
      <c r="M5889" s="1" t="n">
        <v>58940</v>
      </c>
    </row>
    <row r="5890" customFormat="false" ht="14.9" hidden="false" customHeight="false" outlineLevel="0" collapsed="false">
      <c r="A5890" s="1" t="n">
        <v>5895</v>
      </c>
      <c r="B5890" s="1" t="n">
        <v>83</v>
      </c>
      <c r="C5890" s="1" t="n">
        <v>0</v>
      </c>
      <c r="D5890" s="1" t="n">
        <v>0</v>
      </c>
      <c r="E5890" s="1" t="n">
        <v>1</v>
      </c>
      <c r="F5890" s="1" t="n">
        <v>5894</v>
      </c>
      <c r="H5890" s="1" t="s">
        <v>6509</v>
      </c>
      <c r="I5890" s="3" t="e">
        <f aca="false">-#NAME? #NAME? #NAME? #NAME?</f>
        <v>#VALUE!</v>
      </c>
      <c r="J5890" s="3" t="s">
        <v>256</v>
      </c>
      <c r="K5890" s="1" t="n">
        <v>10</v>
      </c>
      <c r="L5890" s="1" t="n">
        <v>0</v>
      </c>
      <c r="M5890" s="1" t="n">
        <v>58950</v>
      </c>
    </row>
    <row r="5891" customFormat="false" ht="14.9" hidden="false" customHeight="false" outlineLevel="0" collapsed="false">
      <c r="A5891" s="1" t="n">
        <v>5896</v>
      </c>
      <c r="B5891" s="1" t="n">
        <v>83</v>
      </c>
      <c r="C5891" s="1" t="n">
        <v>0</v>
      </c>
      <c r="D5891" s="1" t="n">
        <v>0</v>
      </c>
      <c r="E5891" s="1" t="n">
        <v>1</v>
      </c>
      <c r="F5891" s="1" t="n">
        <v>5894</v>
      </c>
      <c r="H5891" s="1" t="s">
        <v>6510</v>
      </c>
      <c r="I5891" s="3" t="e">
        <f aca="false">-#NAME? #NAME? #NAME? #NAME?</f>
        <v>#VALUE!</v>
      </c>
      <c r="J5891" s="3" t="s">
        <v>256</v>
      </c>
      <c r="K5891" s="1" t="n">
        <v>10</v>
      </c>
      <c r="L5891" s="1" t="n">
        <v>0</v>
      </c>
      <c r="M5891" s="1" t="n">
        <v>58960</v>
      </c>
    </row>
    <row r="5892" customFormat="false" ht="471.6" hidden="false" customHeight="false" outlineLevel="0" collapsed="false">
      <c r="A5892" s="1" t="n">
        <v>5897</v>
      </c>
      <c r="B5892" s="1" t="n">
        <v>83</v>
      </c>
      <c r="C5892" s="1" t="n">
        <v>0</v>
      </c>
      <c r="D5892" s="1" t="n">
        <v>1</v>
      </c>
      <c r="E5892" s="1" t="n">
        <v>0</v>
      </c>
      <c r="G5892" s="1" t="n">
        <v>83.08</v>
      </c>
      <c r="I5892" s="3" t="s">
        <v>6511</v>
      </c>
      <c r="L5892" s="1" t="n">
        <v>0</v>
      </c>
      <c r="M5892" s="1" t="n">
        <v>58970</v>
      </c>
    </row>
    <row r="5893" customFormat="false" ht="14.9" hidden="false" customHeight="false" outlineLevel="0" collapsed="false">
      <c r="A5893" s="1" t="n">
        <v>5898</v>
      </c>
      <c r="B5893" s="1" t="n">
        <v>83</v>
      </c>
      <c r="C5893" s="1" t="n">
        <v>0</v>
      </c>
      <c r="D5893" s="1" t="n">
        <v>0</v>
      </c>
      <c r="E5893" s="1" t="n">
        <v>1</v>
      </c>
      <c r="F5893" s="1" t="n">
        <v>5897</v>
      </c>
      <c r="H5893" s="1" t="s">
        <v>6512</v>
      </c>
      <c r="I5893" s="3" t="e">
        <f aca="false">-#NAME?,#NAME? #NAME? #NAME?</f>
        <v>#VALUE!</v>
      </c>
      <c r="J5893" s="3" t="s">
        <v>256</v>
      </c>
      <c r="K5893" s="1" t="n">
        <v>10</v>
      </c>
      <c r="L5893" s="1" t="n">
        <v>0</v>
      </c>
      <c r="M5893" s="1" t="n">
        <v>58980</v>
      </c>
    </row>
    <row r="5894" customFormat="false" ht="14.9" hidden="false" customHeight="false" outlineLevel="0" collapsed="false">
      <c r="A5894" s="1" t="n">
        <v>5899</v>
      </c>
      <c r="B5894" s="1" t="n">
        <v>83</v>
      </c>
      <c r="C5894" s="1" t="n">
        <v>0</v>
      </c>
      <c r="D5894" s="1" t="n">
        <v>0</v>
      </c>
      <c r="E5894" s="1" t="n">
        <v>1</v>
      </c>
      <c r="F5894" s="1" t="n">
        <v>5897</v>
      </c>
      <c r="H5894" s="1" t="s">
        <v>6513</v>
      </c>
      <c r="I5894" s="3" t="e">
        <f aca="false">-#NAME? #NAME? #NAME? #NAME?</f>
        <v>#VALUE!</v>
      </c>
      <c r="J5894" s="3" t="s">
        <v>256</v>
      </c>
      <c r="K5894" s="1" t="n">
        <v>10</v>
      </c>
      <c r="L5894" s="1" t="n">
        <v>0</v>
      </c>
      <c r="M5894" s="1" t="n">
        <v>58990</v>
      </c>
    </row>
    <row r="5895" customFormat="false" ht="14.9" hidden="false" customHeight="false" outlineLevel="0" collapsed="false">
      <c r="A5895" s="1" t="n">
        <v>5900</v>
      </c>
      <c r="B5895" s="1" t="n">
        <v>83</v>
      </c>
      <c r="C5895" s="1" t="n">
        <v>0</v>
      </c>
      <c r="D5895" s="1" t="n">
        <v>0</v>
      </c>
      <c r="E5895" s="1" t="n">
        <v>1</v>
      </c>
      <c r="F5895" s="1" t="n">
        <v>5897</v>
      </c>
      <c r="H5895" s="1" t="s">
        <v>6514</v>
      </c>
      <c r="I5895" s="3" t="e">
        <f aca="false">-#NAME?,#NAME? #NAME?</f>
        <v>#VALUE!</v>
      </c>
      <c r="J5895" s="3" t="s">
        <v>256</v>
      </c>
      <c r="K5895" s="1" t="n">
        <v>10</v>
      </c>
      <c r="L5895" s="1" t="n">
        <v>0</v>
      </c>
      <c r="M5895" s="1" t="n">
        <v>59000</v>
      </c>
    </row>
    <row r="5896" customFormat="false" ht="323.85" hidden="false" customHeight="false" outlineLevel="0" collapsed="false">
      <c r="A5896" s="1" t="n">
        <v>5901</v>
      </c>
      <c r="B5896" s="1" t="n">
        <v>83</v>
      </c>
      <c r="C5896" s="1" t="n">
        <v>0</v>
      </c>
      <c r="D5896" s="1" t="n">
        <v>1</v>
      </c>
      <c r="E5896" s="1" t="n">
        <v>0</v>
      </c>
      <c r="G5896" s="1" t="n">
        <v>83.09</v>
      </c>
      <c r="I5896" s="3" t="s">
        <v>6515</v>
      </c>
      <c r="L5896" s="1" t="n">
        <v>0</v>
      </c>
      <c r="M5896" s="1" t="n">
        <v>59010</v>
      </c>
    </row>
    <row r="5897" customFormat="false" ht="14.9" hidden="false" customHeight="false" outlineLevel="0" collapsed="false">
      <c r="A5897" s="1" t="n">
        <v>5902</v>
      </c>
      <c r="B5897" s="1" t="n">
        <v>83</v>
      </c>
      <c r="C5897" s="1" t="n">
        <v>0</v>
      </c>
      <c r="D5897" s="1" t="n">
        <v>0</v>
      </c>
      <c r="E5897" s="1" t="n">
        <v>1</v>
      </c>
      <c r="F5897" s="1" t="n">
        <v>5901</v>
      </c>
      <c r="H5897" s="1" t="s">
        <v>6516</v>
      </c>
      <c r="I5897" s="3" t="e">
        <f aca="false">-#NAME? #NAME?</f>
        <v>#VALUE!</v>
      </c>
      <c r="J5897" s="3" t="s">
        <v>256</v>
      </c>
      <c r="L5897" s="1" t="n">
        <v>0</v>
      </c>
      <c r="M5897" s="1" t="n">
        <v>59020</v>
      </c>
    </row>
    <row r="5898" customFormat="false" ht="14.9" hidden="false" customHeight="false" outlineLevel="0" collapsed="false">
      <c r="A5898" s="1" t="n">
        <v>5903</v>
      </c>
      <c r="B5898" s="1" t="n">
        <v>83</v>
      </c>
      <c r="C5898" s="1" t="n">
        <v>0</v>
      </c>
      <c r="D5898" s="1" t="n">
        <v>0</v>
      </c>
      <c r="E5898" s="1" t="n">
        <v>0</v>
      </c>
      <c r="F5898" s="1" t="n">
        <v>5901</v>
      </c>
      <c r="I5898" s="3" t="s">
        <v>6517</v>
      </c>
      <c r="L5898" s="1" t="n">
        <v>0</v>
      </c>
      <c r="M5898" s="1" t="n">
        <v>59030</v>
      </c>
    </row>
    <row r="5899" customFormat="false" ht="14.9" hidden="false" customHeight="false" outlineLevel="0" collapsed="false">
      <c r="A5899" s="1" t="n">
        <v>5904</v>
      </c>
      <c r="B5899" s="1" t="n">
        <v>83</v>
      </c>
      <c r="C5899" s="1" t="n">
        <v>0</v>
      </c>
      <c r="D5899" s="1" t="n">
        <v>0</v>
      </c>
      <c r="E5899" s="1" t="n">
        <v>1</v>
      </c>
      <c r="F5899" s="1" t="n">
        <v>5903</v>
      </c>
      <c r="H5899" s="1" t="s">
        <v>6518</v>
      </c>
      <c r="I5899" s="3" t="e">
        <f aca="false">---#NAME? #NAME? #NAME? #NAME? #NAME? #NAME? #NAME? #NAME? #NAME? #NAME? #NAME? #NAME? #NAME? #NAME? #NAME? #NAME? #NAME? #NAME? #NAME? #NAME? #NAME? #NAME? #NAME? #NAME? #NAME? #NAME? #NAME? #NAME?</f>
        <v>#VALUE!</v>
      </c>
      <c r="J5899" s="3" t="s">
        <v>256</v>
      </c>
      <c r="K5899" s="1" t="n">
        <v>10</v>
      </c>
      <c r="L5899" s="1" t="n">
        <v>0</v>
      </c>
      <c r="M5899" s="1" t="n">
        <v>59040</v>
      </c>
    </row>
    <row r="5900" customFormat="false" ht="14.9" hidden="false" customHeight="false" outlineLevel="0" collapsed="false">
      <c r="A5900" s="1" t="n">
        <v>5905</v>
      </c>
      <c r="B5900" s="1" t="n">
        <v>83</v>
      </c>
      <c r="C5900" s="1" t="n">
        <v>0</v>
      </c>
      <c r="D5900" s="1" t="n">
        <v>0</v>
      </c>
      <c r="E5900" s="1" t="n">
        <v>1</v>
      </c>
      <c r="F5900" s="1" t="n">
        <v>5903</v>
      </c>
      <c r="H5900" s="1" t="s">
        <v>6519</v>
      </c>
      <c r="I5900" s="3" t="e">
        <f aca="false">---#NAME?</f>
        <v>#NAME?</v>
      </c>
      <c r="J5900" s="3" t="s">
        <v>256</v>
      </c>
      <c r="K5900" s="1" t="n">
        <v>10</v>
      </c>
      <c r="L5900" s="1" t="n">
        <v>0</v>
      </c>
      <c r="M5900" s="1" t="n">
        <v>59050</v>
      </c>
    </row>
    <row r="5901" customFormat="false" ht="256.7" hidden="false" customHeight="false" outlineLevel="0" collapsed="false">
      <c r="A5901" s="1" t="n">
        <v>5906</v>
      </c>
      <c r="B5901" s="1" t="n">
        <v>83</v>
      </c>
      <c r="C5901" s="1" t="n">
        <v>0</v>
      </c>
      <c r="D5901" s="1" t="n">
        <v>1</v>
      </c>
      <c r="E5901" s="1" t="n">
        <v>1</v>
      </c>
      <c r="G5901" s="1" t="n">
        <v>83.1</v>
      </c>
      <c r="H5901" s="1" t="s">
        <v>6520</v>
      </c>
      <c r="I5901" s="3" t="s">
        <v>6521</v>
      </c>
      <c r="J5901" s="3" t="s">
        <v>256</v>
      </c>
      <c r="K5901" s="1" t="n">
        <v>10</v>
      </c>
      <c r="L5901" s="1" t="n">
        <v>0</v>
      </c>
      <c r="M5901" s="1" t="n">
        <v>59060</v>
      </c>
    </row>
    <row r="5902" customFormat="false" ht="485.05" hidden="false" customHeight="false" outlineLevel="0" collapsed="false">
      <c r="A5902" s="1" t="n">
        <v>5907</v>
      </c>
      <c r="B5902" s="1" t="n">
        <v>83</v>
      </c>
      <c r="C5902" s="1" t="n">
        <v>0</v>
      </c>
      <c r="D5902" s="1" t="n">
        <v>1</v>
      </c>
      <c r="E5902" s="1" t="n">
        <v>0</v>
      </c>
      <c r="G5902" s="1" t="n">
        <v>83.11</v>
      </c>
      <c r="I5902" s="3" t="s">
        <v>6522</v>
      </c>
      <c r="L5902" s="1" t="n">
        <v>0</v>
      </c>
      <c r="M5902" s="1" t="n">
        <v>59070</v>
      </c>
    </row>
    <row r="5903" customFormat="false" ht="14.9" hidden="false" customHeight="false" outlineLevel="0" collapsed="false">
      <c r="A5903" s="1" t="n">
        <v>5908</v>
      </c>
      <c r="B5903" s="1" t="n">
        <v>83</v>
      </c>
      <c r="C5903" s="1" t="n">
        <v>0</v>
      </c>
      <c r="D5903" s="1" t="n">
        <v>0</v>
      </c>
      <c r="E5903" s="1" t="n">
        <v>1</v>
      </c>
      <c r="F5903" s="1" t="n">
        <v>5907</v>
      </c>
      <c r="H5903" s="1" t="s">
        <v>6523</v>
      </c>
      <c r="I5903" s="3" t="e">
        <f aca="false">-#NAME? #NAME? #NAME? #NAME? #NAME?,#NAME? #NAME? #NAME?-#NAME?</f>
        <v>#VALUE!</v>
      </c>
      <c r="J5903" s="3" t="s">
        <v>256</v>
      </c>
      <c r="K5903" s="1" t="n">
        <v>10</v>
      </c>
      <c r="L5903" s="1" t="n">
        <v>0</v>
      </c>
      <c r="M5903" s="1" t="n">
        <v>59080</v>
      </c>
    </row>
    <row r="5904" customFormat="false" ht="14.9" hidden="false" customHeight="false" outlineLevel="0" collapsed="false">
      <c r="A5904" s="1" t="n">
        <v>5909</v>
      </c>
      <c r="B5904" s="1" t="n">
        <v>83</v>
      </c>
      <c r="C5904" s="1" t="n">
        <v>0</v>
      </c>
      <c r="D5904" s="1" t="n">
        <v>0</v>
      </c>
      <c r="E5904" s="1" t="n">
        <v>1</v>
      </c>
      <c r="F5904" s="1" t="n">
        <v>5907</v>
      </c>
      <c r="H5904" s="1" t="s">
        <v>6524</v>
      </c>
      <c r="I5904" s="3" t="e">
        <f aca="false">-#NAME? #NAME? #NAME? #NAME? #NAME?,#NAME? #NAME? #NAME?-#NAME?</f>
        <v>#VALUE!</v>
      </c>
      <c r="J5904" s="3" t="s">
        <v>256</v>
      </c>
      <c r="K5904" s="1" t="n">
        <v>10</v>
      </c>
      <c r="L5904" s="1" t="n">
        <v>0</v>
      </c>
      <c r="M5904" s="1" t="n">
        <v>59090</v>
      </c>
    </row>
    <row r="5905" customFormat="false" ht="14.9" hidden="false" customHeight="false" outlineLevel="0" collapsed="false">
      <c r="A5905" s="1" t="n">
        <v>5910</v>
      </c>
      <c r="B5905" s="1" t="n">
        <v>83</v>
      </c>
      <c r="C5905" s="1" t="n">
        <v>0</v>
      </c>
      <c r="D5905" s="1" t="n">
        <v>0</v>
      </c>
      <c r="E5905" s="1" t="n">
        <v>1</v>
      </c>
      <c r="F5905" s="1" t="n">
        <v>5907</v>
      </c>
      <c r="H5905" s="1" t="s">
        <v>6525</v>
      </c>
      <c r="I5905" s="3" t="e">
        <f aca="false">-#NAME? #NAME? #NAME? #NAME? #NAME?,#NAME? #NAME? #NAME?,#NAME? #NAME?,#NAME? #NAME? #NAME? #NAME? #NAME?</f>
        <v>#VALUE!</v>
      </c>
      <c r="J5905" s="3" t="s">
        <v>256</v>
      </c>
      <c r="K5905" s="1" t="n">
        <v>10</v>
      </c>
      <c r="L5905" s="1" t="n">
        <v>0</v>
      </c>
      <c r="M5905" s="1" t="n">
        <v>59100</v>
      </c>
    </row>
    <row r="5906" customFormat="false" ht="14.9" hidden="false" customHeight="false" outlineLevel="0" collapsed="false">
      <c r="A5906" s="1" t="n">
        <v>5911</v>
      </c>
      <c r="B5906" s="1" t="n">
        <v>83</v>
      </c>
      <c r="C5906" s="1" t="n">
        <v>0</v>
      </c>
      <c r="D5906" s="1" t="n">
        <v>0</v>
      </c>
      <c r="E5906" s="1" t="n">
        <v>1</v>
      </c>
      <c r="F5906" s="1" t="n">
        <v>5907</v>
      </c>
      <c r="H5906" s="1" t="s">
        <v>6526</v>
      </c>
      <c r="I5906" s="3" t="e">
        <f aca="false">-#NAME?</f>
        <v>#NAME?</v>
      </c>
      <c r="J5906" s="3" t="s">
        <v>256</v>
      </c>
      <c r="K5906" s="1" t="n">
        <v>10</v>
      </c>
      <c r="L5906" s="1" t="n">
        <v>0</v>
      </c>
      <c r="M5906" s="1" t="n">
        <v>59110</v>
      </c>
    </row>
    <row r="5907" customFormat="false" ht="229.85" hidden="false" customHeight="false" outlineLevel="0" collapsed="false">
      <c r="A5907" s="1" t="n">
        <v>5912</v>
      </c>
      <c r="B5907" s="1" t="n">
        <v>84</v>
      </c>
      <c r="C5907" s="1" t="n">
        <v>0</v>
      </c>
      <c r="D5907" s="1" t="n">
        <v>1</v>
      </c>
      <c r="E5907" s="1" t="n">
        <v>0</v>
      </c>
      <c r="G5907" s="1" t="n">
        <v>84.01</v>
      </c>
      <c r="I5907" s="3" t="s">
        <v>6527</v>
      </c>
      <c r="L5907" s="1" t="n">
        <v>0</v>
      </c>
      <c r="M5907" s="1" t="n">
        <v>59120</v>
      </c>
    </row>
    <row r="5908" customFormat="false" ht="14.9" hidden="false" customHeight="false" outlineLevel="0" collapsed="false">
      <c r="A5908" s="1" t="n">
        <v>5913</v>
      </c>
      <c r="B5908" s="1" t="n">
        <v>84</v>
      </c>
      <c r="C5908" s="1" t="n">
        <v>0</v>
      </c>
      <c r="D5908" s="1" t="n">
        <v>0</v>
      </c>
      <c r="E5908" s="1" t="n">
        <v>1</v>
      </c>
      <c r="F5908" s="1" t="n">
        <v>5912</v>
      </c>
      <c r="H5908" s="1" t="s">
        <v>6528</v>
      </c>
      <c r="I5908" s="3" t="e">
        <f aca="false">-#NAME? #NAME?</f>
        <v>#VALUE!</v>
      </c>
      <c r="J5908" s="3" t="s">
        <v>512</v>
      </c>
      <c r="K5908" s="1" t="n">
        <v>10</v>
      </c>
      <c r="L5908" s="1" t="n">
        <v>0</v>
      </c>
      <c r="M5908" s="1" t="n">
        <v>59130</v>
      </c>
    </row>
    <row r="5909" customFormat="false" ht="14.9" hidden="false" customHeight="false" outlineLevel="0" collapsed="false">
      <c r="A5909" s="1" t="n">
        <v>5914</v>
      </c>
      <c r="B5909" s="1" t="n">
        <v>84</v>
      </c>
      <c r="C5909" s="1" t="n">
        <v>0</v>
      </c>
      <c r="D5909" s="1" t="n">
        <v>0</v>
      </c>
      <c r="E5909" s="1" t="n">
        <v>1</v>
      </c>
      <c r="F5909" s="1" t="n">
        <v>5912</v>
      </c>
      <c r="H5909" s="1" t="s">
        <v>6529</v>
      </c>
      <c r="I5909" s="3" t="e">
        <f aca="false">-#NAME? #NAME? #NAME? #NAME? #NAME? #NAME?,#NAME? #NAME? #NAME?</f>
        <v>#VALUE!</v>
      </c>
      <c r="J5909" s="3" t="s">
        <v>512</v>
      </c>
      <c r="K5909" s="1" t="n">
        <v>10</v>
      </c>
      <c r="L5909" s="1" t="n">
        <v>0</v>
      </c>
      <c r="M5909" s="1" t="n">
        <v>59140</v>
      </c>
    </row>
    <row r="5910" customFormat="false" ht="14.9" hidden="false" customHeight="false" outlineLevel="0" collapsed="false">
      <c r="A5910" s="1" t="n">
        <v>5915</v>
      </c>
      <c r="B5910" s="1" t="n">
        <v>84</v>
      </c>
      <c r="C5910" s="1" t="n">
        <v>0</v>
      </c>
      <c r="D5910" s="1" t="n">
        <v>0</v>
      </c>
      <c r="E5910" s="1" t="n">
        <v>1</v>
      </c>
      <c r="F5910" s="1" t="n">
        <v>5912</v>
      </c>
      <c r="H5910" s="1" t="s">
        <v>6530</v>
      </c>
      <c r="I5910" s="3" t="e">
        <f aca="false">-#NAME? #NAME? (#NAME?),#NAME?-#NAME?</f>
        <v>#VALUE!</v>
      </c>
      <c r="J5910" s="3" t="s">
        <v>512</v>
      </c>
      <c r="K5910" s="1" t="n">
        <v>10</v>
      </c>
      <c r="L5910" s="1" t="n">
        <v>0</v>
      </c>
      <c r="M5910" s="1" t="n">
        <v>59150</v>
      </c>
    </row>
    <row r="5911" customFormat="false" ht="14.9" hidden="false" customHeight="false" outlineLevel="0" collapsed="false">
      <c r="A5911" s="1" t="n">
        <v>5916</v>
      </c>
      <c r="B5911" s="1" t="n">
        <v>84</v>
      </c>
      <c r="C5911" s="1" t="n">
        <v>0</v>
      </c>
      <c r="D5911" s="1" t="n">
        <v>0</v>
      </c>
      <c r="E5911" s="1" t="n">
        <v>1</v>
      </c>
      <c r="F5911" s="1" t="n">
        <v>5912</v>
      </c>
      <c r="H5911" s="1" t="s">
        <v>6531</v>
      </c>
      <c r="I5911" s="3" t="e">
        <f aca="false">-#NAME? #NAME? #NAME? #NAME?</f>
        <v>#VALUE!</v>
      </c>
      <c r="J5911" s="3" t="s">
        <v>512</v>
      </c>
      <c r="K5911" s="1" t="n">
        <v>10</v>
      </c>
      <c r="L5911" s="1" t="n">
        <v>0</v>
      </c>
      <c r="M5911" s="1" t="n">
        <v>59160</v>
      </c>
    </row>
    <row r="5912" customFormat="false" ht="229.85" hidden="false" customHeight="false" outlineLevel="0" collapsed="false">
      <c r="A5912" s="1" t="n">
        <v>5917</v>
      </c>
      <c r="B5912" s="1" t="n">
        <v>84</v>
      </c>
      <c r="C5912" s="1" t="n">
        <v>0</v>
      </c>
      <c r="D5912" s="1" t="n">
        <v>1</v>
      </c>
      <c r="E5912" s="1" t="n">
        <v>0</v>
      </c>
      <c r="G5912" s="1" t="n">
        <v>84.02</v>
      </c>
      <c r="I5912" s="3" t="s">
        <v>6532</v>
      </c>
      <c r="J5912" s="3" t="s">
        <v>6533</v>
      </c>
      <c r="L5912" s="0" t="s">
        <v>644</v>
      </c>
      <c r="M5912" s="1" t="n">
        <v>0</v>
      </c>
      <c r="N5912" s="1" t="n">
        <v>59170</v>
      </c>
    </row>
    <row r="5913" customFormat="false" ht="68.65" hidden="false" customHeight="false" outlineLevel="0" collapsed="false">
      <c r="A5913" s="1" t="n">
        <v>5918</v>
      </c>
      <c r="B5913" s="1" t="n">
        <v>84</v>
      </c>
      <c r="C5913" s="1" t="n">
        <v>0</v>
      </c>
      <c r="D5913" s="1" t="n">
        <v>0</v>
      </c>
      <c r="E5913" s="1" t="n">
        <v>0</v>
      </c>
      <c r="F5913" s="1" t="n">
        <v>5917</v>
      </c>
      <c r="I5913" s="3" t="s">
        <v>6534</v>
      </c>
      <c r="L5913" s="1" t="n">
        <v>0</v>
      </c>
      <c r="M5913" s="1" t="n">
        <v>59180</v>
      </c>
    </row>
    <row r="5914" customFormat="false" ht="135.8" hidden="false" customHeight="false" outlineLevel="0" collapsed="false">
      <c r="A5914" s="1" t="n">
        <v>5919</v>
      </c>
      <c r="B5914" s="1" t="n">
        <v>84</v>
      </c>
      <c r="C5914" s="1" t="n">
        <v>0</v>
      </c>
      <c r="D5914" s="1" t="n">
        <v>0</v>
      </c>
      <c r="E5914" s="1" t="n">
        <v>1</v>
      </c>
      <c r="F5914" s="1" t="n">
        <v>5918</v>
      </c>
      <c r="H5914" s="1" t="s">
        <v>6535</v>
      </c>
      <c r="I5914" s="3" t="s">
        <v>6536</v>
      </c>
      <c r="J5914" s="3" t="s">
        <v>512</v>
      </c>
      <c r="K5914" s="1" t="n">
        <v>10</v>
      </c>
      <c r="L5914" s="1" t="n">
        <v>0</v>
      </c>
      <c r="M5914" s="1" t="n">
        <v>59190</v>
      </c>
    </row>
    <row r="5915" customFormat="false" ht="135.8" hidden="false" customHeight="false" outlineLevel="0" collapsed="false">
      <c r="A5915" s="1" t="n">
        <v>5920</v>
      </c>
      <c r="B5915" s="1" t="n">
        <v>84</v>
      </c>
      <c r="C5915" s="1" t="n">
        <v>0</v>
      </c>
      <c r="D5915" s="1" t="n">
        <v>0</v>
      </c>
      <c r="E5915" s="1" t="n">
        <v>1</v>
      </c>
      <c r="F5915" s="1" t="n">
        <v>5918</v>
      </c>
      <c r="H5915" s="1" t="s">
        <v>6537</v>
      </c>
      <c r="I5915" s="3" t="s">
        <v>6538</v>
      </c>
      <c r="J5915" s="3" t="s">
        <v>512</v>
      </c>
      <c r="K5915" s="1" t="n">
        <v>10</v>
      </c>
      <c r="L5915" s="1" t="n">
        <v>0</v>
      </c>
      <c r="M5915" s="1" t="n">
        <v>59200</v>
      </c>
    </row>
    <row r="5916" customFormat="false" ht="14.9" hidden="false" customHeight="false" outlineLevel="0" collapsed="false">
      <c r="A5916" s="1" t="n">
        <v>5921</v>
      </c>
      <c r="B5916" s="1" t="n">
        <v>84</v>
      </c>
      <c r="C5916" s="1" t="n">
        <v>0</v>
      </c>
      <c r="D5916" s="1" t="n">
        <v>0</v>
      </c>
      <c r="E5916" s="1" t="n">
        <v>1</v>
      </c>
      <c r="F5916" s="1" t="n">
        <v>5918</v>
      </c>
      <c r="H5916" s="1" t="s">
        <v>6539</v>
      </c>
      <c r="I5916" s="3" t="e">
        <f aca="false">--#NAME? #NAME? #NAME? #NAME?,#NAME? #NAME? #NAME?</f>
        <v>#VALUE!</v>
      </c>
      <c r="J5916" s="3" t="s">
        <v>512</v>
      </c>
      <c r="K5916" s="1" t="n">
        <v>10</v>
      </c>
      <c r="L5916" s="1" t="n">
        <v>0</v>
      </c>
      <c r="M5916" s="1" t="n">
        <v>59210</v>
      </c>
    </row>
    <row r="5917" customFormat="false" ht="14.9" hidden="false" customHeight="false" outlineLevel="0" collapsed="false">
      <c r="A5917" s="1" t="n">
        <v>5922</v>
      </c>
      <c r="B5917" s="1" t="n">
        <v>84</v>
      </c>
      <c r="C5917" s="1" t="n">
        <v>0</v>
      </c>
      <c r="D5917" s="1" t="n">
        <v>0</v>
      </c>
      <c r="E5917" s="1" t="n">
        <v>1</v>
      </c>
      <c r="F5917" s="1" t="n">
        <v>5917</v>
      </c>
      <c r="H5917" s="1" t="s">
        <v>6540</v>
      </c>
      <c r="I5917" s="3" t="e">
        <f aca="false">-#NAME?-#NAME? #NAME? #NAME?</f>
        <v>#VALUE!</v>
      </c>
      <c r="J5917" s="3" t="s">
        <v>256</v>
      </c>
      <c r="K5917" s="1" t="n">
        <v>10</v>
      </c>
      <c r="L5917" s="1" t="n">
        <v>0</v>
      </c>
      <c r="M5917" s="1" t="n">
        <v>59220</v>
      </c>
    </row>
    <row r="5918" customFormat="false" ht="14.9" hidden="false" customHeight="false" outlineLevel="0" collapsed="false">
      <c r="A5918" s="1" t="n">
        <v>5923</v>
      </c>
      <c r="B5918" s="1" t="n">
        <v>84</v>
      </c>
      <c r="C5918" s="1" t="n">
        <v>0</v>
      </c>
      <c r="D5918" s="1" t="n">
        <v>0</v>
      </c>
      <c r="E5918" s="1" t="n">
        <v>1</v>
      </c>
      <c r="F5918" s="1" t="n">
        <v>5917</v>
      </c>
      <c r="H5918" s="1" t="s">
        <v>6541</v>
      </c>
      <c r="I5918" s="3" t="e">
        <f aca="false">-#NAME?</f>
        <v>#NAME?</v>
      </c>
      <c r="J5918" s="3" t="s">
        <v>256</v>
      </c>
      <c r="K5918" s="1" t="n">
        <v>10</v>
      </c>
      <c r="L5918" s="1" t="n">
        <v>0</v>
      </c>
      <c r="M5918" s="1" t="n">
        <v>59230</v>
      </c>
    </row>
    <row r="5919" customFormat="false" ht="108.95" hidden="false" customHeight="false" outlineLevel="0" collapsed="false">
      <c r="A5919" s="1" t="n">
        <v>5924</v>
      </c>
      <c r="B5919" s="1" t="n">
        <v>84</v>
      </c>
      <c r="C5919" s="1" t="n">
        <v>0</v>
      </c>
      <c r="D5919" s="1" t="n">
        <v>1</v>
      </c>
      <c r="E5919" s="1" t="n">
        <v>0</v>
      </c>
      <c r="G5919" s="1" t="n">
        <v>84.03</v>
      </c>
      <c r="I5919" s="3" t="s">
        <v>6542</v>
      </c>
      <c r="L5919" s="1" t="n">
        <v>0</v>
      </c>
      <c r="M5919" s="1" t="n">
        <v>59240</v>
      </c>
    </row>
    <row r="5920" customFormat="false" ht="14.9" hidden="false" customHeight="false" outlineLevel="0" collapsed="false">
      <c r="A5920" s="1" t="n">
        <v>5925</v>
      </c>
      <c r="B5920" s="1" t="n">
        <v>84</v>
      </c>
      <c r="C5920" s="1" t="n">
        <v>0</v>
      </c>
      <c r="D5920" s="1" t="n">
        <v>0</v>
      </c>
      <c r="E5920" s="1" t="n">
        <v>1</v>
      </c>
      <c r="F5920" s="1" t="n">
        <v>5924</v>
      </c>
      <c r="H5920" s="1" t="s">
        <v>6543</v>
      </c>
      <c r="I5920" s="3" t="e">
        <f aca="false">-#NAME?</f>
        <v>#NAME?</v>
      </c>
      <c r="J5920" s="3" t="s">
        <v>256</v>
      </c>
      <c r="K5920" s="1" t="n">
        <v>10</v>
      </c>
      <c r="L5920" s="1" t="n">
        <v>0</v>
      </c>
      <c r="M5920" s="1" t="n">
        <v>59250</v>
      </c>
    </row>
    <row r="5921" customFormat="false" ht="14.9" hidden="false" customHeight="false" outlineLevel="0" collapsed="false">
      <c r="A5921" s="1" t="n">
        <v>5926</v>
      </c>
      <c r="B5921" s="1" t="n">
        <v>84</v>
      </c>
      <c r="C5921" s="1" t="n">
        <v>0</v>
      </c>
      <c r="D5921" s="1" t="n">
        <v>0</v>
      </c>
      <c r="E5921" s="1" t="n">
        <v>1</v>
      </c>
      <c r="F5921" s="1" t="n">
        <v>5924</v>
      </c>
      <c r="H5921" s="1" t="s">
        <v>6544</v>
      </c>
      <c r="I5921" s="3" t="e">
        <f aca="false">-#NAME?</f>
        <v>#NAME?</v>
      </c>
      <c r="J5921" s="3" t="s">
        <v>256</v>
      </c>
      <c r="K5921" s="1" t="n">
        <v>10</v>
      </c>
      <c r="L5921" s="1" t="n">
        <v>0</v>
      </c>
      <c r="M5921" s="1" t="n">
        <v>59260</v>
      </c>
    </row>
    <row r="5922" customFormat="false" ht="323.85" hidden="false" customHeight="false" outlineLevel="0" collapsed="false">
      <c r="A5922" s="1" t="n">
        <v>5927</v>
      </c>
      <c r="B5922" s="1" t="n">
        <v>84</v>
      </c>
      <c r="C5922" s="1" t="n">
        <v>0</v>
      </c>
      <c r="D5922" s="1" t="n">
        <v>1</v>
      </c>
      <c r="E5922" s="1" t="n">
        <v>0</v>
      </c>
      <c r="G5922" s="1" t="n">
        <v>84.04</v>
      </c>
      <c r="I5922" s="3" t="s">
        <v>6545</v>
      </c>
      <c r="L5922" s="1" t="n">
        <v>0</v>
      </c>
      <c r="M5922" s="1" t="n">
        <v>59270</v>
      </c>
    </row>
    <row r="5923" customFormat="false" ht="95.5" hidden="false" customHeight="false" outlineLevel="0" collapsed="false">
      <c r="A5923" s="1" t="n">
        <v>5928</v>
      </c>
      <c r="B5923" s="1" t="n">
        <v>84</v>
      </c>
      <c r="C5923" s="1" t="n">
        <v>0</v>
      </c>
      <c r="D5923" s="1" t="n">
        <v>0</v>
      </c>
      <c r="E5923" s="1" t="n">
        <v>1</v>
      </c>
      <c r="F5923" s="1" t="n">
        <v>5927</v>
      </c>
      <c r="H5923" s="1" t="s">
        <v>6546</v>
      </c>
      <c r="I5923" s="3" t="s">
        <v>6547</v>
      </c>
      <c r="J5923" s="3" t="s">
        <v>256</v>
      </c>
      <c r="K5923" s="1" t="n">
        <v>10</v>
      </c>
      <c r="L5923" s="1" t="n">
        <v>0</v>
      </c>
      <c r="M5923" s="1" t="n">
        <v>59280</v>
      </c>
    </row>
    <row r="5924" customFormat="false" ht="14.9" hidden="false" customHeight="false" outlineLevel="0" collapsed="false">
      <c r="A5924" s="1" t="n">
        <v>5929</v>
      </c>
      <c r="B5924" s="1" t="n">
        <v>84</v>
      </c>
      <c r="C5924" s="1" t="n">
        <v>0</v>
      </c>
      <c r="D5924" s="1" t="n">
        <v>0</v>
      </c>
      <c r="E5924" s="1" t="n">
        <v>1</v>
      </c>
      <c r="F5924" s="1" t="n">
        <v>5927</v>
      </c>
      <c r="H5924" s="1" t="s">
        <v>6548</v>
      </c>
      <c r="I5924" s="3" t="e">
        <f aca="false">-#NAME? #NAME? #NAME? #NAME? #NAME? #NAME? #NAME? #NAME?</f>
        <v>#VALUE!</v>
      </c>
      <c r="J5924" s="3" t="s">
        <v>256</v>
      </c>
      <c r="K5924" s="1" t="n">
        <v>10</v>
      </c>
      <c r="L5924" s="1" t="n">
        <v>0</v>
      </c>
      <c r="M5924" s="1" t="n">
        <v>59290</v>
      </c>
    </row>
    <row r="5925" customFormat="false" ht="14.9" hidden="false" customHeight="false" outlineLevel="0" collapsed="false">
      <c r="A5925" s="1" t="n">
        <v>5930</v>
      </c>
      <c r="B5925" s="1" t="n">
        <v>84</v>
      </c>
      <c r="C5925" s="1" t="n">
        <v>0</v>
      </c>
      <c r="D5925" s="1" t="n">
        <v>0</v>
      </c>
      <c r="E5925" s="1" t="n">
        <v>1</v>
      </c>
      <c r="F5925" s="1" t="n">
        <v>5927</v>
      </c>
      <c r="H5925" s="1" t="s">
        <v>6549</v>
      </c>
      <c r="I5925" s="3" t="e">
        <f aca="false">-#NAME?</f>
        <v>#NAME?</v>
      </c>
      <c r="J5925" s="3" t="s">
        <v>256</v>
      </c>
      <c r="K5925" s="1" t="n">
        <v>10</v>
      </c>
      <c r="L5925" s="1" t="n">
        <v>0</v>
      </c>
      <c r="M5925" s="1" t="n">
        <v>59300</v>
      </c>
    </row>
    <row r="5926" customFormat="false" ht="283.55" hidden="false" customHeight="false" outlineLevel="0" collapsed="false">
      <c r="A5926" s="1" t="n">
        <v>5931</v>
      </c>
      <c r="B5926" s="1" t="n">
        <v>84</v>
      </c>
      <c r="C5926" s="1" t="n">
        <v>0</v>
      </c>
      <c r="D5926" s="1" t="n">
        <v>1</v>
      </c>
      <c r="E5926" s="1" t="n">
        <v>0</v>
      </c>
      <c r="G5926" s="1" t="n">
        <v>84.05</v>
      </c>
      <c r="I5926" s="3" t="s">
        <v>6550</v>
      </c>
      <c r="L5926" s="1" t="n">
        <v>0</v>
      </c>
      <c r="M5926" s="1" t="n">
        <v>59310</v>
      </c>
    </row>
    <row r="5927" customFormat="false" ht="283.55" hidden="false" customHeight="false" outlineLevel="0" collapsed="false">
      <c r="A5927" s="1" t="n">
        <v>5932</v>
      </c>
      <c r="B5927" s="1" t="n">
        <v>84</v>
      </c>
      <c r="C5927" s="1" t="n">
        <v>0</v>
      </c>
      <c r="D5927" s="1" t="n">
        <v>0</v>
      </c>
      <c r="E5927" s="1" t="n">
        <v>1</v>
      </c>
      <c r="F5927" s="1" t="n">
        <v>5931</v>
      </c>
      <c r="H5927" s="1" t="s">
        <v>6551</v>
      </c>
      <c r="I5927" s="3" t="s">
        <v>6552</v>
      </c>
      <c r="J5927" s="3" t="s">
        <v>256</v>
      </c>
      <c r="K5927" s="1" t="n">
        <v>10</v>
      </c>
      <c r="L5927" s="1" t="n">
        <v>0</v>
      </c>
      <c r="M5927" s="1" t="n">
        <v>59320</v>
      </c>
    </row>
    <row r="5928" customFormat="false" ht="14.9" hidden="false" customHeight="false" outlineLevel="0" collapsed="false">
      <c r="A5928" s="1" t="n">
        <v>5933</v>
      </c>
      <c r="B5928" s="1" t="n">
        <v>84</v>
      </c>
      <c r="C5928" s="1" t="n">
        <v>0</v>
      </c>
      <c r="D5928" s="1" t="n">
        <v>0</v>
      </c>
      <c r="E5928" s="1" t="n">
        <v>1</v>
      </c>
      <c r="F5928" s="1" t="n">
        <v>5931</v>
      </c>
      <c r="H5928" s="1" t="s">
        <v>6553</v>
      </c>
      <c r="I5928" s="3" t="e">
        <f aca="false">-#NAME?</f>
        <v>#NAME?</v>
      </c>
      <c r="J5928" s="3" t="s">
        <v>256</v>
      </c>
      <c r="K5928" s="1" t="n">
        <v>10</v>
      </c>
      <c r="L5928" s="1" t="n">
        <v>0</v>
      </c>
      <c r="M5928" s="1" t="n">
        <v>59330</v>
      </c>
    </row>
    <row r="5929" customFormat="false" ht="68.65" hidden="false" customHeight="false" outlineLevel="0" collapsed="false">
      <c r="A5929" s="1" t="n">
        <v>5934</v>
      </c>
      <c r="B5929" s="1" t="n">
        <v>84</v>
      </c>
      <c r="C5929" s="1" t="n">
        <v>0</v>
      </c>
      <c r="D5929" s="1" t="n">
        <v>1</v>
      </c>
      <c r="E5929" s="1" t="n">
        <v>0</v>
      </c>
      <c r="G5929" s="1" t="n">
        <v>84.06</v>
      </c>
      <c r="I5929" s="3" t="s">
        <v>6554</v>
      </c>
      <c r="L5929" s="1" t="n">
        <v>0</v>
      </c>
      <c r="M5929" s="1" t="n">
        <v>59340</v>
      </c>
    </row>
    <row r="5930" customFormat="false" ht="14.9" hidden="false" customHeight="false" outlineLevel="0" collapsed="false">
      <c r="A5930" s="1" t="n">
        <v>5935</v>
      </c>
      <c r="B5930" s="1" t="n">
        <v>84</v>
      </c>
      <c r="C5930" s="1" t="n">
        <v>0</v>
      </c>
      <c r="D5930" s="1" t="n">
        <v>0</v>
      </c>
      <c r="E5930" s="1" t="n">
        <v>1</v>
      </c>
      <c r="F5930" s="1" t="n">
        <v>5934</v>
      </c>
      <c r="H5930" s="1" t="s">
        <v>6555</v>
      </c>
      <c r="I5930" s="3" t="e">
        <f aca="false">-#NAME? #NAME? #NAME? #NAME?</f>
        <v>#VALUE!</v>
      </c>
      <c r="J5930" s="3" t="s">
        <v>194</v>
      </c>
      <c r="K5930" s="1" t="n">
        <v>10</v>
      </c>
      <c r="L5930" s="1" t="n">
        <v>0</v>
      </c>
      <c r="M5930" s="1" t="n">
        <v>59350</v>
      </c>
    </row>
    <row r="5931" customFormat="false" ht="28.35" hidden="false" customHeight="false" outlineLevel="0" collapsed="false">
      <c r="A5931" s="1" t="n">
        <v>5936</v>
      </c>
      <c r="B5931" s="1" t="n">
        <v>84</v>
      </c>
      <c r="C5931" s="1" t="n">
        <v>0</v>
      </c>
      <c r="D5931" s="1" t="n">
        <v>0</v>
      </c>
      <c r="E5931" s="1" t="n">
        <v>0</v>
      </c>
      <c r="F5931" s="1" t="n">
        <v>5934</v>
      </c>
      <c r="I5931" s="3" t="s">
        <v>6556</v>
      </c>
      <c r="L5931" s="1" t="n">
        <v>0</v>
      </c>
      <c r="M5931" s="1" t="n">
        <v>59360</v>
      </c>
    </row>
    <row r="5932" customFormat="false" ht="55.2" hidden="false" customHeight="false" outlineLevel="0" collapsed="false">
      <c r="A5932" s="1" t="n">
        <v>5937</v>
      </c>
      <c r="B5932" s="1" t="n">
        <v>84</v>
      </c>
      <c r="C5932" s="1" t="n">
        <v>0</v>
      </c>
      <c r="D5932" s="1" t="n">
        <v>0</v>
      </c>
      <c r="E5932" s="1" t="n">
        <v>1</v>
      </c>
      <c r="F5932" s="1" t="n">
        <v>5936</v>
      </c>
      <c r="H5932" s="1" t="s">
        <v>6557</v>
      </c>
      <c r="I5932" s="3" t="s">
        <v>6558</v>
      </c>
      <c r="J5932" s="3" t="s">
        <v>194</v>
      </c>
      <c r="K5932" s="1" t="n">
        <v>10</v>
      </c>
      <c r="L5932" s="1" t="n">
        <v>0</v>
      </c>
      <c r="M5932" s="1" t="n">
        <v>59370</v>
      </c>
    </row>
    <row r="5933" customFormat="false" ht="68.65" hidden="false" customHeight="false" outlineLevel="0" collapsed="false">
      <c r="A5933" s="1" t="n">
        <v>5938</v>
      </c>
      <c r="B5933" s="1" t="n">
        <v>84</v>
      </c>
      <c r="C5933" s="1" t="n">
        <v>0</v>
      </c>
      <c r="D5933" s="1" t="n">
        <v>0</v>
      </c>
      <c r="E5933" s="1" t="n">
        <v>1</v>
      </c>
      <c r="F5933" s="1" t="n">
        <v>5936</v>
      </c>
      <c r="H5933" s="1" t="s">
        <v>6559</v>
      </c>
      <c r="I5933" s="3" t="s">
        <v>6560</v>
      </c>
      <c r="J5933" s="3" t="s">
        <v>194</v>
      </c>
      <c r="K5933" s="1" t="n">
        <v>10</v>
      </c>
      <c r="L5933" s="1" t="n">
        <v>0</v>
      </c>
      <c r="M5933" s="1" t="n">
        <v>59380</v>
      </c>
    </row>
    <row r="5934" customFormat="false" ht="14.9" hidden="false" customHeight="false" outlineLevel="0" collapsed="false">
      <c r="A5934" s="1" t="n">
        <v>5939</v>
      </c>
      <c r="B5934" s="1" t="n">
        <v>84</v>
      </c>
      <c r="C5934" s="1" t="n">
        <v>0</v>
      </c>
      <c r="D5934" s="1" t="n">
        <v>0</v>
      </c>
      <c r="E5934" s="1" t="n">
        <v>1</v>
      </c>
      <c r="F5934" s="1" t="n">
        <v>5934</v>
      </c>
      <c r="H5934" s="1" t="s">
        <v>6561</v>
      </c>
      <c r="I5934" s="3" t="e">
        <f aca="false">-#NAME?</f>
        <v>#NAME?</v>
      </c>
      <c r="J5934" s="3" t="s">
        <v>512</v>
      </c>
      <c r="K5934" s="1" t="n">
        <v>10</v>
      </c>
      <c r="L5934" s="1" t="n">
        <v>0</v>
      </c>
      <c r="M5934" s="1" t="n">
        <v>59390</v>
      </c>
    </row>
    <row r="5935" customFormat="false" ht="122.35" hidden="false" customHeight="false" outlineLevel="0" collapsed="false">
      <c r="A5935" s="1" t="n">
        <v>5940</v>
      </c>
      <c r="B5935" s="1" t="n">
        <v>84</v>
      </c>
      <c r="C5935" s="1" t="n">
        <v>0</v>
      </c>
      <c r="D5935" s="1" t="n">
        <v>1</v>
      </c>
      <c r="E5935" s="1" t="n">
        <v>0</v>
      </c>
      <c r="G5935" s="1" t="n">
        <v>84.07</v>
      </c>
      <c r="I5935" s="3" t="s">
        <v>6562</v>
      </c>
      <c r="L5935" s="1" t="n">
        <v>0</v>
      </c>
      <c r="M5935" s="1" t="n">
        <v>59400</v>
      </c>
    </row>
    <row r="5936" customFormat="false" ht="14.9" hidden="false" customHeight="false" outlineLevel="0" collapsed="false">
      <c r="A5936" s="1" t="n">
        <v>5941</v>
      </c>
      <c r="B5936" s="1" t="n">
        <v>84</v>
      </c>
      <c r="C5936" s="1" t="n">
        <v>0</v>
      </c>
      <c r="D5936" s="1" t="n">
        <v>0</v>
      </c>
      <c r="E5936" s="1" t="n">
        <v>1</v>
      </c>
      <c r="F5936" s="1" t="n">
        <v>5940</v>
      </c>
      <c r="H5936" s="1" t="s">
        <v>6563</v>
      </c>
      <c r="I5936" s="3" t="e">
        <f aca="false">-#NAME? #NAME?</f>
        <v>#VALUE!</v>
      </c>
      <c r="J5936" s="3" t="s">
        <v>194</v>
      </c>
      <c r="K5936" s="1" t="n">
        <v>10</v>
      </c>
      <c r="L5936" s="1" t="n">
        <v>0</v>
      </c>
      <c r="M5936" s="1" t="n">
        <v>59410</v>
      </c>
    </row>
    <row r="5937" customFormat="false" ht="14.9" hidden="false" customHeight="false" outlineLevel="0" collapsed="false">
      <c r="A5937" s="1" t="n">
        <v>5942</v>
      </c>
      <c r="B5937" s="1" t="n">
        <v>84</v>
      </c>
      <c r="C5937" s="1" t="n">
        <v>0</v>
      </c>
      <c r="D5937" s="1" t="n">
        <v>0</v>
      </c>
      <c r="E5937" s="1" t="n">
        <v>0</v>
      </c>
      <c r="F5937" s="1" t="n">
        <v>5940</v>
      </c>
      <c r="I5937" s="3" t="e">
        <f aca="false">-#NAME? #NAME? #NAME?</f>
        <v>#VALUE!</v>
      </c>
      <c r="L5937" s="1" t="n">
        <v>0</v>
      </c>
      <c r="M5937" s="1" t="n">
        <v>59420</v>
      </c>
    </row>
    <row r="5938" customFormat="false" ht="14.9" hidden="false" customHeight="false" outlineLevel="0" collapsed="false">
      <c r="A5938" s="1" t="n">
        <v>5943</v>
      </c>
      <c r="B5938" s="1" t="n">
        <v>84</v>
      </c>
      <c r="C5938" s="1" t="n">
        <v>0</v>
      </c>
      <c r="D5938" s="1" t="n">
        <v>0</v>
      </c>
      <c r="E5938" s="1" t="n">
        <v>1</v>
      </c>
      <c r="F5938" s="1" t="n">
        <v>5942</v>
      </c>
      <c r="H5938" s="1" t="s">
        <v>6564</v>
      </c>
      <c r="I5938" s="3" t="e">
        <f aca="false">--#NAME? #NAME?</f>
        <v>#VALUE!</v>
      </c>
      <c r="J5938" s="3" t="s">
        <v>194</v>
      </c>
      <c r="K5938" s="1" t="n">
        <v>10</v>
      </c>
      <c r="L5938" s="1" t="n">
        <v>0</v>
      </c>
      <c r="M5938" s="1" t="n">
        <v>59430</v>
      </c>
    </row>
    <row r="5939" customFormat="false" ht="14.9" hidden="false" customHeight="false" outlineLevel="0" collapsed="false">
      <c r="A5939" s="1" t="n">
        <v>5944</v>
      </c>
      <c r="B5939" s="1" t="n">
        <v>84</v>
      </c>
      <c r="C5939" s="1" t="n">
        <v>0</v>
      </c>
      <c r="D5939" s="1" t="n">
        <v>0</v>
      </c>
      <c r="E5939" s="1" t="n">
        <v>1</v>
      </c>
      <c r="F5939" s="1" t="n">
        <v>5942</v>
      </c>
      <c r="H5939" s="1" t="s">
        <v>6565</v>
      </c>
      <c r="I5939" s="3" t="e">
        <f aca="false">--#NAME?</f>
        <v>#NAME?</v>
      </c>
      <c r="J5939" s="3" t="s">
        <v>194</v>
      </c>
      <c r="K5939" s="1" t="n">
        <v>10</v>
      </c>
      <c r="L5939" s="1" t="n">
        <v>0</v>
      </c>
      <c r="M5939" s="1" t="n">
        <v>59440</v>
      </c>
    </row>
    <row r="5940" customFormat="false" ht="189.55" hidden="false" customHeight="false" outlineLevel="0" collapsed="false">
      <c r="A5940" s="1" t="n">
        <v>5945</v>
      </c>
      <c r="B5940" s="1" t="n">
        <v>84</v>
      </c>
      <c r="C5940" s="1" t="n">
        <v>0</v>
      </c>
      <c r="D5940" s="1" t="n">
        <v>0</v>
      </c>
      <c r="E5940" s="1" t="n">
        <v>0</v>
      </c>
      <c r="F5940" s="1" t="n">
        <v>5940</v>
      </c>
      <c r="I5940" s="3" t="s">
        <v>6566</v>
      </c>
      <c r="L5940" s="1" t="n">
        <v>0</v>
      </c>
      <c r="M5940" s="1" t="n">
        <v>59450</v>
      </c>
    </row>
    <row r="5941" customFormat="false" ht="82.05" hidden="false" customHeight="false" outlineLevel="0" collapsed="false">
      <c r="A5941" s="1" t="n">
        <v>5946</v>
      </c>
      <c r="B5941" s="1" t="n">
        <v>84</v>
      </c>
      <c r="C5941" s="1" t="n">
        <v>0</v>
      </c>
      <c r="D5941" s="1" t="n">
        <v>0</v>
      </c>
      <c r="E5941" s="1" t="n">
        <v>1</v>
      </c>
      <c r="F5941" s="1" t="n">
        <v>5945</v>
      </c>
      <c r="H5941" s="1" t="s">
        <v>6567</v>
      </c>
      <c r="I5941" s="3" t="s">
        <v>6568</v>
      </c>
      <c r="J5941" s="3" t="s">
        <v>194</v>
      </c>
      <c r="K5941" s="1" t="n">
        <v>10</v>
      </c>
      <c r="L5941" s="1" t="n">
        <v>0</v>
      </c>
      <c r="M5941" s="1" t="n">
        <v>59460</v>
      </c>
    </row>
    <row r="5942" customFormat="false" ht="108.95" hidden="false" customHeight="false" outlineLevel="0" collapsed="false">
      <c r="A5942" s="1" t="n">
        <v>5947</v>
      </c>
      <c r="B5942" s="1" t="n">
        <v>84</v>
      </c>
      <c r="C5942" s="1" t="n">
        <v>0</v>
      </c>
      <c r="D5942" s="1" t="n">
        <v>0</v>
      </c>
      <c r="E5942" s="1" t="n">
        <v>1</v>
      </c>
      <c r="F5942" s="1" t="n">
        <v>5945</v>
      </c>
      <c r="H5942" s="1" t="s">
        <v>6569</v>
      </c>
      <c r="I5942" s="3" t="s">
        <v>6570</v>
      </c>
      <c r="J5942" s="3" t="s">
        <v>194</v>
      </c>
      <c r="K5942" s="1" t="n">
        <v>10</v>
      </c>
      <c r="L5942" s="1" t="n">
        <v>0</v>
      </c>
      <c r="M5942" s="1" t="n">
        <v>59470</v>
      </c>
    </row>
    <row r="5943" customFormat="false" ht="122.35" hidden="false" customHeight="false" outlineLevel="0" collapsed="false">
      <c r="A5943" s="1" t="n">
        <v>5948</v>
      </c>
      <c r="B5943" s="1" t="n">
        <v>84</v>
      </c>
      <c r="C5943" s="1" t="n">
        <v>0</v>
      </c>
      <c r="D5943" s="1" t="n">
        <v>0</v>
      </c>
      <c r="E5943" s="1" t="n">
        <v>1</v>
      </c>
      <c r="F5943" s="1" t="n">
        <v>5945</v>
      </c>
      <c r="H5943" s="1" t="s">
        <v>6571</v>
      </c>
      <c r="I5943" s="3" t="s">
        <v>6572</v>
      </c>
      <c r="J5943" s="3" t="s">
        <v>194</v>
      </c>
      <c r="K5943" s="1" t="n">
        <v>10</v>
      </c>
      <c r="L5943" s="1" t="n">
        <v>0</v>
      </c>
      <c r="M5943" s="1" t="n">
        <v>59480</v>
      </c>
    </row>
    <row r="5944" customFormat="false" ht="82.05" hidden="false" customHeight="false" outlineLevel="0" collapsed="false">
      <c r="A5944" s="1" t="n">
        <v>5949</v>
      </c>
      <c r="B5944" s="1" t="n">
        <v>84</v>
      </c>
      <c r="C5944" s="1" t="n">
        <v>0</v>
      </c>
      <c r="D5944" s="1" t="n">
        <v>0</v>
      </c>
      <c r="E5944" s="1" t="n">
        <v>1</v>
      </c>
      <c r="F5944" s="1" t="n">
        <v>5945</v>
      </c>
      <c r="H5944" s="1" t="s">
        <v>6573</v>
      </c>
      <c r="I5944" s="3" t="s">
        <v>6574</v>
      </c>
      <c r="J5944" s="3" t="s">
        <v>194</v>
      </c>
      <c r="K5944" s="1" t="n">
        <v>10</v>
      </c>
      <c r="L5944" s="1" t="n">
        <v>0</v>
      </c>
      <c r="M5944" s="1" t="n">
        <v>59490</v>
      </c>
    </row>
    <row r="5945" customFormat="false" ht="28.35" hidden="false" customHeight="false" outlineLevel="0" collapsed="false">
      <c r="A5945" s="1" t="n">
        <v>5950</v>
      </c>
      <c r="B5945" s="1" t="n">
        <v>84</v>
      </c>
      <c r="C5945" s="1" t="n">
        <v>0</v>
      </c>
      <c r="D5945" s="1" t="n">
        <v>0</v>
      </c>
      <c r="E5945" s="1" t="n">
        <v>0</v>
      </c>
      <c r="F5945" s="1" t="n">
        <v>5940</v>
      </c>
      <c r="I5945" s="3" t="s">
        <v>6575</v>
      </c>
      <c r="L5945" s="1" t="n">
        <v>0</v>
      </c>
      <c r="M5945" s="1" t="n">
        <v>59500</v>
      </c>
    </row>
    <row r="5946" customFormat="false" ht="14.9" hidden="false" customHeight="false" outlineLevel="0" collapsed="false">
      <c r="A5946" s="1" t="n">
        <v>5951</v>
      </c>
      <c r="B5946" s="1" t="n">
        <v>84</v>
      </c>
      <c r="C5946" s="1" t="n">
        <v>0</v>
      </c>
      <c r="D5946" s="1" t="n">
        <v>0</v>
      </c>
      <c r="E5946" s="1" t="n">
        <v>1</v>
      </c>
      <c r="F5946" s="1" t="n">
        <v>5950</v>
      </c>
      <c r="H5946" s="1" t="s">
        <v>6576</v>
      </c>
      <c r="I5946" s="3" t="e">
        <f aca="false">---#NAME? #NAME?,#NAME?,#NAME? #NAME?,#NAME? #NAME? #NAME?</f>
        <v>#VALUE!</v>
      </c>
      <c r="J5946" s="3" t="s">
        <v>194</v>
      </c>
      <c r="K5946" s="1" t="n">
        <v>10</v>
      </c>
      <c r="L5946" s="1" t="n">
        <v>0</v>
      </c>
      <c r="M5946" s="1" t="n">
        <v>59510</v>
      </c>
    </row>
    <row r="5947" customFormat="false" ht="14.9" hidden="false" customHeight="false" outlineLevel="0" collapsed="false">
      <c r="A5947" s="1" t="n">
        <v>5952</v>
      </c>
      <c r="B5947" s="1" t="n">
        <v>84</v>
      </c>
      <c r="C5947" s="1" t="n">
        <v>0</v>
      </c>
      <c r="D5947" s="1" t="n">
        <v>0</v>
      </c>
      <c r="E5947" s="1" t="n">
        <v>1</v>
      </c>
      <c r="F5947" s="1" t="n">
        <v>5950</v>
      </c>
      <c r="H5947" s="1" t="s">
        <v>6577</v>
      </c>
      <c r="I5947" s="3" t="e">
        <f aca="false">---#NAME?</f>
        <v>#NAME?</v>
      </c>
      <c r="J5947" s="3" t="s">
        <v>194</v>
      </c>
      <c r="K5947" s="1" t="n">
        <v>10</v>
      </c>
      <c r="L5947" s="1" t="n">
        <v>0</v>
      </c>
      <c r="M5947" s="1" t="n">
        <v>59520</v>
      </c>
    </row>
    <row r="5948" customFormat="false" ht="149.25" hidden="false" customHeight="false" outlineLevel="0" collapsed="false">
      <c r="A5948" s="1" t="n">
        <v>5953</v>
      </c>
      <c r="B5948" s="1" t="n">
        <v>84</v>
      </c>
      <c r="C5948" s="1" t="n">
        <v>0</v>
      </c>
      <c r="D5948" s="1" t="n">
        <v>1</v>
      </c>
      <c r="E5948" s="1" t="n">
        <v>0</v>
      </c>
      <c r="G5948" s="1" t="n">
        <v>84.08</v>
      </c>
      <c r="I5948" s="3" t="s">
        <v>6578</v>
      </c>
      <c r="L5948" s="1" t="n">
        <v>0</v>
      </c>
      <c r="M5948" s="1" t="n">
        <v>59530</v>
      </c>
    </row>
    <row r="5949" customFormat="false" ht="55.2" hidden="false" customHeight="false" outlineLevel="0" collapsed="false">
      <c r="A5949" s="1" t="n">
        <v>5954</v>
      </c>
      <c r="B5949" s="1" t="n">
        <v>84</v>
      </c>
      <c r="C5949" s="1" t="n">
        <v>0</v>
      </c>
      <c r="D5949" s="1" t="n">
        <v>0</v>
      </c>
      <c r="E5949" s="1" t="n">
        <v>1</v>
      </c>
      <c r="F5949" s="1" t="n">
        <v>5953</v>
      </c>
      <c r="H5949" s="1" t="s">
        <v>6579</v>
      </c>
      <c r="I5949" s="3" t="s">
        <v>6580</v>
      </c>
      <c r="J5949" s="3" t="s">
        <v>194</v>
      </c>
      <c r="K5949" s="1" t="n">
        <v>10</v>
      </c>
      <c r="L5949" s="1" t="n">
        <v>0</v>
      </c>
      <c r="M5949" s="1" t="n">
        <v>59540</v>
      </c>
    </row>
    <row r="5950" customFormat="false" ht="135.8" hidden="false" customHeight="false" outlineLevel="0" collapsed="false">
      <c r="A5950" s="1" t="n">
        <v>5955</v>
      </c>
      <c r="B5950" s="1" t="n">
        <v>84</v>
      </c>
      <c r="C5950" s="1" t="n">
        <v>0</v>
      </c>
      <c r="D5950" s="1" t="n">
        <v>0</v>
      </c>
      <c r="E5950" s="1" t="n">
        <v>1</v>
      </c>
      <c r="F5950" s="1" t="n">
        <v>5953</v>
      </c>
      <c r="H5950" s="1" t="s">
        <v>6581</v>
      </c>
      <c r="I5950" s="3" t="s">
        <v>6582</v>
      </c>
      <c r="J5950" s="3" t="s">
        <v>194</v>
      </c>
      <c r="K5950" s="1" t="n">
        <v>10</v>
      </c>
      <c r="L5950" s="1" t="n">
        <v>0</v>
      </c>
      <c r="M5950" s="1" t="n">
        <v>59550</v>
      </c>
    </row>
    <row r="5951" customFormat="false" ht="14.9" hidden="false" customHeight="false" outlineLevel="0" collapsed="false">
      <c r="A5951" s="1" t="n">
        <v>5956</v>
      </c>
      <c r="B5951" s="1" t="n">
        <v>84</v>
      </c>
      <c r="C5951" s="1" t="n">
        <v>0</v>
      </c>
      <c r="D5951" s="1" t="n">
        <v>0</v>
      </c>
      <c r="E5951" s="1" t="n">
        <v>0</v>
      </c>
      <c r="F5951" s="1" t="n">
        <v>5953</v>
      </c>
      <c r="I5951" s="3" t="s">
        <v>199</v>
      </c>
      <c r="L5951" s="1" t="n">
        <v>0</v>
      </c>
      <c r="M5951" s="1" t="n">
        <v>59560</v>
      </c>
    </row>
    <row r="5952" customFormat="false" ht="14.9" hidden="false" customHeight="false" outlineLevel="0" collapsed="false">
      <c r="A5952" s="1" t="n">
        <v>5957</v>
      </c>
      <c r="B5952" s="1" t="n">
        <v>84</v>
      </c>
      <c r="C5952" s="1" t="n">
        <v>0</v>
      </c>
      <c r="D5952" s="1" t="n">
        <v>0</v>
      </c>
      <c r="E5952" s="1" t="n">
        <v>1</v>
      </c>
      <c r="F5952" s="1" t="n">
        <v>5956</v>
      </c>
      <c r="H5952" s="1" t="s">
        <v>6583</v>
      </c>
      <c r="I5952" s="3" t="e">
        <f aca="false">---#NAME? #NAME?,#NAME?,#NAME? #NAME?,#NAME? #NAME? #NAME?</f>
        <v>#VALUE!</v>
      </c>
      <c r="J5952" s="3" t="s">
        <v>194</v>
      </c>
      <c r="K5952" s="1" t="n">
        <v>10</v>
      </c>
      <c r="L5952" s="1" t="n">
        <v>0</v>
      </c>
      <c r="M5952" s="1" t="n">
        <v>59570</v>
      </c>
    </row>
    <row r="5953" customFormat="false" ht="14.9" hidden="false" customHeight="false" outlineLevel="0" collapsed="false">
      <c r="A5953" s="1" t="n">
        <v>5958</v>
      </c>
      <c r="B5953" s="1" t="n">
        <v>84</v>
      </c>
      <c r="C5953" s="1" t="n">
        <v>0</v>
      </c>
      <c r="D5953" s="1" t="n">
        <v>0</v>
      </c>
      <c r="E5953" s="1" t="n">
        <v>1</v>
      </c>
      <c r="F5953" s="1" t="n">
        <v>5956</v>
      </c>
      <c r="H5953" s="1" t="s">
        <v>6584</v>
      </c>
      <c r="I5953" s="3" t="e">
        <f aca="false">---#NAME?</f>
        <v>#NAME?</v>
      </c>
      <c r="J5953" s="3" t="s">
        <v>194</v>
      </c>
      <c r="K5953" s="1" t="n">
        <v>10</v>
      </c>
      <c r="L5953" s="1" t="n">
        <v>0</v>
      </c>
      <c r="M5953" s="1" t="n">
        <v>59580</v>
      </c>
    </row>
    <row r="5954" customFormat="false" ht="149.25" hidden="false" customHeight="false" outlineLevel="0" collapsed="false">
      <c r="A5954" s="1" t="n">
        <v>5959</v>
      </c>
      <c r="B5954" s="1" t="n">
        <v>84</v>
      </c>
      <c r="C5954" s="1" t="n">
        <v>0</v>
      </c>
      <c r="D5954" s="1" t="n">
        <v>1</v>
      </c>
      <c r="E5954" s="1" t="n">
        <v>0</v>
      </c>
      <c r="G5954" s="1" t="n">
        <v>84.09</v>
      </c>
      <c r="I5954" s="3" t="s">
        <v>6585</v>
      </c>
      <c r="L5954" s="1" t="n">
        <v>0</v>
      </c>
      <c r="M5954" s="1" t="n">
        <v>59590</v>
      </c>
    </row>
    <row r="5955" customFormat="false" ht="14.9" hidden="false" customHeight="false" outlineLevel="0" collapsed="false">
      <c r="A5955" s="1" t="n">
        <v>5960</v>
      </c>
      <c r="B5955" s="1" t="n">
        <v>84</v>
      </c>
      <c r="C5955" s="1" t="n">
        <v>0</v>
      </c>
      <c r="D5955" s="1" t="n">
        <v>0</v>
      </c>
      <c r="E5955" s="1" t="n">
        <v>1</v>
      </c>
      <c r="F5955" s="1" t="n">
        <v>5959</v>
      </c>
      <c r="H5955" s="1" t="s">
        <v>6586</v>
      </c>
      <c r="I5955" s="3" t="e">
        <f aca="false">-#NAME? #NAME? #NAME?</f>
        <v>#VALUE!</v>
      </c>
      <c r="J5955" s="3" t="s">
        <v>256</v>
      </c>
      <c r="K5955" s="1" t="n">
        <v>10</v>
      </c>
      <c r="L5955" s="1" t="n">
        <v>0</v>
      </c>
      <c r="M5955" s="1" t="n">
        <v>59600</v>
      </c>
    </row>
    <row r="5956" customFormat="false" ht="14.9" hidden="false" customHeight="false" outlineLevel="0" collapsed="false">
      <c r="A5956" s="1" t="n">
        <v>5961</v>
      </c>
      <c r="B5956" s="1" t="n">
        <v>84</v>
      </c>
      <c r="C5956" s="1" t="n">
        <v>0</v>
      </c>
      <c r="D5956" s="1" t="n">
        <v>0</v>
      </c>
      <c r="E5956" s="1" t="n">
        <v>0</v>
      </c>
      <c r="F5956" s="1" t="n">
        <v>5959</v>
      </c>
      <c r="I5956" s="3" t="s">
        <v>199</v>
      </c>
      <c r="L5956" s="1" t="n">
        <v>0</v>
      </c>
      <c r="M5956" s="1" t="n">
        <v>59610</v>
      </c>
    </row>
    <row r="5957" customFormat="false" ht="14.9" hidden="false" customHeight="false" outlineLevel="0" collapsed="false">
      <c r="A5957" s="1" t="n">
        <v>5962</v>
      </c>
      <c r="B5957" s="1" t="n">
        <v>84</v>
      </c>
      <c r="C5957" s="1" t="n">
        <v>0</v>
      </c>
      <c r="D5957" s="1" t="n">
        <v>0</v>
      </c>
      <c r="E5957" s="1" t="n">
        <v>1</v>
      </c>
      <c r="F5957" s="1" t="n">
        <v>5961</v>
      </c>
      <c r="H5957" s="1" t="s">
        <v>6587</v>
      </c>
      <c r="I5957" s="3" t="e">
        <f aca="false">--#NAME? #NAME? #NAME? #NAME? #NAME? #NAME? #NAME? #NAME?-#NAME? #NAME? #NAME? #NAME? #NAME?</f>
        <v>#VALUE!</v>
      </c>
      <c r="J5957" s="3" t="s">
        <v>256</v>
      </c>
      <c r="K5957" s="1" t="n">
        <v>10</v>
      </c>
      <c r="L5957" s="1" t="n">
        <v>0</v>
      </c>
      <c r="M5957" s="1" t="n">
        <v>59620</v>
      </c>
    </row>
    <row r="5958" customFormat="false" ht="14.9" hidden="false" customHeight="false" outlineLevel="0" collapsed="false">
      <c r="A5958" s="1" t="n">
        <v>5963</v>
      </c>
      <c r="B5958" s="1" t="n">
        <v>84</v>
      </c>
      <c r="C5958" s="1" t="n">
        <v>0</v>
      </c>
      <c r="D5958" s="1" t="n">
        <v>0</v>
      </c>
      <c r="E5958" s="1" t="n">
        <v>1</v>
      </c>
      <c r="F5958" s="1" t="n">
        <v>5961</v>
      </c>
      <c r="H5958" s="1" t="s">
        <v>6588</v>
      </c>
      <c r="I5958" s="3" t="e">
        <f aca="false">--#NAME?</f>
        <v>#NAME?</v>
      </c>
      <c r="J5958" s="3" t="s">
        <v>256</v>
      </c>
      <c r="K5958" s="1" t="n">
        <v>10</v>
      </c>
      <c r="L5958" s="1" t="n">
        <v>0</v>
      </c>
      <c r="M5958" s="1" t="n">
        <v>59630</v>
      </c>
    </row>
    <row r="5959" customFormat="false" ht="95.5" hidden="false" customHeight="false" outlineLevel="0" collapsed="false">
      <c r="A5959" s="1" t="n">
        <v>5964</v>
      </c>
      <c r="B5959" s="1" t="n">
        <v>84</v>
      </c>
      <c r="C5959" s="1" t="n">
        <v>0</v>
      </c>
      <c r="D5959" s="1" t="n">
        <v>1</v>
      </c>
      <c r="E5959" s="1" t="n">
        <v>0</v>
      </c>
      <c r="G5959" s="1" t="n">
        <v>84.1</v>
      </c>
      <c r="I5959" s="3" t="s">
        <v>6589</v>
      </c>
      <c r="L5959" s="1" t="n">
        <v>0</v>
      </c>
      <c r="M5959" s="1" t="n">
        <v>59640</v>
      </c>
    </row>
    <row r="5960" customFormat="false" ht="68.65" hidden="false" customHeight="false" outlineLevel="0" collapsed="false">
      <c r="A5960" s="1" t="n">
        <v>5965</v>
      </c>
      <c r="B5960" s="1" t="n">
        <v>84</v>
      </c>
      <c r="C5960" s="1" t="n">
        <v>0</v>
      </c>
      <c r="D5960" s="1" t="n">
        <v>0</v>
      </c>
      <c r="E5960" s="1" t="n">
        <v>0</v>
      </c>
      <c r="F5960" s="1" t="n">
        <v>5964</v>
      </c>
      <c r="I5960" s="3" t="s">
        <v>6590</v>
      </c>
      <c r="L5960" s="1" t="n">
        <v>0</v>
      </c>
      <c r="M5960" s="1" t="n">
        <v>59650</v>
      </c>
    </row>
    <row r="5961" customFormat="false" ht="68.65" hidden="false" customHeight="false" outlineLevel="0" collapsed="false">
      <c r="A5961" s="1" t="n">
        <v>5966</v>
      </c>
      <c r="B5961" s="1" t="n">
        <v>84</v>
      </c>
      <c r="C5961" s="1" t="n">
        <v>0</v>
      </c>
      <c r="D5961" s="1" t="n">
        <v>0</v>
      </c>
      <c r="E5961" s="1" t="n">
        <v>1</v>
      </c>
      <c r="F5961" s="1" t="n">
        <v>5965</v>
      </c>
      <c r="H5961" s="1" t="s">
        <v>6591</v>
      </c>
      <c r="I5961" s="3" t="s">
        <v>6592</v>
      </c>
      <c r="J5961" s="3" t="s">
        <v>194</v>
      </c>
      <c r="K5961" s="1" t="n">
        <v>10</v>
      </c>
      <c r="L5961" s="1" t="n">
        <v>0</v>
      </c>
      <c r="M5961" s="1" t="n">
        <v>59660</v>
      </c>
    </row>
    <row r="5962" customFormat="false" ht="122.35" hidden="false" customHeight="false" outlineLevel="0" collapsed="false">
      <c r="A5962" s="1" t="n">
        <v>5967</v>
      </c>
      <c r="B5962" s="1" t="n">
        <v>84</v>
      </c>
      <c r="C5962" s="1" t="n">
        <v>0</v>
      </c>
      <c r="D5962" s="1" t="n">
        <v>0</v>
      </c>
      <c r="E5962" s="1" t="n">
        <v>1</v>
      </c>
      <c r="F5962" s="1" t="n">
        <v>5965</v>
      </c>
      <c r="H5962" s="1" t="s">
        <v>6593</v>
      </c>
      <c r="I5962" s="3" t="s">
        <v>6594</v>
      </c>
      <c r="J5962" s="3" t="s">
        <v>194</v>
      </c>
      <c r="K5962" s="1" t="n">
        <v>10</v>
      </c>
      <c r="L5962" s="1" t="n">
        <v>0</v>
      </c>
      <c r="M5962" s="1" t="n">
        <v>59670</v>
      </c>
    </row>
    <row r="5963" customFormat="false" ht="68.65" hidden="false" customHeight="false" outlineLevel="0" collapsed="false">
      <c r="A5963" s="1" t="n">
        <v>5968</v>
      </c>
      <c r="B5963" s="1" t="n">
        <v>84</v>
      </c>
      <c r="C5963" s="1" t="n">
        <v>0</v>
      </c>
      <c r="D5963" s="1" t="n">
        <v>0</v>
      </c>
      <c r="E5963" s="1" t="n">
        <v>1</v>
      </c>
      <c r="F5963" s="1" t="n">
        <v>5965</v>
      </c>
      <c r="H5963" s="1" t="s">
        <v>6595</v>
      </c>
      <c r="I5963" s="3" t="s">
        <v>6596</v>
      </c>
      <c r="J5963" s="3" t="s">
        <v>194</v>
      </c>
      <c r="K5963" s="1" t="n">
        <v>10</v>
      </c>
      <c r="L5963" s="1" t="n">
        <v>0</v>
      </c>
      <c r="M5963" s="1" t="n">
        <v>59680</v>
      </c>
    </row>
    <row r="5964" customFormat="false" ht="14.9" hidden="false" customHeight="false" outlineLevel="0" collapsed="false">
      <c r="A5964" s="1" t="n">
        <v>5969</v>
      </c>
      <c r="B5964" s="1" t="n">
        <v>84</v>
      </c>
      <c r="C5964" s="1" t="n">
        <v>0</v>
      </c>
      <c r="D5964" s="1" t="n">
        <v>0</v>
      </c>
      <c r="E5964" s="1" t="n">
        <v>1</v>
      </c>
      <c r="F5964" s="1" t="n">
        <v>5964</v>
      </c>
      <c r="H5964" s="1" t="s">
        <v>6597</v>
      </c>
      <c r="I5964" s="3" t="e">
        <f aca="false">-#NAME?,#NAME? #NAME?</f>
        <v>#VALUE!</v>
      </c>
      <c r="J5964" s="3" t="s">
        <v>256</v>
      </c>
      <c r="K5964" s="1" t="n">
        <v>10</v>
      </c>
      <c r="L5964" s="1" t="n">
        <v>0</v>
      </c>
      <c r="M5964" s="1" t="n">
        <v>59690</v>
      </c>
    </row>
    <row r="5965" customFormat="false" ht="95.5" hidden="false" customHeight="false" outlineLevel="0" collapsed="false">
      <c r="A5965" s="1" t="n">
        <v>5970</v>
      </c>
      <c r="B5965" s="1" t="n">
        <v>84</v>
      </c>
      <c r="C5965" s="1" t="n">
        <v>0</v>
      </c>
      <c r="D5965" s="1" t="n">
        <v>1</v>
      </c>
      <c r="E5965" s="1" t="n">
        <v>0</v>
      </c>
      <c r="G5965" s="1" t="n">
        <v>84.11</v>
      </c>
      <c r="I5965" s="3" t="s">
        <v>6598</v>
      </c>
      <c r="L5965" s="1" t="n">
        <v>0</v>
      </c>
      <c r="M5965" s="1" t="n">
        <v>59700</v>
      </c>
    </row>
    <row r="5966" customFormat="false" ht="28.35" hidden="false" customHeight="false" outlineLevel="0" collapsed="false">
      <c r="A5966" s="1" t="n">
        <v>5971</v>
      </c>
      <c r="B5966" s="1" t="n">
        <v>84</v>
      </c>
      <c r="C5966" s="1" t="n">
        <v>0</v>
      </c>
      <c r="D5966" s="1" t="n">
        <v>0</v>
      </c>
      <c r="E5966" s="1" t="n">
        <v>0</v>
      </c>
      <c r="F5966" s="1" t="n">
        <v>5970</v>
      </c>
      <c r="I5966" s="3" t="s">
        <v>6599</v>
      </c>
      <c r="L5966" s="1" t="n">
        <v>0</v>
      </c>
      <c r="M5966" s="1" t="n">
        <v>59710</v>
      </c>
    </row>
    <row r="5967" customFormat="false" ht="55.2" hidden="false" customHeight="false" outlineLevel="0" collapsed="false">
      <c r="A5967" s="1" t="n">
        <v>5972</v>
      </c>
      <c r="B5967" s="1" t="n">
        <v>84</v>
      </c>
      <c r="C5967" s="1" t="n">
        <v>0</v>
      </c>
      <c r="D5967" s="1" t="n">
        <v>0</v>
      </c>
      <c r="E5967" s="1" t="n">
        <v>1</v>
      </c>
      <c r="F5967" s="1" t="n">
        <v>5971</v>
      </c>
      <c r="H5967" s="1" t="s">
        <v>6600</v>
      </c>
      <c r="I5967" s="3" t="s">
        <v>6601</v>
      </c>
      <c r="J5967" s="3" t="s">
        <v>194</v>
      </c>
      <c r="K5967" s="1" t="n">
        <v>10</v>
      </c>
      <c r="L5967" s="1" t="n">
        <v>0</v>
      </c>
      <c r="M5967" s="1" t="n">
        <v>59720</v>
      </c>
    </row>
    <row r="5968" customFormat="false" ht="55.2" hidden="false" customHeight="false" outlineLevel="0" collapsed="false">
      <c r="A5968" s="1" t="n">
        <v>5973</v>
      </c>
      <c r="B5968" s="1" t="n">
        <v>84</v>
      </c>
      <c r="C5968" s="1" t="n">
        <v>0</v>
      </c>
      <c r="D5968" s="1" t="n">
        <v>0</v>
      </c>
      <c r="E5968" s="1" t="n">
        <v>1</v>
      </c>
      <c r="F5968" s="1" t="n">
        <v>5971</v>
      </c>
      <c r="H5968" s="1" t="s">
        <v>6602</v>
      </c>
      <c r="I5968" s="3" t="s">
        <v>6603</v>
      </c>
      <c r="J5968" s="3" t="s">
        <v>194</v>
      </c>
      <c r="K5968" s="1" t="n">
        <v>10</v>
      </c>
      <c r="L5968" s="1" t="n">
        <v>0</v>
      </c>
      <c r="M5968" s="1" t="n">
        <v>59730</v>
      </c>
    </row>
    <row r="5969" customFormat="false" ht="41.75" hidden="false" customHeight="false" outlineLevel="0" collapsed="false">
      <c r="A5969" s="1" t="n">
        <v>5974</v>
      </c>
      <c r="B5969" s="1" t="n">
        <v>84</v>
      </c>
      <c r="C5969" s="1" t="n">
        <v>0</v>
      </c>
      <c r="D5969" s="1" t="n">
        <v>0</v>
      </c>
      <c r="E5969" s="1" t="n">
        <v>0</v>
      </c>
      <c r="F5969" s="1" t="n">
        <v>5970</v>
      </c>
      <c r="I5969" s="3" t="s">
        <v>6604</v>
      </c>
      <c r="L5969" s="1" t="n">
        <v>0</v>
      </c>
      <c r="M5969" s="1" t="n">
        <v>59740</v>
      </c>
    </row>
    <row r="5970" customFormat="false" ht="68.65" hidden="false" customHeight="false" outlineLevel="0" collapsed="false">
      <c r="A5970" s="1" t="n">
        <v>5975</v>
      </c>
      <c r="B5970" s="1" t="n">
        <v>84</v>
      </c>
      <c r="C5970" s="1" t="n">
        <v>0</v>
      </c>
      <c r="D5970" s="1" t="n">
        <v>0</v>
      </c>
      <c r="E5970" s="1" t="n">
        <v>1</v>
      </c>
      <c r="F5970" s="1" t="n">
        <v>5974</v>
      </c>
      <c r="H5970" s="1" t="s">
        <v>6605</v>
      </c>
      <c r="I5970" s="3" t="s">
        <v>6606</v>
      </c>
      <c r="J5970" s="3" t="s">
        <v>194</v>
      </c>
      <c r="K5970" s="1" t="n">
        <v>10</v>
      </c>
      <c r="L5970" s="1" t="n">
        <v>0</v>
      </c>
      <c r="M5970" s="1" t="n">
        <v>59750</v>
      </c>
    </row>
    <row r="5971" customFormat="false" ht="68.65" hidden="false" customHeight="false" outlineLevel="0" collapsed="false">
      <c r="A5971" s="1" t="n">
        <v>5976</v>
      </c>
      <c r="B5971" s="1" t="n">
        <v>84</v>
      </c>
      <c r="C5971" s="1" t="n">
        <v>0</v>
      </c>
      <c r="D5971" s="1" t="n">
        <v>0</v>
      </c>
      <c r="E5971" s="1" t="n">
        <v>1</v>
      </c>
      <c r="F5971" s="1" t="n">
        <v>5974</v>
      </c>
      <c r="H5971" s="1" t="s">
        <v>6607</v>
      </c>
      <c r="I5971" s="3" t="s">
        <v>6608</v>
      </c>
      <c r="J5971" s="3" t="s">
        <v>194</v>
      </c>
      <c r="K5971" s="1" t="n">
        <v>10</v>
      </c>
      <c r="L5971" s="1" t="n">
        <v>0</v>
      </c>
      <c r="M5971" s="1" t="n">
        <v>59760</v>
      </c>
    </row>
    <row r="5972" customFormat="false" ht="41.75" hidden="false" customHeight="false" outlineLevel="0" collapsed="false">
      <c r="A5972" s="1" t="n">
        <v>5977</v>
      </c>
      <c r="B5972" s="1" t="n">
        <v>84</v>
      </c>
      <c r="C5972" s="1" t="n">
        <v>0</v>
      </c>
      <c r="D5972" s="1" t="n">
        <v>0</v>
      </c>
      <c r="E5972" s="1" t="n">
        <v>0</v>
      </c>
      <c r="F5972" s="1" t="n">
        <v>5970</v>
      </c>
      <c r="I5972" s="3" t="s">
        <v>6609</v>
      </c>
      <c r="L5972" s="1" t="n">
        <v>0</v>
      </c>
      <c r="M5972" s="1" t="n">
        <v>59770</v>
      </c>
    </row>
    <row r="5973" customFormat="false" ht="68.65" hidden="false" customHeight="false" outlineLevel="0" collapsed="false">
      <c r="A5973" s="1" t="n">
        <v>5978</v>
      </c>
      <c r="B5973" s="1" t="n">
        <v>84</v>
      </c>
      <c r="C5973" s="1" t="n">
        <v>0</v>
      </c>
      <c r="D5973" s="1" t="n">
        <v>0</v>
      </c>
      <c r="E5973" s="1" t="n">
        <v>1</v>
      </c>
      <c r="F5973" s="1" t="n">
        <v>5977</v>
      </c>
      <c r="H5973" s="1" t="s">
        <v>6610</v>
      </c>
      <c r="I5973" s="3" t="s">
        <v>6611</v>
      </c>
      <c r="J5973" s="3" t="s">
        <v>194</v>
      </c>
      <c r="K5973" s="1" t="n">
        <v>10</v>
      </c>
      <c r="L5973" s="1" t="n">
        <v>0</v>
      </c>
      <c r="M5973" s="1" t="n">
        <v>59780</v>
      </c>
    </row>
    <row r="5974" customFormat="false" ht="68.65" hidden="false" customHeight="false" outlineLevel="0" collapsed="false">
      <c r="A5974" s="1" t="n">
        <v>5979</v>
      </c>
      <c r="B5974" s="1" t="n">
        <v>84</v>
      </c>
      <c r="C5974" s="1" t="n">
        <v>0</v>
      </c>
      <c r="D5974" s="1" t="n">
        <v>0</v>
      </c>
      <c r="E5974" s="1" t="n">
        <v>1</v>
      </c>
      <c r="F5974" s="1" t="n">
        <v>5977</v>
      </c>
      <c r="H5974" s="1" t="s">
        <v>6612</v>
      </c>
      <c r="I5974" s="3" t="s">
        <v>6613</v>
      </c>
      <c r="J5974" s="3" t="s">
        <v>194</v>
      </c>
      <c r="K5974" s="1" t="n">
        <v>10</v>
      </c>
      <c r="L5974" s="1" t="n">
        <v>0</v>
      </c>
      <c r="M5974" s="1" t="n">
        <v>59790</v>
      </c>
    </row>
    <row r="5975" customFormat="false" ht="14.9" hidden="false" customHeight="false" outlineLevel="0" collapsed="false">
      <c r="A5975" s="1" t="n">
        <v>5980</v>
      </c>
      <c r="B5975" s="1" t="n">
        <v>84</v>
      </c>
      <c r="C5975" s="1" t="n">
        <v>0</v>
      </c>
      <c r="D5975" s="1" t="n">
        <v>0</v>
      </c>
      <c r="E5975" s="1" t="n">
        <v>0</v>
      </c>
      <c r="F5975" s="1" t="n">
        <v>5970</v>
      </c>
      <c r="I5975" s="3" t="s">
        <v>6614</v>
      </c>
      <c r="L5975" s="1" t="n">
        <v>0</v>
      </c>
      <c r="M5975" s="1" t="n">
        <v>59800</v>
      </c>
    </row>
    <row r="5976" customFormat="false" ht="14.9" hidden="false" customHeight="false" outlineLevel="0" collapsed="false">
      <c r="A5976" s="1" t="n">
        <v>5981</v>
      </c>
      <c r="B5976" s="1" t="n">
        <v>84</v>
      </c>
      <c r="C5976" s="1" t="n">
        <v>0</v>
      </c>
      <c r="D5976" s="1" t="n">
        <v>0</v>
      </c>
      <c r="E5976" s="1" t="n">
        <v>1</v>
      </c>
      <c r="F5976" s="1" t="n">
        <v>5980</v>
      </c>
      <c r="H5976" s="1" t="s">
        <v>6615</v>
      </c>
      <c r="I5976" s="3" t="e">
        <f aca="false">--#NAME? #NAME?-#NAME? #NAME? #NAME?-#NAME?</f>
        <v>#VALUE!</v>
      </c>
      <c r="J5976" s="3" t="s">
        <v>256</v>
      </c>
      <c r="K5976" s="1" t="n">
        <v>10</v>
      </c>
      <c r="L5976" s="1" t="n">
        <v>0</v>
      </c>
      <c r="M5976" s="1" t="n">
        <v>59810</v>
      </c>
    </row>
    <row r="5977" customFormat="false" ht="14.9" hidden="false" customHeight="false" outlineLevel="0" collapsed="false">
      <c r="A5977" s="1" t="n">
        <v>5982</v>
      </c>
      <c r="B5977" s="1" t="n">
        <v>84</v>
      </c>
      <c r="C5977" s="1" t="n">
        <v>0</v>
      </c>
      <c r="D5977" s="1" t="n">
        <v>0</v>
      </c>
      <c r="E5977" s="1" t="n">
        <v>1</v>
      </c>
      <c r="F5977" s="1" t="n">
        <v>5980</v>
      </c>
      <c r="H5977" s="1" t="s">
        <v>6616</v>
      </c>
      <c r="I5977" s="3" t="e">
        <f aca="false">--#NAME?</f>
        <v>#NAME?</v>
      </c>
      <c r="J5977" s="3" t="s">
        <v>256</v>
      </c>
      <c r="K5977" s="1" t="n">
        <v>10</v>
      </c>
      <c r="L5977" s="1" t="n">
        <v>0</v>
      </c>
      <c r="M5977" s="1" t="n">
        <v>59820</v>
      </c>
    </row>
    <row r="5978" customFormat="false" ht="55.2" hidden="false" customHeight="false" outlineLevel="0" collapsed="false">
      <c r="A5978" s="1" t="n">
        <v>5983</v>
      </c>
      <c r="B5978" s="1" t="n">
        <v>84</v>
      </c>
      <c r="C5978" s="1" t="n">
        <v>0</v>
      </c>
      <c r="D5978" s="1" t="n">
        <v>1</v>
      </c>
      <c r="E5978" s="1" t="n">
        <v>0</v>
      </c>
      <c r="G5978" s="1" t="n">
        <v>84.12</v>
      </c>
      <c r="I5978" s="3" t="s">
        <v>6617</v>
      </c>
      <c r="L5978" s="1" t="n">
        <v>0</v>
      </c>
      <c r="M5978" s="1" t="n">
        <v>59830</v>
      </c>
    </row>
    <row r="5979" customFormat="false" ht="14.9" hidden="false" customHeight="false" outlineLevel="0" collapsed="false">
      <c r="A5979" s="1" t="n">
        <v>5984</v>
      </c>
      <c r="B5979" s="1" t="n">
        <v>84</v>
      </c>
      <c r="C5979" s="1" t="n">
        <v>0</v>
      </c>
      <c r="D5979" s="1" t="n">
        <v>0</v>
      </c>
      <c r="E5979" s="1" t="n">
        <v>1</v>
      </c>
      <c r="F5979" s="1" t="n">
        <v>5983</v>
      </c>
      <c r="H5979" s="1" t="s">
        <v>6618</v>
      </c>
      <c r="I5979" s="3" t="e">
        <f aca="false">-#NAME? #NAME? #NAME? #NAME? #NAME?-#NAME?</f>
        <v>#VALUE!</v>
      </c>
      <c r="J5979" s="3" t="s">
        <v>194</v>
      </c>
      <c r="K5979" s="1" t="n">
        <v>10</v>
      </c>
      <c r="L5979" s="1" t="n">
        <v>0</v>
      </c>
      <c r="M5979" s="1" t="n">
        <v>59840</v>
      </c>
    </row>
    <row r="5980" customFormat="false" ht="82.05" hidden="false" customHeight="false" outlineLevel="0" collapsed="false">
      <c r="A5980" s="1" t="n">
        <v>5985</v>
      </c>
      <c r="B5980" s="1" t="n">
        <v>84</v>
      </c>
      <c r="C5980" s="1" t="n">
        <v>0</v>
      </c>
      <c r="D5980" s="1" t="n">
        <v>0</v>
      </c>
      <c r="E5980" s="1" t="n">
        <v>0</v>
      </c>
      <c r="F5980" s="1" t="n">
        <v>5983</v>
      </c>
      <c r="I5980" s="3" t="s">
        <v>6619</v>
      </c>
      <c r="L5980" s="1" t="n">
        <v>0</v>
      </c>
      <c r="M5980" s="1" t="n">
        <v>59850</v>
      </c>
    </row>
    <row r="5981" customFormat="false" ht="14.9" hidden="false" customHeight="false" outlineLevel="0" collapsed="false">
      <c r="A5981" s="1" t="n">
        <v>5986</v>
      </c>
      <c r="B5981" s="1" t="n">
        <v>84</v>
      </c>
      <c r="C5981" s="1" t="n">
        <v>0</v>
      </c>
      <c r="D5981" s="1" t="n">
        <v>0</v>
      </c>
      <c r="E5981" s="1" t="n">
        <v>1</v>
      </c>
      <c r="F5981" s="1" t="n">
        <v>5985</v>
      </c>
      <c r="H5981" s="1" t="s">
        <v>6620</v>
      </c>
      <c r="I5981" s="3" t="e">
        <f aca="false">--#NAME? #NAME? (#NAME?)</f>
        <v>#VALUE!</v>
      </c>
      <c r="J5981" s="3" t="s">
        <v>194</v>
      </c>
      <c r="K5981" s="1" t="n">
        <v>10</v>
      </c>
      <c r="L5981" s="1" t="n">
        <v>0</v>
      </c>
      <c r="M5981" s="1" t="n">
        <v>59860</v>
      </c>
    </row>
    <row r="5982" customFormat="false" ht="14.9" hidden="false" customHeight="false" outlineLevel="0" collapsed="false">
      <c r="A5982" s="1" t="n">
        <v>5987</v>
      </c>
      <c r="B5982" s="1" t="n">
        <v>84</v>
      </c>
      <c r="C5982" s="1" t="n">
        <v>0</v>
      </c>
      <c r="D5982" s="1" t="n">
        <v>0</v>
      </c>
      <c r="E5982" s="1" t="n">
        <v>1</v>
      </c>
      <c r="F5982" s="1" t="n">
        <v>5985</v>
      </c>
      <c r="H5982" s="1" t="s">
        <v>6621</v>
      </c>
      <c r="I5982" s="3" t="e">
        <f aca="false">--#NAME?</f>
        <v>#NAME?</v>
      </c>
      <c r="J5982" s="3" t="s">
        <v>194</v>
      </c>
      <c r="K5982" s="1" t="n">
        <v>10</v>
      </c>
      <c r="L5982" s="1" t="n">
        <v>0</v>
      </c>
      <c r="M5982" s="1" t="n">
        <v>59870</v>
      </c>
    </row>
    <row r="5983" customFormat="false" ht="82.05" hidden="false" customHeight="false" outlineLevel="0" collapsed="false">
      <c r="A5983" s="1" t="n">
        <v>5988</v>
      </c>
      <c r="B5983" s="1" t="n">
        <v>84</v>
      </c>
      <c r="C5983" s="1" t="n">
        <v>0</v>
      </c>
      <c r="D5983" s="1" t="n">
        <v>0</v>
      </c>
      <c r="E5983" s="1" t="n">
        <v>0</v>
      </c>
      <c r="F5983" s="1" t="n">
        <v>5983</v>
      </c>
      <c r="I5983" s="3" t="s">
        <v>6622</v>
      </c>
      <c r="L5983" s="1" t="n">
        <v>0</v>
      </c>
      <c r="M5983" s="1" t="n">
        <v>59880</v>
      </c>
    </row>
    <row r="5984" customFormat="false" ht="14.9" hidden="false" customHeight="false" outlineLevel="0" collapsed="false">
      <c r="A5984" s="1" t="n">
        <v>5989</v>
      </c>
      <c r="B5984" s="1" t="n">
        <v>84</v>
      </c>
      <c r="C5984" s="1" t="n">
        <v>0</v>
      </c>
      <c r="D5984" s="1" t="n">
        <v>0</v>
      </c>
      <c r="E5984" s="1" t="n">
        <v>1</v>
      </c>
      <c r="F5984" s="1" t="n">
        <v>5988</v>
      </c>
      <c r="H5984" s="1" t="s">
        <v>6623</v>
      </c>
      <c r="I5984" s="3" t="e">
        <f aca="false">--#NAME? #NAME? (#NAME?)</f>
        <v>#VALUE!</v>
      </c>
      <c r="J5984" s="3" t="s">
        <v>194</v>
      </c>
      <c r="K5984" s="1" t="n">
        <v>10</v>
      </c>
      <c r="L5984" s="1" t="n">
        <v>0</v>
      </c>
      <c r="M5984" s="1" t="n">
        <v>59890</v>
      </c>
    </row>
    <row r="5985" customFormat="false" ht="14.9" hidden="false" customHeight="false" outlineLevel="0" collapsed="false">
      <c r="A5985" s="1" t="n">
        <v>5990</v>
      </c>
      <c r="B5985" s="1" t="n">
        <v>84</v>
      </c>
      <c r="C5985" s="1" t="n">
        <v>0</v>
      </c>
      <c r="D5985" s="1" t="n">
        <v>0</v>
      </c>
      <c r="E5985" s="1" t="n">
        <v>1</v>
      </c>
      <c r="F5985" s="1" t="n">
        <v>5988</v>
      </c>
      <c r="H5985" s="1" t="s">
        <v>6624</v>
      </c>
      <c r="I5985" s="3" t="e">
        <f aca="false">--#NAME?</f>
        <v>#NAME?</v>
      </c>
      <c r="J5985" s="3" t="s">
        <v>194</v>
      </c>
      <c r="K5985" s="1" t="n">
        <v>10</v>
      </c>
      <c r="L5985" s="1" t="n">
        <v>0</v>
      </c>
      <c r="M5985" s="1" t="n">
        <v>59900</v>
      </c>
    </row>
    <row r="5986" customFormat="false" ht="14.9" hidden="false" customHeight="false" outlineLevel="0" collapsed="false">
      <c r="A5986" s="1" t="n">
        <v>5991</v>
      </c>
      <c r="B5986" s="1" t="n">
        <v>84</v>
      </c>
      <c r="C5986" s="1" t="n">
        <v>0</v>
      </c>
      <c r="D5986" s="1" t="n">
        <v>0</v>
      </c>
      <c r="E5986" s="1" t="n">
        <v>1</v>
      </c>
      <c r="F5986" s="1" t="n">
        <v>5983</v>
      </c>
      <c r="H5986" s="1" t="s">
        <v>6625</v>
      </c>
      <c r="I5986" s="3" t="e">
        <f aca="false">-#NAME?</f>
        <v>#NAME?</v>
      </c>
      <c r="J5986" s="3" t="s">
        <v>6626</v>
      </c>
      <c r="K5986" s="1" t="n">
        <v>10</v>
      </c>
      <c r="L5986" s="1" t="n">
        <v>0</v>
      </c>
      <c r="M5986" s="1" t="n">
        <v>59910</v>
      </c>
    </row>
    <row r="5987" customFormat="false" ht="14.9" hidden="false" customHeight="false" outlineLevel="0" collapsed="false">
      <c r="A5987" s="1" t="n">
        <v>5992</v>
      </c>
      <c r="B5987" s="1" t="n">
        <v>84</v>
      </c>
      <c r="C5987" s="1" t="n">
        <v>0</v>
      </c>
      <c r="D5987" s="1" t="n">
        <v>0</v>
      </c>
      <c r="E5987" s="1" t="n">
        <v>1</v>
      </c>
      <c r="F5987" s="1" t="n">
        <v>5983</v>
      </c>
      <c r="H5987" s="1" t="s">
        <v>6627</v>
      </c>
      <c r="I5987" s="3" t="e">
        <f aca="false">-#NAME?</f>
        <v>#NAME?</v>
      </c>
      <c r="J5987" s="3" t="s">
        <v>256</v>
      </c>
      <c r="K5987" s="1" t="n">
        <v>10</v>
      </c>
      <c r="L5987" s="1" t="n">
        <v>0</v>
      </c>
      <c r="M5987" s="1" t="n">
        <v>59920</v>
      </c>
    </row>
    <row r="5988" customFormat="false" ht="135.8" hidden="false" customHeight="false" outlineLevel="0" collapsed="false">
      <c r="A5988" s="1" t="n">
        <v>5993</v>
      </c>
      <c r="B5988" s="1" t="n">
        <v>84</v>
      </c>
      <c r="C5988" s="1" t="n">
        <v>0</v>
      </c>
      <c r="D5988" s="1" t="n">
        <v>1</v>
      </c>
      <c r="E5988" s="1" t="n">
        <v>0</v>
      </c>
      <c r="G5988" s="1" t="n">
        <v>84.13</v>
      </c>
      <c r="I5988" s="3" t="s">
        <v>6628</v>
      </c>
      <c r="L5988" s="1" t="n">
        <v>0</v>
      </c>
      <c r="M5988" s="1" t="n">
        <v>59930</v>
      </c>
    </row>
    <row r="5989" customFormat="false" ht="108.95" hidden="false" customHeight="false" outlineLevel="0" collapsed="false">
      <c r="A5989" s="1" t="n">
        <v>5994</v>
      </c>
      <c r="B5989" s="1" t="n">
        <v>84</v>
      </c>
      <c r="C5989" s="1" t="n">
        <v>0</v>
      </c>
      <c r="D5989" s="1" t="n">
        <v>0</v>
      </c>
      <c r="E5989" s="1" t="n">
        <v>0</v>
      </c>
      <c r="F5989" s="1" t="n">
        <v>5993</v>
      </c>
      <c r="I5989" s="3" t="s">
        <v>6629</v>
      </c>
      <c r="L5989" s="1" t="n">
        <v>0</v>
      </c>
      <c r="M5989" s="1" t="n">
        <v>59940</v>
      </c>
    </row>
    <row r="5990" customFormat="false" ht="14.9" hidden="false" customHeight="false" outlineLevel="0" collapsed="false">
      <c r="A5990" s="1" t="n">
        <v>5995</v>
      </c>
      <c r="B5990" s="1" t="n">
        <v>84</v>
      </c>
      <c r="C5990" s="1" t="n">
        <v>0</v>
      </c>
      <c r="D5990" s="1" t="n">
        <v>0</v>
      </c>
      <c r="E5990" s="1" t="n">
        <v>1</v>
      </c>
      <c r="F5990" s="1" t="n">
        <v>5994</v>
      </c>
      <c r="H5990" s="1" t="s">
        <v>6630</v>
      </c>
      <c r="I5990" s="3" t="e">
        <f aca="false">--#NAME? #NAME? #NAME? #NAME? #NAME? #NAME?,#NAME? #NAME? #NAME? #NAME? #NAME? #NAME?-#NAME? #NAME? #NAME? #NAME?</f>
        <v>#VALUE!</v>
      </c>
      <c r="J5990" s="3" t="s">
        <v>194</v>
      </c>
      <c r="K5990" s="1" t="n">
        <v>10</v>
      </c>
      <c r="L5990" s="1" t="n">
        <v>0</v>
      </c>
      <c r="M5990" s="1" t="n">
        <v>59950</v>
      </c>
    </row>
    <row r="5991" customFormat="false" ht="14.9" hidden="false" customHeight="false" outlineLevel="0" collapsed="false">
      <c r="A5991" s="1" t="n">
        <v>5996</v>
      </c>
      <c r="B5991" s="1" t="n">
        <v>84</v>
      </c>
      <c r="C5991" s="1" t="n">
        <v>0</v>
      </c>
      <c r="D5991" s="1" t="n">
        <v>0</v>
      </c>
      <c r="E5991" s="1" t="n">
        <v>1</v>
      </c>
      <c r="F5991" s="1" t="n">
        <v>5994</v>
      </c>
      <c r="H5991" s="1" t="s">
        <v>6631</v>
      </c>
      <c r="I5991" s="3" t="e">
        <f aca="false">--#NAME?</f>
        <v>#NAME?</v>
      </c>
      <c r="J5991" s="3" t="s">
        <v>194</v>
      </c>
      <c r="K5991" s="1" t="n">
        <v>10</v>
      </c>
      <c r="L5991" s="1" t="n">
        <v>0</v>
      </c>
      <c r="M5991" s="1" t="n">
        <v>59960</v>
      </c>
    </row>
    <row r="5992" customFormat="false" ht="135.8" hidden="false" customHeight="false" outlineLevel="0" collapsed="false">
      <c r="A5992" s="1" t="n">
        <v>5997</v>
      </c>
      <c r="B5992" s="1" t="n">
        <v>84</v>
      </c>
      <c r="C5992" s="1" t="n">
        <v>0</v>
      </c>
      <c r="D5992" s="1" t="n">
        <v>0</v>
      </c>
      <c r="E5992" s="1" t="n">
        <v>1</v>
      </c>
      <c r="F5992" s="1" t="n">
        <v>5993</v>
      </c>
      <c r="H5992" s="1" t="s">
        <v>6632</v>
      </c>
      <c r="I5992" s="3" t="s">
        <v>6633</v>
      </c>
      <c r="J5992" s="3" t="s">
        <v>194</v>
      </c>
      <c r="K5992" s="1" t="n">
        <v>10</v>
      </c>
      <c r="L5992" s="1" t="n">
        <v>0</v>
      </c>
      <c r="M5992" s="1" t="n">
        <v>59970</v>
      </c>
    </row>
    <row r="5993" customFormat="false" ht="14.9" hidden="false" customHeight="false" outlineLevel="0" collapsed="false">
      <c r="A5993" s="1" t="n">
        <v>5998</v>
      </c>
      <c r="B5993" s="1" t="n">
        <v>84</v>
      </c>
      <c r="C5993" s="1" t="n">
        <v>0</v>
      </c>
      <c r="D5993" s="1" t="n">
        <v>0</v>
      </c>
      <c r="E5993" s="1" t="n">
        <v>1</v>
      </c>
      <c r="F5993" s="1" t="n">
        <v>5993</v>
      </c>
      <c r="H5993" s="1" t="s">
        <v>6634</v>
      </c>
      <c r="I5993" s="3" t="e">
        <f aca="false">-#NAME?,#NAME? #NAME? #NAME? #NAME? #NAME? #NAME? #NAME? #NAME? #NAME? #NAME?</f>
        <v>#VALUE!</v>
      </c>
      <c r="J5993" s="3" t="s">
        <v>194</v>
      </c>
      <c r="K5993" s="1" t="n">
        <v>10</v>
      </c>
      <c r="L5993" s="1" t="n">
        <v>0</v>
      </c>
      <c r="M5993" s="1" t="n">
        <v>59980</v>
      </c>
    </row>
    <row r="5994" customFormat="false" ht="14.9" hidden="false" customHeight="false" outlineLevel="0" collapsed="false">
      <c r="A5994" s="1" t="n">
        <v>5999</v>
      </c>
      <c r="B5994" s="1" t="n">
        <v>84</v>
      </c>
      <c r="C5994" s="1" t="n">
        <v>0</v>
      </c>
      <c r="D5994" s="1" t="n">
        <v>0</v>
      </c>
      <c r="E5994" s="1" t="n">
        <v>1</v>
      </c>
      <c r="F5994" s="1" t="n">
        <v>5993</v>
      </c>
      <c r="H5994" s="1" t="s">
        <v>6635</v>
      </c>
      <c r="I5994" s="3" t="e">
        <f aca="false">-#NAME? #NAME?</f>
        <v>#VALUE!</v>
      </c>
      <c r="J5994" s="3" t="s">
        <v>194</v>
      </c>
      <c r="K5994" s="1" t="n">
        <v>10</v>
      </c>
      <c r="L5994" s="1" t="n">
        <v>0</v>
      </c>
      <c r="M5994" s="1" t="n">
        <v>59990</v>
      </c>
    </row>
    <row r="5995" customFormat="false" ht="14.9" hidden="false" customHeight="false" outlineLevel="0" collapsed="false">
      <c r="A5995" s="1" t="n">
        <v>6000</v>
      </c>
      <c r="B5995" s="1" t="n">
        <v>84</v>
      </c>
      <c r="C5995" s="1" t="n">
        <v>0</v>
      </c>
      <c r="D5995" s="1" t="n">
        <v>0</v>
      </c>
      <c r="E5995" s="1" t="n">
        <v>1</v>
      </c>
      <c r="F5995" s="1" t="n">
        <v>5993</v>
      </c>
      <c r="H5995" s="1" t="s">
        <v>6636</v>
      </c>
      <c r="I5995" s="3" t="e">
        <f aca="false">-#NAME? #NAME? #NAME? #NAME? #NAME?</f>
        <v>#VALUE!</v>
      </c>
      <c r="J5995" s="3" t="s">
        <v>194</v>
      </c>
      <c r="K5995" s="1" t="n">
        <v>10</v>
      </c>
      <c r="L5995" s="1" t="n">
        <v>0</v>
      </c>
      <c r="M5995" s="1" t="n">
        <v>60000</v>
      </c>
    </row>
    <row r="5996" customFormat="false" ht="14.9" hidden="false" customHeight="false" outlineLevel="0" collapsed="false">
      <c r="A5996" s="1" t="n">
        <v>6001</v>
      </c>
      <c r="B5996" s="1" t="n">
        <v>84</v>
      </c>
      <c r="C5996" s="1" t="n">
        <v>0</v>
      </c>
      <c r="D5996" s="1" t="n">
        <v>0</v>
      </c>
      <c r="E5996" s="1" t="n">
        <v>1</v>
      </c>
      <c r="F5996" s="1" t="n">
        <v>5993</v>
      </c>
      <c r="H5996" s="1" t="s">
        <v>6637</v>
      </c>
      <c r="I5996" s="3" t="e">
        <f aca="false">-#NAME? #NAME? #NAME? #NAME? #NAME?</f>
        <v>#VALUE!</v>
      </c>
      <c r="J5996" s="3" t="s">
        <v>194</v>
      </c>
      <c r="K5996" s="1" t="n">
        <v>10</v>
      </c>
      <c r="L5996" s="1" t="n">
        <v>0</v>
      </c>
      <c r="M5996" s="1" t="n">
        <v>60010</v>
      </c>
    </row>
    <row r="5997" customFormat="false" ht="14.9" hidden="false" customHeight="false" outlineLevel="0" collapsed="false">
      <c r="A5997" s="1" t="n">
        <v>6002</v>
      </c>
      <c r="B5997" s="1" t="n">
        <v>84</v>
      </c>
      <c r="C5997" s="1" t="n">
        <v>0</v>
      </c>
      <c r="D5997" s="1" t="n">
        <v>0</v>
      </c>
      <c r="E5997" s="1" t="n">
        <v>1</v>
      </c>
      <c r="F5997" s="1" t="n">
        <v>5993</v>
      </c>
      <c r="H5997" s="1" t="s">
        <v>6638</v>
      </c>
      <c r="I5997" s="3" t="e">
        <f aca="false">-#NAME? #NAME? #NAME?</f>
        <v>#VALUE!</v>
      </c>
      <c r="J5997" s="3" t="s">
        <v>194</v>
      </c>
      <c r="K5997" s="1" t="n">
        <v>10</v>
      </c>
      <c r="L5997" s="1" t="n">
        <v>0</v>
      </c>
      <c r="M5997" s="1" t="n">
        <v>60020</v>
      </c>
    </row>
    <row r="5998" customFormat="false" ht="14.9" hidden="false" customHeight="false" outlineLevel="0" collapsed="false">
      <c r="A5998" s="1" t="n">
        <v>6003</v>
      </c>
      <c r="B5998" s="1" t="n">
        <v>84</v>
      </c>
      <c r="C5998" s="1" t="n">
        <v>0</v>
      </c>
      <c r="D5998" s="1" t="n">
        <v>0</v>
      </c>
      <c r="E5998" s="1" t="n">
        <v>0</v>
      </c>
      <c r="F5998" s="1" t="n">
        <v>5993</v>
      </c>
      <c r="I5998" s="3" t="e">
        <f aca="false">-#NAME? #NAME?</f>
        <v>#VALUE!</v>
      </c>
      <c r="J5998" s="3" t="s">
        <v>6639</v>
      </c>
      <c r="L5998" s="0" t="s">
        <v>644</v>
      </c>
      <c r="M5998" s="1" t="n">
        <v>0</v>
      </c>
      <c r="N5998" s="1" t="n">
        <v>60030</v>
      </c>
    </row>
    <row r="5999" customFormat="false" ht="14.9" hidden="false" customHeight="false" outlineLevel="0" collapsed="false">
      <c r="A5999" s="1" t="n">
        <v>6004</v>
      </c>
      <c r="B5999" s="1" t="n">
        <v>84</v>
      </c>
      <c r="C5999" s="1" t="n">
        <v>0</v>
      </c>
      <c r="D5999" s="1" t="n">
        <v>0</v>
      </c>
      <c r="E5999" s="1" t="n">
        <v>1</v>
      </c>
      <c r="F5999" s="1" t="n">
        <v>6003</v>
      </c>
      <c r="H5999" s="1" t="s">
        <v>6640</v>
      </c>
      <c r="I5999" s="3" t="e">
        <f aca="false">--#NAME?</f>
        <v>#NAME?</v>
      </c>
      <c r="J5999" s="3" t="s">
        <v>194</v>
      </c>
      <c r="K5999" s="1" t="n">
        <v>10</v>
      </c>
      <c r="L5999" s="1" t="n">
        <v>0</v>
      </c>
      <c r="M5999" s="1" t="n">
        <v>60040</v>
      </c>
    </row>
    <row r="6000" customFormat="false" ht="14.9" hidden="false" customHeight="false" outlineLevel="0" collapsed="false">
      <c r="A6000" s="1" t="n">
        <v>6005</v>
      </c>
      <c r="B6000" s="1" t="n">
        <v>84</v>
      </c>
      <c r="C6000" s="1" t="n">
        <v>0</v>
      </c>
      <c r="D6000" s="1" t="n">
        <v>0</v>
      </c>
      <c r="E6000" s="1" t="n">
        <v>1</v>
      </c>
      <c r="F6000" s="1" t="n">
        <v>6003</v>
      </c>
      <c r="H6000" s="1" t="s">
        <v>6641</v>
      </c>
      <c r="I6000" s="3" t="e">
        <f aca="false">--#NAME? #NAME?</f>
        <v>#VALUE!</v>
      </c>
      <c r="J6000" s="3" t="s">
        <v>194</v>
      </c>
      <c r="K6000" s="1" t="n">
        <v>10</v>
      </c>
      <c r="L6000" s="1" t="n">
        <v>0</v>
      </c>
      <c r="M6000" s="1" t="n">
        <v>60050</v>
      </c>
    </row>
    <row r="6001" customFormat="false" ht="14.9" hidden="false" customHeight="false" outlineLevel="0" collapsed="false">
      <c r="A6001" s="1" t="n">
        <v>6006</v>
      </c>
      <c r="B6001" s="1" t="n">
        <v>84</v>
      </c>
      <c r="C6001" s="1" t="n">
        <v>0</v>
      </c>
      <c r="D6001" s="1" t="n">
        <v>0</v>
      </c>
      <c r="E6001" s="1" t="n">
        <v>0</v>
      </c>
      <c r="F6001" s="1" t="n">
        <v>5993</v>
      </c>
      <c r="I6001" s="3" t="s">
        <v>6614</v>
      </c>
      <c r="L6001" s="1" t="n">
        <v>0</v>
      </c>
      <c r="M6001" s="1" t="n">
        <v>60060</v>
      </c>
    </row>
    <row r="6002" customFormat="false" ht="14.9" hidden="false" customHeight="false" outlineLevel="0" collapsed="false">
      <c r="A6002" s="1" t="n">
        <v>6007</v>
      </c>
      <c r="B6002" s="1" t="n">
        <v>84</v>
      </c>
      <c r="C6002" s="1" t="n">
        <v>0</v>
      </c>
      <c r="D6002" s="1" t="n">
        <v>0</v>
      </c>
      <c r="E6002" s="1" t="n">
        <v>1</v>
      </c>
      <c r="F6002" s="1" t="n">
        <v>6006</v>
      </c>
      <c r="H6002" s="1" t="s">
        <v>6642</v>
      </c>
      <c r="I6002" s="3" t="e">
        <f aca="false">--#NAME? #NAME?</f>
        <v>#VALUE!</v>
      </c>
      <c r="J6002" s="3" t="s">
        <v>256</v>
      </c>
      <c r="K6002" s="1" t="n">
        <v>10</v>
      </c>
      <c r="L6002" s="1" t="n">
        <v>0</v>
      </c>
      <c r="M6002" s="1" t="n">
        <v>60070</v>
      </c>
    </row>
    <row r="6003" customFormat="false" ht="14.9" hidden="false" customHeight="false" outlineLevel="0" collapsed="false">
      <c r="A6003" s="1" t="n">
        <v>6008</v>
      </c>
      <c r="B6003" s="1" t="n">
        <v>84</v>
      </c>
      <c r="C6003" s="1" t="n">
        <v>0</v>
      </c>
      <c r="D6003" s="1" t="n">
        <v>0</v>
      </c>
      <c r="E6003" s="1" t="n">
        <v>1</v>
      </c>
      <c r="F6003" s="1" t="n">
        <v>6006</v>
      </c>
      <c r="H6003" s="1" t="s">
        <v>6643</v>
      </c>
      <c r="I6003" s="3" t="e">
        <f aca="false">--#NAME? #NAME? #NAME?</f>
        <v>#VALUE!</v>
      </c>
      <c r="J6003" s="3" t="s">
        <v>256</v>
      </c>
      <c r="K6003" s="1" t="n">
        <v>10</v>
      </c>
      <c r="L6003" s="1" t="n">
        <v>0</v>
      </c>
      <c r="M6003" s="1" t="n">
        <v>60080</v>
      </c>
    </row>
    <row r="6004" customFormat="false" ht="243.25" hidden="false" customHeight="false" outlineLevel="0" collapsed="false">
      <c r="A6004" s="1" t="n">
        <v>6009</v>
      </c>
      <c r="B6004" s="1" t="n">
        <v>84</v>
      </c>
      <c r="C6004" s="1" t="n">
        <v>0</v>
      </c>
      <c r="D6004" s="1" t="n">
        <v>1</v>
      </c>
      <c r="E6004" s="1" t="n">
        <v>0</v>
      </c>
      <c r="G6004" s="1" t="n">
        <v>84.14</v>
      </c>
      <c r="I6004" s="3" t="s">
        <v>6644</v>
      </c>
      <c r="L6004" s="1" t="n">
        <v>0</v>
      </c>
      <c r="M6004" s="1" t="n">
        <v>60090</v>
      </c>
    </row>
    <row r="6005" customFormat="false" ht="14.9" hidden="false" customHeight="false" outlineLevel="0" collapsed="false">
      <c r="A6005" s="1" t="n">
        <v>6010</v>
      </c>
      <c r="B6005" s="1" t="n">
        <v>84</v>
      </c>
      <c r="C6005" s="1" t="n">
        <v>0</v>
      </c>
      <c r="D6005" s="1" t="n">
        <v>0</v>
      </c>
      <c r="E6005" s="1" t="n">
        <v>1</v>
      </c>
      <c r="F6005" s="1" t="n">
        <v>6009</v>
      </c>
      <c r="H6005" s="1" t="s">
        <v>6645</v>
      </c>
      <c r="I6005" s="3" t="e">
        <f aca="false">-#NAME? #NAME?</f>
        <v>#VALUE!</v>
      </c>
      <c r="J6005" s="3" t="s">
        <v>194</v>
      </c>
      <c r="K6005" s="1" t="n">
        <v>10</v>
      </c>
      <c r="L6005" s="1" t="n">
        <v>0</v>
      </c>
      <c r="M6005" s="1" t="n">
        <v>60100</v>
      </c>
    </row>
    <row r="6006" customFormat="false" ht="14.9" hidden="false" customHeight="false" outlineLevel="0" collapsed="false">
      <c r="A6006" s="1" t="n">
        <v>6011</v>
      </c>
      <c r="B6006" s="1" t="n">
        <v>84</v>
      </c>
      <c r="C6006" s="1" t="n">
        <v>0</v>
      </c>
      <c r="D6006" s="1" t="n">
        <v>0</v>
      </c>
      <c r="E6006" s="1" t="n">
        <v>1</v>
      </c>
      <c r="F6006" s="1" t="n">
        <v>6009</v>
      </c>
      <c r="H6006" s="1" t="s">
        <v>6646</v>
      </c>
      <c r="I6006" s="3" t="e">
        <f aca="false">-#NAME?-#NAME? #NAME?-#NAME? #NAME? #NAME?</f>
        <v>#VALUE!</v>
      </c>
      <c r="J6006" s="3" t="s">
        <v>194</v>
      </c>
      <c r="K6006" s="1" t="n">
        <v>10</v>
      </c>
      <c r="L6006" s="1" t="n">
        <v>0</v>
      </c>
      <c r="M6006" s="1" t="n">
        <v>60110</v>
      </c>
    </row>
    <row r="6007" customFormat="false" ht="14.9" hidden="false" customHeight="false" outlineLevel="0" collapsed="false">
      <c r="A6007" s="1" t="n">
        <v>6012</v>
      </c>
      <c r="B6007" s="1" t="n">
        <v>84</v>
      </c>
      <c r="C6007" s="1" t="n">
        <v>0</v>
      </c>
      <c r="D6007" s="1" t="n">
        <v>0</v>
      </c>
      <c r="E6007" s="1" t="n">
        <v>1</v>
      </c>
      <c r="F6007" s="1" t="n">
        <v>6009</v>
      </c>
      <c r="H6007" s="1" t="s">
        <v>6647</v>
      </c>
      <c r="I6007" s="3" t="e">
        <f aca="false">-#NAME? #NAME? #NAME? #NAME? #NAME? #NAME? #NAME? #NAME?</f>
        <v>#VALUE!</v>
      </c>
      <c r="J6007" s="3" t="s">
        <v>194</v>
      </c>
      <c r="K6007" s="1" t="n">
        <v>10</v>
      </c>
      <c r="L6007" s="1" t="n">
        <v>0</v>
      </c>
      <c r="M6007" s="1" t="n">
        <v>60120</v>
      </c>
    </row>
    <row r="6008" customFormat="false" ht="14.9" hidden="false" customHeight="false" outlineLevel="0" collapsed="false">
      <c r="A6008" s="1" t="n">
        <v>6013</v>
      </c>
      <c r="B6008" s="1" t="n">
        <v>84</v>
      </c>
      <c r="C6008" s="1" t="n">
        <v>0</v>
      </c>
      <c r="D6008" s="1" t="n">
        <v>0</v>
      </c>
      <c r="E6008" s="1" t="n">
        <v>1</v>
      </c>
      <c r="F6008" s="1" t="n">
        <v>6009</v>
      </c>
      <c r="H6008" s="1" t="s">
        <v>6648</v>
      </c>
      <c r="I6008" s="3" t="e">
        <f aca="false">-#NAME? #NAME? #NAME? #NAME? #NAME? #NAME? #NAME? #NAME? #NAME?</f>
        <v>#VALUE!</v>
      </c>
      <c r="J6008" s="3" t="s">
        <v>194</v>
      </c>
      <c r="K6008" s="1" t="n">
        <v>10</v>
      </c>
      <c r="L6008" s="1" t="n">
        <v>0</v>
      </c>
      <c r="M6008" s="1" t="n">
        <v>60130</v>
      </c>
    </row>
    <row r="6009" customFormat="false" ht="14.9" hidden="false" customHeight="false" outlineLevel="0" collapsed="false">
      <c r="A6009" s="1" t="n">
        <v>6014</v>
      </c>
      <c r="B6009" s="1" t="n">
        <v>84</v>
      </c>
      <c r="C6009" s="1" t="n">
        <v>0</v>
      </c>
      <c r="D6009" s="1" t="n">
        <v>0</v>
      </c>
      <c r="E6009" s="1" t="n">
        <v>0</v>
      </c>
      <c r="F6009" s="1" t="n">
        <v>6009</v>
      </c>
      <c r="I6009" s="3" t="s">
        <v>6649</v>
      </c>
      <c r="L6009" s="1" t="n">
        <v>0</v>
      </c>
      <c r="M6009" s="1" t="n">
        <v>60140</v>
      </c>
    </row>
    <row r="6010" customFormat="false" ht="176.1" hidden="false" customHeight="false" outlineLevel="0" collapsed="false">
      <c r="A6010" s="1" t="n">
        <v>6015</v>
      </c>
      <c r="B6010" s="1" t="n">
        <v>84</v>
      </c>
      <c r="C6010" s="1" t="n">
        <v>0</v>
      </c>
      <c r="D6010" s="1" t="n">
        <v>0</v>
      </c>
      <c r="E6010" s="1" t="n">
        <v>1</v>
      </c>
      <c r="F6010" s="1" t="n">
        <v>6014</v>
      </c>
      <c r="H6010" s="1" t="s">
        <v>6650</v>
      </c>
      <c r="I6010" s="3" t="s">
        <v>6651</v>
      </c>
      <c r="J6010" s="3" t="s">
        <v>194</v>
      </c>
      <c r="K6010" s="1" t="n">
        <v>10</v>
      </c>
      <c r="L6010" s="1" t="n">
        <v>0</v>
      </c>
      <c r="M6010" s="1" t="n">
        <v>60150</v>
      </c>
    </row>
    <row r="6011" customFormat="false" ht="14.9" hidden="false" customHeight="false" outlineLevel="0" collapsed="false">
      <c r="A6011" s="1" t="n">
        <v>6016</v>
      </c>
      <c r="B6011" s="1" t="n">
        <v>84</v>
      </c>
      <c r="C6011" s="1" t="n">
        <v>0</v>
      </c>
      <c r="D6011" s="1" t="n">
        <v>0</v>
      </c>
      <c r="E6011" s="1" t="n">
        <v>1</v>
      </c>
      <c r="F6011" s="1" t="n">
        <v>6014</v>
      </c>
      <c r="H6011" s="1" t="s">
        <v>6652</v>
      </c>
      <c r="I6011" s="3" t="e">
        <f aca="false">--#NAME?</f>
        <v>#NAME?</v>
      </c>
      <c r="J6011" s="3" t="s">
        <v>194</v>
      </c>
      <c r="K6011" s="1" t="n">
        <v>10</v>
      </c>
      <c r="L6011" s="1" t="n">
        <v>0</v>
      </c>
      <c r="M6011" s="1" t="n">
        <v>60160</v>
      </c>
    </row>
    <row r="6012" customFormat="false" ht="95.5" hidden="false" customHeight="false" outlineLevel="0" collapsed="false">
      <c r="A6012" s="1" t="n">
        <v>6017</v>
      </c>
      <c r="B6012" s="1" t="n">
        <v>84</v>
      </c>
      <c r="C6012" s="1" t="n">
        <v>0</v>
      </c>
      <c r="D6012" s="1" t="n">
        <v>0</v>
      </c>
      <c r="E6012" s="1" t="n">
        <v>1</v>
      </c>
      <c r="F6012" s="1" t="n">
        <v>6009</v>
      </c>
      <c r="H6012" s="1" t="s">
        <v>6653</v>
      </c>
      <c r="I6012" s="3" t="s">
        <v>6654</v>
      </c>
      <c r="J6012" s="3" t="s">
        <v>194</v>
      </c>
      <c r="K6012" s="1" t="n">
        <v>10</v>
      </c>
      <c r="L6012" s="1" t="n">
        <v>0</v>
      </c>
      <c r="M6012" s="1" t="n">
        <v>60170</v>
      </c>
    </row>
    <row r="6013" customFormat="false" ht="14.9" hidden="false" customHeight="false" outlineLevel="0" collapsed="false">
      <c r="A6013" s="1" t="n">
        <v>6018</v>
      </c>
      <c r="B6013" s="1" t="n">
        <v>84</v>
      </c>
      <c r="C6013" s="1" t="n">
        <v>0</v>
      </c>
      <c r="D6013" s="1" t="n">
        <v>0</v>
      </c>
      <c r="E6013" s="1" t="n">
        <v>0</v>
      </c>
      <c r="F6013" s="1" t="n">
        <v>6009</v>
      </c>
      <c r="I6013" s="3" t="s">
        <v>199</v>
      </c>
      <c r="L6013" s="1" t="n">
        <v>0</v>
      </c>
      <c r="M6013" s="1" t="n">
        <v>60180</v>
      </c>
    </row>
    <row r="6014" customFormat="false" ht="14.9" hidden="false" customHeight="false" outlineLevel="0" collapsed="false">
      <c r="A6014" s="1" t="n">
        <v>6019</v>
      </c>
      <c r="B6014" s="1" t="n">
        <v>84</v>
      </c>
      <c r="C6014" s="1" t="n">
        <v>0</v>
      </c>
      <c r="D6014" s="1" t="n">
        <v>0</v>
      </c>
      <c r="E6014" s="1" t="n">
        <v>1</v>
      </c>
      <c r="F6014" s="1" t="n">
        <v>6018</v>
      </c>
      <c r="H6014" s="1" t="s">
        <v>6655</v>
      </c>
      <c r="I6014" s="3" t="e">
        <f aca="false">---#NAME? #NAME?</f>
        <v>#VALUE!</v>
      </c>
      <c r="J6014" s="3" t="s">
        <v>194</v>
      </c>
      <c r="K6014" s="1" t="n">
        <v>10</v>
      </c>
      <c r="L6014" s="1" t="n">
        <v>0</v>
      </c>
      <c r="M6014" s="1" t="n">
        <v>60190</v>
      </c>
    </row>
    <row r="6015" customFormat="false" ht="14.9" hidden="false" customHeight="false" outlineLevel="0" collapsed="false">
      <c r="A6015" s="1" t="n">
        <v>6020</v>
      </c>
      <c r="B6015" s="1" t="n">
        <v>84</v>
      </c>
      <c r="C6015" s="1" t="n">
        <v>0</v>
      </c>
      <c r="D6015" s="1" t="n">
        <v>0</v>
      </c>
      <c r="E6015" s="1" t="n">
        <v>0</v>
      </c>
      <c r="F6015" s="1" t="n">
        <v>6018</v>
      </c>
      <c r="I6015" s="3" t="s">
        <v>6656</v>
      </c>
      <c r="L6015" s="1" t="n">
        <v>0</v>
      </c>
      <c r="M6015" s="1" t="n">
        <v>60200</v>
      </c>
    </row>
    <row r="6016" customFormat="false" ht="14.9" hidden="false" customHeight="false" outlineLevel="0" collapsed="false">
      <c r="A6016" s="1" t="n">
        <v>6021</v>
      </c>
      <c r="B6016" s="1" t="n">
        <v>84</v>
      </c>
      <c r="C6016" s="1" t="n">
        <v>0</v>
      </c>
      <c r="D6016" s="1" t="n">
        <v>0</v>
      </c>
      <c r="E6016" s="1" t="n">
        <v>1</v>
      </c>
      <c r="F6016" s="1" t="n">
        <v>6020</v>
      </c>
      <c r="H6016" s="1" t="s">
        <v>6657</v>
      </c>
      <c r="I6016" s="3" t="e">
        <f aca="false">----#NAME? #NAME? #NAME? #NAME?</f>
        <v>#VALUE!</v>
      </c>
      <c r="J6016" s="3" t="s">
        <v>194</v>
      </c>
      <c r="K6016" s="1" t="n">
        <v>10</v>
      </c>
      <c r="L6016" s="1" t="n">
        <v>0</v>
      </c>
      <c r="M6016" s="1" t="n">
        <v>60210</v>
      </c>
    </row>
    <row r="6017" customFormat="false" ht="14.9" hidden="false" customHeight="false" outlineLevel="0" collapsed="false">
      <c r="A6017" s="1" t="n">
        <v>6022</v>
      </c>
      <c r="B6017" s="1" t="n">
        <v>84</v>
      </c>
      <c r="C6017" s="1" t="n">
        <v>0</v>
      </c>
      <c r="D6017" s="1" t="n">
        <v>0</v>
      </c>
      <c r="E6017" s="1" t="n">
        <v>1</v>
      </c>
      <c r="F6017" s="1" t="n">
        <v>6020</v>
      </c>
      <c r="H6017" s="1" t="s">
        <v>6658</v>
      </c>
      <c r="I6017" s="3" t="e">
        <f aca="false">----#NAME?</f>
        <v>#NAME?</v>
      </c>
      <c r="J6017" s="3" t="s">
        <v>194</v>
      </c>
      <c r="K6017" s="1" t="n">
        <v>10</v>
      </c>
      <c r="L6017" s="1" t="n">
        <v>0</v>
      </c>
      <c r="M6017" s="1" t="n">
        <v>60220</v>
      </c>
    </row>
    <row r="6018" customFormat="false" ht="14.9" hidden="false" customHeight="false" outlineLevel="0" collapsed="false">
      <c r="A6018" s="1" t="n">
        <v>6023</v>
      </c>
      <c r="B6018" s="1" t="n">
        <v>84</v>
      </c>
      <c r="C6018" s="1" t="n">
        <v>0</v>
      </c>
      <c r="D6018" s="1" t="n">
        <v>0</v>
      </c>
      <c r="E6018" s="1" t="n">
        <v>1</v>
      </c>
      <c r="F6018" s="1" t="n">
        <v>6009</v>
      </c>
      <c r="H6018" s="1" t="s">
        <v>6659</v>
      </c>
      <c r="I6018" s="3" t="e">
        <f aca="false">-#NAME?</f>
        <v>#NAME?</v>
      </c>
      <c r="J6018" s="3" t="s">
        <v>512</v>
      </c>
      <c r="K6018" s="1" t="n">
        <v>10</v>
      </c>
      <c r="L6018" s="1" t="n">
        <v>0</v>
      </c>
      <c r="M6018" s="1" t="n">
        <v>60230</v>
      </c>
    </row>
    <row r="6019" customFormat="false" ht="377.6" hidden="false" customHeight="false" outlineLevel="0" collapsed="false">
      <c r="A6019" s="1" t="n">
        <v>6024</v>
      </c>
      <c r="B6019" s="1" t="n">
        <v>84</v>
      </c>
      <c r="C6019" s="1" t="n">
        <v>0</v>
      </c>
      <c r="D6019" s="1" t="n">
        <v>1</v>
      </c>
      <c r="E6019" s="1" t="n">
        <v>0</v>
      </c>
      <c r="G6019" s="1" t="n">
        <v>84.15</v>
      </c>
      <c r="I6019" s="3" t="s">
        <v>6660</v>
      </c>
      <c r="L6019" s="1" t="n">
        <v>0</v>
      </c>
      <c r="M6019" s="1" t="n">
        <v>60240</v>
      </c>
    </row>
    <row r="6020" customFormat="false" ht="189.55" hidden="false" customHeight="false" outlineLevel="0" collapsed="false">
      <c r="A6020" s="1" t="n">
        <v>6025</v>
      </c>
      <c r="B6020" s="1" t="n">
        <v>84</v>
      </c>
      <c r="C6020" s="1" t="n">
        <v>0</v>
      </c>
      <c r="D6020" s="1" t="n">
        <v>0</v>
      </c>
      <c r="E6020" s="1" t="n">
        <v>1</v>
      </c>
      <c r="F6020" s="1" t="n">
        <v>6024</v>
      </c>
      <c r="H6020" s="1" t="s">
        <v>6661</v>
      </c>
      <c r="I6020" s="3" t="s">
        <v>6662</v>
      </c>
      <c r="J6020" s="3" t="s">
        <v>194</v>
      </c>
      <c r="K6020" s="1" t="n">
        <v>10</v>
      </c>
      <c r="L6020" s="1" t="n">
        <v>0</v>
      </c>
      <c r="M6020" s="1" t="n">
        <v>60250</v>
      </c>
    </row>
    <row r="6021" customFormat="false" ht="14.9" hidden="false" customHeight="false" outlineLevel="0" collapsed="false">
      <c r="A6021" s="1" t="n">
        <v>6026</v>
      </c>
      <c r="B6021" s="1" t="n">
        <v>84</v>
      </c>
      <c r="C6021" s="1" t="n">
        <v>0</v>
      </c>
      <c r="D6021" s="1" t="n">
        <v>0</v>
      </c>
      <c r="E6021" s="1" t="n">
        <v>1</v>
      </c>
      <c r="F6021" s="1" t="n">
        <v>6024</v>
      </c>
      <c r="H6021" s="1" t="s">
        <v>6663</v>
      </c>
      <c r="I6021" s="3" t="e">
        <f aca="false">-#NAME? #NAME? #NAME? #NAME? #NAME? #NAME?,#NAME? #NAME? #NAME?</f>
        <v>#VALUE!</v>
      </c>
      <c r="J6021" s="3" t="s">
        <v>194</v>
      </c>
      <c r="K6021" s="1" t="n">
        <v>10</v>
      </c>
      <c r="L6021" s="1" t="n">
        <v>0</v>
      </c>
      <c r="M6021" s="1" t="n">
        <v>60260</v>
      </c>
    </row>
    <row r="6022" customFormat="false" ht="14.9" hidden="false" customHeight="false" outlineLevel="0" collapsed="false">
      <c r="A6022" s="1" t="n">
        <v>6027</v>
      </c>
      <c r="B6022" s="1" t="n">
        <v>84</v>
      </c>
      <c r="C6022" s="1" t="n">
        <v>0</v>
      </c>
      <c r="D6022" s="1" t="n">
        <v>0</v>
      </c>
      <c r="E6022" s="1" t="n">
        <v>0</v>
      </c>
      <c r="F6022" s="1" t="n">
        <v>6024</v>
      </c>
      <c r="I6022" s="3" t="s">
        <v>199</v>
      </c>
      <c r="L6022" s="1" t="n">
        <v>0</v>
      </c>
      <c r="M6022" s="1" t="n">
        <v>60270</v>
      </c>
    </row>
    <row r="6023" customFormat="false" ht="14.9" hidden="false" customHeight="false" outlineLevel="0" collapsed="false">
      <c r="A6023" s="1" t="n">
        <v>6028</v>
      </c>
      <c r="B6023" s="1" t="n">
        <v>84</v>
      </c>
      <c r="C6023" s="1" t="n">
        <v>0</v>
      </c>
      <c r="D6023" s="1" t="n">
        <v>0</v>
      </c>
      <c r="E6023" s="1" t="n">
        <v>1</v>
      </c>
      <c r="F6023" s="1" t="n">
        <v>6027</v>
      </c>
      <c r="H6023" s="1" t="s">
        <v>6664</v>
      </c>
      <c r="I6023" s="3" t="e">
        <f aca="false">--#NAME? #NAME? #NAME? #NAME? #NAME? #NAME? #NAME? #NAME? #NAME? #NAME? #NAME? #NAME?/#NAME? #NAME? (#NAME? #NAME? #NAME?)</f>
        <v>#VALUE!</v>
      </c>
      <c r="J6023" s="3" t="s">
        <v>194</v>
      </c>
      <c r="K6023" s="1" t="n">
        <v>10</v>
      </c>
      <c r="L6023" s="1" t="n">
        <v>0</v>
      </c>
      <c r="M6023" s="1" t="n">
        <v>60280</v>
      </c>
    </row>
    <row r="6024" customFormat="false" ht="14.9" hidden="false" customHeight="false" outlineLevel="0" collapsed="false">
      <c r="A6024" s="1" t="n">
        <v>6029</v>
      </c>
      <c r="B6024" s="1" t="n">
        <v>84</v>
      </c>
      <c r="C6024" s="1" t="n">
        <v>0</v>
      </c>
      <c r="D6024" s="1" t="n">
        <v>0</v>
      </c>
      <c r="E6024" s="1" t="n">
        <v>1</v>
      </c>
      <c r="F6024" s="1" t="n">
        <v>6027</v>
      </c>
      <c r="H6024" s="1" t="s">
        <v>6665</v>
      </c>
      <c r="I6024" s="3" t="e">
        <f aca="false">--#NAME?,#NAME? #NAME? #NAME? #NAME?</f>
        <v>#VALUE!</v>
      </c>
      <c r="J6024" s="3" t="s">
        <v>194</v>
      </c>
      <c r="K6024" s="1" t="n">
        <v>10</v>
      </c>
      <c r="L6024" s="1" t="n">
        <v>0</v>
      </c>
      <c r="M6024" s="1" t="n">
        <v>60290</v>
      </c>
    </row>
    <row r="6025" customFormat="false" ht="14.9" hidden="false" customHeight="false" outlineLevel="0" collapsed="false">
      <c r="A6025" s="1" t="n">
        <v>6030</v>
      </c>
      <c r="B6025" s="1" t="n">
        <v>84</v>
      </c>
      <c r="C6025" s="1" t="n">
        <v>0</v>
      </c>
      <c r="D6025" s="1" t="n">
        <v>0</v>
      </c>
      <c r="E6025" s="1" t="n">
        <v>1</v>
      </c>
      <c r="F6025" s="1" t="n">
        <v>6027</v>
      </c>
      <c r="H6025" s="1" t="s">
        <v>6666</v>
      </c>
      <c r="I6025" s="3" t="e">
        <f aca="false">--#NAME? #NAME? #NAME? #NAME? #NAME?</f>
        <v>#VALUE!</v>
      </c>
      <c r="J6025" s="3" t="s">
        <v>194</v>
      </c>
      <c r="K6025" s="1" t="n">
        <v>10</v>
      </c>
      <c r="L6025" s="1" t="n">
        <v>0</v>
      </c>
      <c r="M6025" s="1" t="n">
        <v>60300</v>
      </c>
    </row>
    <row r="6026" customFormat="false" ht="14.9" hidden="false" customHeight="false" outlineLevel="0" collapsed="false">
      <c r="A6026" s="1" t="n">
        <v>6031</v>
      </c>
      <c r="B6026" s="1" t="n">
        <v>84</v>
      </c>
      <c r="C6026" s="1" t="n">
        <v>0</v>
      </c>
      <c r="D6026" s="1" t="n">
        <v>0</v>
      </c>
      <c r="E6026" s="1" t="n">
        <v>1</v>
      </c>
      <c r="F6026" s="1" t="n">
        <v>6024</v>
      </c>
      <c r="H6026" s="1" t="s">
        <v>6667</v>
      </c>
      <c r="I6026" s="3" t="e">
        <f aca="false">-#NAME?</f>
        <v>#NAME?</v>
      </c>
      <c r="J6026" s="3" t="s">
        <v>256</v>
      </c>
      <c r="K6026" s="1" t="n">
        <v>10</v>
      </c>
      <c r="L6026" s="1" t="n">
        <v>0</v>
      </c>
      <c r="M6026" s="1" t="n">
        <v>60310</v>
      </c>
    </row>
    <row r="6027" customFormat="false" ht="297" hidden="false" customHeight="false" outlineLevel="0" collapsed="false">
      <c r="A6027" s="1" t="n">
        <v>6032</v>
      </c>
      <c r="B6027" s="1" t="n">
        <v>84</v>
      </c>
      <c r="C6027" s="1" t="n">
        <v>0</v>
      </c>
      <c r="D6027" s="1" t="n">
        <v>1</v>
      </c>
      <c r="E6027" s="1" t="n">
        <v>0</v>
      </c>
      <c r="G6027" s="1" t="n">
        <v>84.16</v>
      </c>
      <c r="I6027" s="3" t="s">
        <v>6668</v>
      </c>
      <c r="L6027" s="1" t="n">
        <v>0</v>
      </c>
      <c r="M6027" s="1" t="n">
        <v>60320</v>
      </c>
    </row>
    <row r="6028" customFormat="false" ht="14.9" hidden="false" customHeight="false" outlineLevel="0" collapsed="false">
      <c r="A6028" s="1" t="n">
        <v>6033</v>
      </c>
      <c r="B6028" s="1" t="n">
        <v>84</v>
      </c>
      <c r="C6028" s="1" t="n">
        <v>0</v>
      </c>
      <c r="D6028" s="1" t="n">
        <v>0</v>
      </c>
      <c r="E6028" s="1" t="n">
        <v>1</v>
      </c>
      <c r="F6028" s="1" t="n">
        <v>6032</v>
      </c>
      <c r="H6028" s="1" t="s">
        <v>6669</v>
      </c>
      <c r="I6028" s="3" t="e">
        <f aca="false">-#NAME? #NAME? #NAME? #NAME? #NAME?</f>
        <v>#VALUE!</v>
      </c>
      <c r="J6028" s="3" t="s">
        <v>256</v>
      </c>
      <c r="K6028" s="1" t="n">
        <v>10</v>
      </c>
      <c r="L6028" s="1" t="n">
        <v>0</v>
      </c>
      <c r="M6028" s="1" t="n">
        <v>60330</v>
      </c>
    </row>
    <row r="6029" customFormat="false" ht="14.9" hidden="false" customHeight="false" outlineLevel="0" collapsed="false">
      <c r="A6029" s="1" t="n">
        <v>6034</v>
      </c>
      <c r="B6029" s="1" t="n">
        <v>84</v>
      </c>
      <c r="C6029" s="1" t="n">
        <v>0</v>
      </c>
      <c r="D6029" s="1" t="n">
        <v>0</v>
      </c>
      <c r="E6029" s="1" t="n">
        <v>1</v>
      </c>
      <c r="F6029" s="1" t="n">
        <v>6032</v>
      </c>
      <c r="H6029" s="1" t="s">
        <v>6670</v>
      </c>
      <c r="I6029" s="3" t="e">
        <f aca="false">-#NAME? #NAME? #NAME?,#NAME? #NAME? #NAME?</f>
        <v>#VALUE!</v>
      </c>
      <c r="J6029" s="3" t="s">
        <v>256</v>
      </c>
      <c r="K6029" s="1" t="n">
        <v>10</v>
      </c>
      <c r="L6029" s="1" t="n">
        <v>0</v>
      </c>
      <c r="M6029" s="1" t="n">
        <v>60340</v>
      </c>
    </row>
    <row r="6030" customFormat="false" ht="14.9" hidden="false" customHeight="false" outlineLevel="0" collapsed="false">
      <c r="A6030" s="1" t="n">
        <v>6035</v>
      </c>
      <c r="B6030" s="1" t="n">
        <v>84</v>
      </c>
      <c r="C6030" s="1" t="n">
        <v>0</v>
      </c>
      <c r="D6030" s="1" t="n">
        <v>0</v>
      </c>
      <c r="E6030" s="1" t="n">
        <v>1</v>
      </c>
      <c r="F6030" s="1" t="n">
        <v>6032</v>
      </c>
      <c r="H6030" s="1" t="s">
        <v>6671</v>
      </c>
      <c r="I6030" s="3" t="e">
        <f aca="false">-#NAME? #NAME?,#NAME? #NAME? #NAME? #NAME?,#NAME? #NAME? #NAME? #NAME? #NAME? #NAME?</f>
        <v>#VALUE!</v>
      </c>
      <c r="J6030" s="3" t="s">
        <v>256</v>
      </c>
      <c r="K6030" s="1" t="n">
        <v>10</v>
      </c>
      <c r="L6030" s="1" t="n">
        <v>0</v>
      </c>
      <c r="M6030" s="1" t="n">
        <v>60350</v>
      </c>
    </row>
    <row r="6031" customFormat="false" ht="14.9" hidden="false" customHeight="false" outlineLevel="0" collapsed="false">
      <c r="A6031" s="1" t="n">
        <v>6036</v>
      </c>
      <c r="B6031" s="1" t="n">
        <v>84</v>
      </c>
      <c r="C6031" s="1" t="n">
        <v>0</v>
      </c>
      <c r="D6031" s="1" t="n">
        <v>0</v>
      </c>
      <c r="E6031" s="1" t="n">
        <v>1</v>
      </c>
      <c r="F6031" s="1" t="n">
        <v>6032</v>
      </c>
      <c r="H6031" s="1" t="s">
        <v>6672</v>
      </c>
      <c r="I6031" s="3" t="e">
        <f aca="false">-#NAME?</f>
        <v>#NAME?</v>
      </c>
      <c r="J6031" s="3" t="s">
        <v>512</v>
      </c>
      <c r="K6031" s="1" t="n">
        <v>10</v>
      </c>
      <c r="L6031" s="1" t="n">
        <v>0</v>
      </c>
      <c r="M6031" s="1" t="n">
        <v>60360</v>
      </c>
    </row>
    <row r="6032" customFormat="false" ht="149.25" hidden="false" customHeight="false" outlineLevel="0" collapsed="false">
      <c r="A6032" s="1" t="n">
        <v>6037</v>
      </c>
      <c r="B6032" s="1" t="n">
        <v>84</v>
      </c>
      <c r="C6032" s="1" t="n">
        <v>0</v>
      </c>
      <c r="D6032" s="1" t="n">
        <v>1</v>
      </c>
      <c r="E6032" s="1" t="n">
        <v>0</v>
      </c>
      <c r="G6032" s="1" t="n">
        <v>84.17</v>
      </c>
      <c r="I6032" s="3" t="s">
        <v>6673</v>
      </c>
      <c r="L6032" s="1" t="n">
        <v>0</v>
      </c>
      <c r="M6032" s="1" t="n">
        <v>60370</v>
      </c>
    </row>
    <row r="6033" customFormat="false" ht="14.9" hidden="false" customHeight="false" outlineLevel="0" collapsed="false">
      <c r="A6033" s="1" t="n">
        <v>6038</v>
      </c>
      <c r="B6033" s="1" t="n">
        <v>84</v>
      </c>
      <c r="C6033" s="1" t="n">
        <v>0</v>
      </c>
      <c r="D6033" s="1" t="n">
        <v>0</v>
      </c>
      <c r="E6033" s="1" t="n">
        <v>1</v>
      </c>
      <c r="F6033" s="1" t="n">
        <v>6037</v>
      </c>
      <c r="H6033" s="1" t="s">
        <v>6674</v>
      </c>
      <c r="I6033" s="3" t="e">
        <f aca="false">-#NAME? #NAME? #NAME? #NAME? #NAME? #NAME?,#NAME? #NAME? #NAME? #NAME? #NAME? #NAME?,#NAME? #NAME? #NAME? #NAME?</f>
        <v>#VALUE!</v>
      </c>
      <c r="J6033" s="3" t="s">
        <v>194</v>
      </c>
      <c r="K6033" s="1" t="n">
        <v>10</v>
      </c>
      <c r="L6033" s="1" t="n">
        <v>0</v>
      </c>
      <c r="M6033" s="1" t="n">
        <v>60380</v>
      </c>
    </row>
    <row r="6034" customFormat="false" ht="14.9" hidden="false" customHeight="false" outlineLevel="0" collapsed="false">
      <c r="A6034" s="1" t="n">
        <v>6039</v>
      </c>
      <c r="B6034" s="1" t="n">
        <v>84</v>
      </c>
      <c r="C6034" s="1" t="n">
        <v>0</v>
      </c>
      <c r="D6034" s="1" t="n">
        <v>0</v>
      </c>
      <c r="E6034" s="1" t="n">
        <v>1</v>
      </c>
      <c r="F6034" s="1" t="n">
        <v>6037</v>
      </c>
      <c r="H6034" s="1" t="s">
        <v>6675</v>
      </c>
      <c r="I6034" s="3" t="e">
        <f aca="false">-#NAME? #NAME?,#NAME? #NAME? #NAME?</f>
        <v>#VALUE!</v>
      </c>
      <c r="J6034" s="3" t="s">
        <v>194</v>
      </c>
      <c r="K6034" s="1" t="n">
        <v>10</v>
      </c>
      <c r="L6034" s="1" t="n">
        <v>0</v>
      </c>
      <c r="M6034" s="1" t="n">
        <v>60390</v>
      </c>
    </row>
    <row r="6035" customFormat="false" ht="14.9" hidden="false" customHeight="false" outlineLevel="0" collapsed="false">
      <c r="A6035" s="1" t="n">
        <v>6040</v>
      </c>
      <c r="B6035" s="1" t="n">
        <v>84</v>
      </c>
      <c r="C6035" s="1" t="n">
        <v>0</v>
      </c>
      <c r="D6035" s="1" t="n">
        <v>0</v>
      </c>
      <c r="E6035" s="1" t="n">
        <v>1</v>
      </c>
      <c r="F6035" s="1" t="n">
        <v>6037</v>
      </c>
      <c r="H6035" s="1" t="s">
        <v>6676</v>
      </c>
      <c r="I6035" s="3" t="e">
        <f aca="false">-#NAME?</f>
        <v>#NAME?</v>
      </c>
      <c r="J6035" s="3" t="s">
        <v>194</v>
      </c>
      <c r="K6035" s="1" t="n">
        <v>10</v>
      </c>
      <c r="L6035" s="1" t="n">
        <v>0</v>
      </c>
      <c r="M6035" s="1" t="n">
        <v>60400</v>
      </c>
    </row>
    <row r="6036" customFormat="false" ht="14.9" hidden="false" customHeight="false" outlineLevel="0" collapsed="false">
      <c r="A6036" s="1" t="n">
        <v>6041</v>
      </c>
      <c r="B6036" s="1" t="n">
        <v>84</v>
      </c>
      <c r="C6036" s="1" t="n">
        <v>0</v>
      </c>
      <c r="D6036" s="1" t="n">
        <v>0</v>
      </c>
      <c r="E6036" s="1" t="n">
        <v>1</v>
      </c>
      <c r="F6036" s="1" t="n">
        <v>6037</v>
      </c>
      <c r="H6036" s="1" t="s">
        <v>6677</v>
      </c>
      <c r="I6036" s="3" t="e">
        <f aca="false">-#NAME?</f>
        <v>#NAME?</v>
      </c>
      <c r="J6036" s="3" t="s">
        <v>256</v>
      </c>
      <c r="K6036" s="1" t="n">
        <v>10</v>
      </c>
      <c r="L6036" s="1" t="n">
        <v>0</v>
      </c>
      <c r="M6036" s="1" t="n">
        <v>60410</v>
      </c>
    </row>
    <row r="6037" customFormat="false" ht="270.1" hidden="false" customHeight="false" outlineLevel="0" collapsed="false">
      <c r="A6037" s="1" t="n">
        <v>6042</v>
      </c>
      <c r="B6037" s="1" t="n">
        <v>84</v>
      </c>
      <c r="C6037" s="1" t="n">
        <v>0</v>
      </c>
      <c r="D6037" s="1" t="n">
        <v>1</v>
      </c>
      <c r="E6037" s="1" t="n">
        <v>0</v>
      </c>
      <c r="G6037" s="1" t="n">
        <v>84.18</v>
      </c>
      <c r="I6037" s="3" t="s">
        <v>6678</v>
      </c>
      <c r="L6037" s="1" t="n">
        <v>0</v>
      </c>
      <c r="M6037" s="1" t="n">
        <v>60420</v>
      </c>
    </row>
    <row r="6038" customFormat="false" ht="14.9" hidden="false" customHeight="false" outlineLevel="0" collapsed="false">
      <c r="A6038" s="1" t="n">
        <v>6043</v>
      </c>
      <c r="B6038" s="1" t="n">
        <v>84</v>
      </c>
      <c r="C6038" s="1" t="n">
        <v>0</v>
      </c>
      <c r="D6038" s="1" t="n">
        <v>0</v>
      </c>
      <c r="E6038" s="1" t="n">
        <v>1</v>
      </c>
      <c r="F6038" s="1" t="n">
        <v>6042</v>
      </c>
      <c r="H6038" s="1" t="s">
        <v>6679</v>
      </c>
      <c r="I6038" s="3" t="e">
        <f aca="false">-#NAME? #NAME?,#NAME? #NAME? #NAME? #NAME? #NAME?</f>
        <v>#VALUE!</v>
      </c>
      <c r="J6038" s="3" t="s">
        <v>194</v>
      </c>
      <c r="K6038" s="1" t="n">
        <v>10</v>
      </c>
      <c r="L6038" s="1" t="n">
        <v>0</v>
      </c>
      <c r="M6038" s="1" t="n">
        <v>60430</v>
      </c>
    </row>
    <row r="6039" customFormat="false" ht="68.65" hidden="false" customHeight="false" outlineLevel="0" collapsed="false">
      <c r="A6039" s="1" t="n">
        <v>6044</v>
      </c>
      <c r="B6039" s="1" t="n">
        <v>84</v>
      </c>
      <c r="C6039" s="1" t="n">
        <v>0</v>
      </c>
      <c r="D6039" s="1" t="n">
        <v>0</v>
      </c>
      <c r="E6039" s="1" t="n">
        <v>0</v>
      </c>
      <c r="F6039" s="1" t="n">
        <v>6042</v>
      </c>
      <c r="I6039" s="3" t="s">
        <v>6680</v>
      </c>
      <c r="L6039" s="1" t="n">
        <v>0</v>
      </c>
      <c r="M6039" s="1" t="n">
        <v>60440</v>
      </c>
    </row>
    <row r="6040" customFormat="false" ht="14.9" hidden="false" customHeight="false" outlineLevel="0" collapsed="false">
      <c r="A6040" s="1" t="n">
        <v>6045</v>
      </c>
      <c r="B6040" s="1" t="n">
        <v>84</v>
      </c>
      <c r="C6040" s="1" t="n">
        <v>0</v>
      </c>
      <c r="D6040" s="1" t="n">
        <v>0</v>
      </c>
      <c r="E6040" s="1" t="n">
        <v>1</v>
      </c>
      <c r="F6040" s="1" t="n">
        <v>6044</v>
      </c>
      <c r="H6040" s="1" t="s">
        <v>6681</v>
      </c>
      <c r="I6040" s="3" t="e">
        <f aca="false">--#NAME?</f>
        <v>#NAME?</v>
      </c>
      <c r="J6040" s="3" t="s">
        <v>194</v>
      </c>
      <c r="K6040" s="1" t="n">
        <v>10</v>
      </c>
      <c r="L6040" s="1" t="n">
        <v>0</v>
      </c>
      <c r="M6040" s="1" t="n">
        <v>60450</v>
      </c>
    </row>
    <row r="6041" customFormat="false" ht="14.9" hidden="false" customHeight="false" outlineLevel="0" collapsed="false">
      <c r="A6041" s="1" t="n">
        <v>6046</v>
      </c>
      <c r="B6041" s="1" t="n">
        <v>84</v>
      </c>
      <c r="C6041" s="1" t="n">
        <v>0</v>
      </c>
      <c r="D6041" s="1" t="n">
        <v>0</v>
      </c>
      <c r="E6041" s="1" t="n">
        <v>1</v>
      </c>
      <c r="F6041" s="1" t="n">
        <v>6044</v>
      </c>
      <c r="H6041" s="1" t="s">
        <v>6682</v>
      </c>
      <c r="I6041" s="3" t="e">
        <f aca="false">--#NAME?</f>
        <v>#NAME?</v>
      </c>
      <c r="J6041" s="3" t="s">
        <v>194</v>
      </c>
      <c r="K6041" s="1" t="n">
        <v>10</v>
      </c>
      <c r="L6041" s="1" t="n">
        <v>0</v>
      </c>
      <c r="M6041" s="1" t="n">
        <v>60460</v>
      </c>
    </row>
    <row r="6042" customFormat="false" ht="95.5" hidden="false" customHeight="false" outlineLevel="0" collapsed="false">
      <c r="A6042" s="1" t="n">
        <v>6047</v>
      </c>
      <c r="B6042" s="1" t="n">
        <v>84</v>
      </c>
      <c r="C6042" s="1" t="n">
        <v>0</v>
      </c>
      <c r="D6042" s="1" t="n">
        <v>0</v>
      </c>
      <c r="E6042" s="1" t="n">
        <v>1</v>
      </c>
      <c r="F6042" s="1" t="n">
        <v>6042</v>
      </c>
      <c r="H6042" s="1" t="s">
        <v>6683</v>
      </c>
      <c r="I6042" s="3" t="s">
        <v>6684</v>
      </c>
      <c r="J6042" s="3" t="s">
        <v>194</v>
      </c>
      <c r="K6042" s="1" t="n">
        <v>10</v>
      </c>
      <c r="L6042" s="1" t="n">
        <v>0</v>
      </c>
      <c r="M6042" s="1" t="n">
        <v>60470</v>
      </c>
    </row>
    <row r="6043" customFormat="false" ht="95.5" hidden="false" customHeight="false" outlineLevel="0" collapsed="false">
      <c r="A6043" s="1" t="n">
        <v>6048</v>
      </c>
      <c r="B6043" s="1" t="n">
        <v>84</v>
      </c>
      <c r="C6043" s="1" t="n">
        <v>0</v>
      </c>
      <c r="D6043" s="1" t="n">
        <v>0</v>
      </c>
      <c r="E6043" s="1" t="n">
        <v>1</v>
      </c>
      <c r="F6043" s="1" t="n">
        <v>6042</v>
      </c>
      <c r="H6043" s="1" t="s">
        <v>6685</v>
      </c>
      <c r="I6043" s="3" t="s">
        <v>6686</v>
      </c>
      <c r="J6043" s="3" t="s">
        <v>194</v>
      </c>
      <c r="K6043" s="1" t="n">
        <v>10</v>
      </c>
      <c r="L6043" s="1" t="n">
        <v>0</v>
      </c>
      <c r="M6043" s="1" t="n">
        <v>60480</v>
      </c>
    </row>
    <row r="6044" customFormat="false" ht="14.9" hidden="false" customHeight="false" outlineLevel="0" collapsed="false">
      <c r="A6044" s="1" t="n">
        <v>6049</v>
      </c>
      <c r="B6044" s="1" t="n">
        <v>84</v>
      </c>
      <c r="C6044" s="1" t="n">
        <v>0</v>
      </c>
      <c r="D6044" s="1" t="n">
        <v>0</v>
      </c>
      <c r="E6044" s="1" t="n">
        <v>1</v>
      </c>
      <c r="F6044" s="1" t="n">
        <v>6042</v>
      </c>
      <c r="H6044" s="1" t="s">
        <v>6687</v>
      </c>
      <c r="I6044" s="3" t="e">
        <f aca="false">-#NAME? #NAME? (#NAME?,#NAME?,#NAME? #NAME?,#NAME? #NAME? #NAME? #NAME?) #NAME? #NAME? #NAME? #NAME?,#NAME? #NAME? #NAME? #NAME? #NAME?</f>
        <v>#VALUE!</v>
      </c>
      <c r="J6044" s="3" t="s">
        <v>194</v>
      </c>
      <c r="K6044" s="1" t="n">
        <v>10</v>
      </c>
      <c r="L6044" s="1" t="n">
        <v>0</v>
      </c>
      <c r="M6044" s="1" t="n">
        <v>60490</v>
      </c>
    </row>
    <row r="6045" customFormat="false" ht="14.9" hidden="false" customHeight="false" outlineLevel="0" collapsed="false">
      <c r="A6045" s="1" t="n">
        <v>6050</v>
      </c>
      <c r="B6045" s="1" t="n">
        <v>84</v>
      </c>
      <c r="C6045" s="1" t="n">
        <v>0</v>
      </c>
      <c r="D6045" s="1" t="n">
        <v>0</v>
      </c>
      <c r="E6045" s="1" t="n">
        <v>0</v>
      </c>
      <c r="F6045" s="1" t="n">
        <v>6042</v>
      </c>
      <c r="I6045" s="3" t="e">
        <f aca="false">-#NAME? #NAME? #NAME? #NAME? #NAME?</f>
        <v>#VALUE!</v>
      </c>
      <c r="J6045" s="3" t="s">
        <v>6688</v>
      </c>
      <c r="L6045" s="0" t="s">
        <v>644</v>
      </c>
      <c r="M6045" s="1" t="n">
        <v>0</v>
      </c>
      <c r="N6045" s="1" t="n">
        <v>60500</v>
      </c>
    </row>
    <row r="6046" customFormat="false" ht="135.8" hidden="false" customHeight="false" outlineLevel="0" collapsed="false">
      <c r="A6046" s="1" t="n">
        <v>6051</v>
      </c>
      <c r="B6046" s="1" t="n">
        <v>84</v>
      </c>
      <c r="C6046" s="1" t="n">
        <v>0</v>
      </c>
      <c r="D6046" s="1" t="n">
        <v>0</v>
      </c>
      <c r="E6046" s="1" t="n">
        <v>0</v>
      </c>
      <c r="F6046" s="1" t="n">
        <v>6050</v>
      </c>
      <c r="I6046" s="3" t="s">
        <v>6689</v>
      </c>
      <c r="L6046" s="1" t="n">
        <v>0</v>
      </c>
      <c r="M6046" s="1" t="n">
        <v>60510</v>
      </c>
    </row>
    <row r="6047" customFormat="false" ht="14.9" hidden="false" customHeight="false" outlineLevel="0" collapsed="false">
      <c r="A6047" s="1" t="n">
        <v>6052</v>
      </c>
      <c r="B6047" s="1" t="n">
        <v>84</v>
      </c>
      <c r="C6047" s="1" t="n">
        <v>0</v>
      </c>
      <c r="D6047" s="1" t="n">
        <v>0</v>
      </c>
      <c r="E6047" s="1" t="n">
        <v>1</v>
      </c>
      <c r="F6047" s="1" t="n">
        <v>6051</v>
      </c>
      <c r="H6047" s="1" t="s">
        <v>6690</v>
      </c>
      <c r="I6047" s="3" t="e">
        <f aca="false">---#NAME? #NAME? #NAME? #NAME?</f>
        <v>#VALUE!</v>
      </c>
      <c r="J6047" s="3" t="s">
        <v>194</v>
      </c>
      <c r="K6047" s="1" t="n">
        <v>10</v>
      </c>
      <c r="L6047" s="1" t="n">
        <v>0</v>
      </c>
      <c r="M6047" s="1" t="n">
        <v>60520</v>
      </c>
    </row>
    <row r="6048" customFormat="false" ht="14.9" hidden="false" customHeight="false" outlineLevel="0" collapsed="false">
      <c r="A6048" s="1" t="n">
        <v>6053</v>
      </c>
      <c r="B6048" s="1" t="n">
        <v>84</v>
      </c>
      <c r="C6048" s="1" t="n">
        <v>0</v>
      </c>
      <c r="D6048" s="1" t="n">
        <v>0</v>
      </c>
      <c r="E6048" s="1" t="n">
        <v>1</v>
      </c>
      <c r="F6048" s="1" t="n">
        <v>6051</v>
      </c>
      <c r="H6048" s="1" t="s">
        <v>6691</v>
      </c>
      <c r="I6048" s="3" t="e">
        <f aca="false">---#NAME? #NAME? #NAME?</f>
        <v>#VALUE!</v>
      </c>
      <c r="J6048" s="3" t="s">
        <v>194</v>
      </c>
      <c r="K6048" s="1" t="n">
        <v>10</v>
      </c>
      <c r="L6048" s="1" t="n">
        <v>0</v>
      </c>
      <c r="M6048" s="1" t="n">
        <v>60530</v>
      </c>
    </row>
    <row r="6049" customFormat="false" ht="14.9" hidden="false" customHeight="false" outlineLevel="0" collapsed="false">
      <c r="A6049" s="1" t="n">
        <v>6054</v>
      </c>
      <c r="B6049" s="1" t="n">
        <v>84</v>
      </c>
      <c r="C6049" s="1" t="n">
        <v>0</v>
      </c>
      <c r="D6049" s="1" t="n">
        <v>0</v>
      </c>
      <c r="E6049" s="1" t="n">
        <v>1</v>
      </c>
      <c r="F6049" s="1" t="n">
        <v>6051</v>
      </c>
      <c r="H6049" s="1" t="s">
        <v>6692</v>
      </c>
      <c r="I6049" s="3" t="e">
        <f aca="false">---#NAME?</f>
        <v>#NAME?</v>
      </c>
      <c r="J6049" s="3" t="s">
        <v>194</v>
      </c>
      <c r="K6049" s="1" t="n">
        <v>10</v>
      </c>
      <c r="L6049" s="1" t="n">
        <v>0</v>
      </c>
      <c r="M6049" s="1" t="n">
        <v>60540</v>
      </c>
    </row>
    <row r="6050" customFormat="false" ht="14.9" hidden="false" customHeight="false" outlineLevel="0" collapsed="false">
      <c r="A6050" s="1" t="n">
        <v>6055</v>
      </c>
      <c r="B6050" s="1" t="n">
        <v>84</v>
      </c>
      <c r="C6050" s="1" t="n">
        <v>0</v>
      </c>
      <c r="D6050" s="1" t="n">
        <v>0</v>
      </c>
      <c r="E6050" s="1" t="n">
        <v>0</v>
      </c>
      <c r="F6050" s="1" t="n">
        <v>6050</v>
      </c>
      <c r="I6050" s="3" t="s">
        <v>6693</v>
      </c>
      <c r="L6050" s="1" t="n">
        <v>0</v>
      </c>
      <c r="M6050" s="1" t="n">
        <v>60550</v>
      </c>
    </row>
    <row r="6051" customFormat="false" ht="14.9" hidden="false" customHeight="false" outlineLevel="0" collapsed="false">
      <c r="A6051" s="1" t="n">
        <v>6056</v>
      </c>
      <c r="B6051" s="1" t="n">
        <v>84</v>
      </c>
      <c r="C6051" s="1" t="n">
        <v>0</v>
      </c>
      <c r="D6051" s="1" t="n">
        <v>0</v>
      </c>
      <c r="E6051" s="1" t="n">
        <v>1</v>
      </c>
      <c r="F6051" s="1" t="n">
        <v>6055</v>
      </c>
      <c r="H6051" s="1" t="s">
        <v>6694</v>
      </c>
      <c r="I6051" s="3" t="e">
        <f aca="false">---#NAME? #NAME? #NAME? #NAME?</f>
        <v>#VALUE!</v>
      </c>
      <c r="J6051" s="3" t="s">
        <v>256</v>
      </c>
      <c r="K6051" s="1" t="n">
        <v>10</v>
      </c>
      <c r="L6051" s="1" t="n">
        <v>0</v>
      </c>
      <c r="M6051" s="1" t="n">
        <v>60560</v>
      </c>
    </row>
    <row r="6052" customFormat="false" ht="14.9" hidden="false" customHeight="false" outlineLevel="0" collapsed="false">
      <c r="A6052" s="1" t="n">
        <v>6057</v>
      </c>
      <c r="B6052" s="1" t="n">
        <v>84</v>
      </c>
      <c r="C6052" s="1" t="n">
        <v>0</v>
      </c>
      <c r="D6052" s="1" t="n">
        <v>0</v>
      </c>
      <c r="E6052" s="1" t="n">
        <v>1</v>
      </c>
      <c r="F6052" s="1" t="n">
        <v>6055</v>
      </c>
      <c r="H6052" s="1" t="s">
        <v>6695</v>
      </c>
      <c r="I6052" s="3" t="e">
        <f aca="false">---#NAME? #NAME? #NAME?</f>
        <v>#VALUE!</v>
      </c>
      <c r="J6052" s="3" t="s">
        <v>256</v>
      </c>
      <c r="K6052" s="1" t="n">
        <v>10</v>
      </c>
      <c r="L6052" s="1" t="n">
        <v>0</v>
      </c>
      <c r="M6052" s="1" t="n">
        <v>60570</v>
      </c>
    </row>
    <row r="6053" customFormat="false" ht="14.9" hidden="false" customHeight="false" outlineLevel="0" collapsed="false">
      <c r="A6053" s="1" t="n">
        <v>6058</v>
      </c>
      <c r="B6053" s="1" t="n">
        <v>84</v>
      </c>
      <c r="C6053" s="1" t="n">
        <v>0</v>
      </c>
      <c r="D6053" s="1" t="n">
        <v>0</v>
      </c>
      <c r="E6053" s="1" t="n">
        <v>1</v>
      </c>
      <c r="F6053" s="1" t="n">
        <v>6055</v>
      </c>
      <c r="H6053" s="1" t="s">
        <v>6696</v>
      </c>
      <c r="I6053" s="3" t="e">
        <f aca="false">---#NAME?</f>
        <v>#NAME?</v>
      </c>
      <c r="J6053" s="3" t="s">
        <v>256</v>
      </c>
      <c r="K6053" s="1" t="n">
        <v>10</v>
      </c>
      <c r="L6053" s="1" t="n">
        <v>0</v>
      </c>
      <c r="M6053" s="1" t="n">
        <v>60580</v>
      </c>
    </row>
    <row r="6054" customFormat="false" ht="14.9" hidden="false" customHeight="false" outlineLevel="0" collapsed="false">
      <c r="A6054" s="1" t="n">
        <v>6059</v>
      </c>
      <c r="B6054" s="1" t="n">
        <v>84</v>
      </c>
      <c r="C6054" s="1" t="n">
        <v>0</v>
      </c>
      <c r="D6054" s="1" t="n">
        <v>0</v>
      </c>
      <c r="E6054" s="1" t="n">
        <v>0</v>
      </c>
      <c r="F6054" s="1" t="n">
        <v>6042</v>
      </c>
      <c r="I6054" s="3" t="s">
        <v>6697</v>
      </c>
      <c r="L6054" s="1" t="n">
        <v>0</v>
      </c>
      <c r="M6054" s="1" t="n">
        <v>60590</v>
      </c>
    </row>
    <row r="6055" customFormat="false" ht="14.9" hidden="false" customHeight="false" outlineLevel="0" collapsed="false">
      <c r="A6055" s="1" t="n">
        <v>6060</v>
      </c>
      <c r="B6055" s="1" t="n">
        <v>84</v>
      </c>
      <c r="C6055" s="1" t="n">
        <v>0</v>
      </c>
      <c r="D6055" s="1" t="n">
        <v>0</v>
      </c>
      <c r="E6055" s="1" t="n">
        <v>1</v>
      </c>
      <c r="F6055" s="1" t="n">
        <v>6059</v>
      </c>
      <c r="H6055" s="1" t="s">
        <v>6698</v>
      </c>
      <c r="I6055" s="3" t="e">
        <f aca="false">--#NAME? #NAME? #NAME? #NAME? #NAME? #NAME? #NAME? #NAME?</f>
        <v>#VALUE!</v>
      </c>
      <c r="J6055" s="3" t="s">
        <v>256</v>
      </c>
      <c r="K6055" s="1" t="n">
        <v>10</v>
      </c>
      <c r="L6055" s="1" t="n">
        <v>0</v>
      </c>
      <c r="M6055" s="1" t="n">
        <v>60600</v>
      </c>
    </row>
    <row r="6056" customFormat="false" ht="14.9" hidden="false" customHeight="false" outlineLevel="0" collapsed="false">
      <c r="A6056" s="1" t="n">
        <v>6061</v>
      </c>
      <c r="B6056" s="1" t="n">
        <v>84</v>
      </c>
      <c r="C6056" s="1" t="n">
        <v>0</v>
      </c>
      <c r="D6056" s="1" t="n">
        <v>0</v>
      </c>
      <c r="E6056" s="1" t="n">
        <v>1</v>
      </c>
      <c r="F6056" s="1" t="n">
        <v>6059</v>
      </c>
      <c r="H6056" s="1" t="s">
        <v>6699</v>
      </c>
      <c r="I6056" s="3" t="e">
        <f aca="false">--#NAME?</f>
        <v>#NAME?</v>
      </c>
      <c r="J6056" s="3" t="s">
        <v>256</v>
      </c>
      <c r="K6056" s="1" t="n">
        <v>10</v>
      </c>
      <c r="L6056" s="1" t="n">
        <v>0</v>
      </c>
      <c r="M6056" s="1" t="n">
        <v>60610</v>
      </c>
    </row>
    <row r="6057" customFormat="false" ht="860.4" hidden="false" customHeight="false" outlineLevel="0" collapsed="false">
      <c r="A6057" s="1" t="n">
        <v>6062</v>
      </c>
      <c r="B6057" s="1" t="n">
        <v>84</v>
      </c>
      <c r="C6057" s="1" t="n">
        <v>0</v>
      </c>
      <c r="D6057" s="1" t="n">
        <v>1</v>
      </c>
      <c r="E6057" s="1" t="n">
        <v>0</v>
      </c>
      <c r="G6057" s="1" t="n">
        <v>84.19</v>
      </c>
      <c r="I6057" s="3" t="s">
        <v>6700</v>
      </c>
      <c r="L6057" s="1" t="n">
        <v>0</v>
      </c>
      <c r="M6057" s="1" t="n">
        <v>60620</v>
      </c>
    </row>
    <row r="6058" customFormat="false" ht="108.95" hidden="false" customHeight="false" outlineLevel="0" collapsed="false">
      <c r="A6058" s="1" t="n">
        <v>6063</v>
      </c>
      <c r="B6058" s="1" t="n">
        <v>84</v>
      </c>
      <c r="C6058" s="1" t="n">
        <v>0</v>
      </c>
      <c r="D6058" s="1" t="n">
        <v>0</v>
      </c>
      <c r="E6058" s="1" t="n">
        <v>0</v>
      </c>
      <c r="F6058" s="1" t="n">
        <v>6062</v>
      </c>
      <c r="I6058" s="3" t="s">
        <v>6701</v>
      </c>
      <c r="L6058" s="1" t="n">
        <v>0</v>
      </c>
      <c r="M6058" s="1" t="n">
        <v>60630</v>
      </c>
    </row>
    <row r="6059" customFormat="false" ht="14.9" hidden="false" customHeight="false" outlineLevel="0" collapsed="false">
      <c r="A6059" s="1" t="n">
        <v>6064</v>
      </c>
      <c r="B6059" s="1" t="n">
        <v>84</v>
      </c>
      <c r="C6059" s="1" t="n">
        <v>0</v>
      </c>
      <c r="D6059" s="1" t="n">
        <v>0</v>
      </c>
      <c r="E6059" s="1" t="n">
        <v>1</v>
      </c>
      <c r="F6059" s="1" t="n">
        <v>6063</v>
      </c>
      <c r="H6059" s="1" t="s">
        <v>6702</v>
      </c>
      <c r="I6059" s="3" t="e">
        <f aca="false">--#NAME? #NAME? #NAME? #NAME?</f>
        <v>#VALUE!</v>
      </c>
      <c r="J6059" s="3" t="s">
        <v>194</v>
      </c>
      <c r="K6059" s="1" t="n">
        <v>10</v>
      </c>
      <c r="L6059" s="1" t="n">
        <v>0</v>
      </c>
      <c r="M6059" s="1" t="n">
        <v>60640</v>
      </c>
    </row>
    <row r="6060" customFormat="false" ht="14.9" hidden="false" customHeight="false" outlineLevel="0" collapsed="false">
      <c r="A6060" s="1" t="n">
        <v>6065</v>
      </c>
      <c r="B6060" s="1" t="n">
        <v>84</v>
      </c>
      <c r="C6060" s="1" t="n">
        <v>0</v>
      </c>
      <c r="D6060" s="1" t="n">
        <v>0</v>
      </c>
      <c r="E6060" s="1" t="n">
        <v>1</v>
      </c>
      <c r="F6060" s="1" t="n">
        <v>6063</v>
      </c>
      <c r="H6060" s="1" t="s">
        <v>6703</v>
      </c>
      <c r="I6060" s="3" t="e">
        <f aca="false">--#NAME?</f>
        <v>#NAME?</v>
      </c>
      <c r="J6060" s="3" t="s">
        <v>194</v>
      </c>
      <c r="K6060" s="1" t="n">
        <v>10</v>
      </c>
      <c r="L6060" s="1" t="n">
        <v>0</v>
      </c>
      <c r="M6060" s="1" t="n">
        <v>60650</v>
      </c>
    </row>
    <row r="6061" customFormat="false" ht="14.9" hidden="false" customHeight="false" outlineLevel="0" collapsed="false">
      <c r="A6061" s="1" t="n">
        <v>6066</v>
      </c>
      <c r="B6061" s="1" t="n">
        <v>84</v>
      </c>
      <c r="C6061" s="1" t="n">
        <v>0</v>
      </c>
      <c r="D6061" s="1" t="n">
        <v>0</v>
      </c>
      <c r="E6061" s="1" t="n">
        <v>1</v>
      </c>
      <c r="F6061" s="1" t="n">
        <v>6062</v>
      </c>
      <c r="H6061" s="1" t="s">
        <v>6704</v>
      </c>
      <c r="I6061" s="3" t="e">
        <f aca="false">-#NAME?,#NAME? #NAME? #NAME? #NAME?</f>
        <v>#VALUE!</v>
      </c>
      <c r="J6061" s="3" t="s">
        <v>194</v>
      </c>
      <c r="K6061" s="1" t="n">
        <v>10</v>
      </c>
      <c r="L6061" s="1" t="n">
        <v>0</v>
      </c>
      <c r="M6061" s="1" t="n">
        <v>60660</v>
      </c>
    </row>
    <row r="6062" customFormat="false" ht="14.9" hidden="false" customHeight="false" outlineLevel="0" collapsed="false">
      <c r="A6062" s="1" t="n">
        <v>6067</v>
      </c>
      <c r="B6062" s="1" t="n">
        <v>84</v>
      </c>
      <c r="C6062" s="1" t="n">
        <v>0</v>
      </c>
      <c r="D6062" s="1" t="n">
        <v>0</v>
      </c>
      <c r="E6062" s="1" t="n">
        <v>0</v>
      </c>
      <c r="F6062" s="1" t="n">
        <v>6062</v>
      </c>
      <c r="I6062" s="3" t="s">
        <v>6705</v>
      </c>
      <c r="L6062" s="1" t="n">
        <v>0</v>
      </c>
      <c r="M6062" s="1" t="n">
        <v>60670</v>
      </c>
    </row>
    <row r="6063" customFormat="false" ht="14.9" hidden="false" customHeight="false" outlineLevel="0" collapsed="false">
      <c r="A6063" s="1" t="n">
        <v>6068</v>
      </c>
      <c r="B6063" s="1" t="n">
        <v>84</v>
      </c>
      <c r="C6063" s="1" t="n">
        <v>0</v>
      </c>
      <c r="D6063" s="1" t="n">
        <v>0</v>
      </c>
      <c r="E6063" s="1" t="n">
        <v>1</v>
      </c>
      <c r="F6063" s="1" t="n">
        <v>6067</v>
      </c>
      <c r="H6063" s="1" t="s">
        <v>6706</v>
      </c>
      <c r="I6063" s="3" t="e">
        <f aca="false">--#NAME? #NAME? #NAME?</f>
        <v>#VALUE!</v>
      </c>
      <c r="J6063" s="3" t="s">
        <v>194</v>
      </c>
      <c r="K6063" s="1" t="n">
        <v>10</v>
      </c>
      <c r="L6063" s="1" t="n">
        <v>0</v>
      </c>
      <c r="M6063" s="1" t="n">
        <v>60680</v>
      </c>
    </row>
    <row r="6064" customFormat="false" ht="14.9" hidden="false" customHeight="false" outlineLevel="0" collapsed="false">
      <c r="A6064" s="1" t="n">
        <v>6069</v>
      </c>
      <c r="B6064" s="1" t="n">
        <v>84</v>
      </c>
      <c r="C6064" s="1" t="n">
        <v>0</v>
      </c>
      <c r="D6064" s="1" t="n">
        <v>0</v>
      </c>
      <c r="E6064" s="1" t="n">
        <v>1</v>
      </c>
      <c r="F6064" s="1" t="n">
        <v>6067</v>
      </c>
      <c r="H6064" s="1" t="s">
        <v>6707</v>
      </c>
      <c r="I6064" s="3" t="e">
        <f aca="false">--#NAME? #NAME?,#NAME? #NAME?,#NAME? #NAME? #NAME?</f>
        <v>#VALUE!</v>
      </c>
      <c r="J6064" s="3" t="s">
        <v>194</v>
      </c>
      <c r="K6064" s="1" t="n">
        <v>10</v>
      </c>
      <c r="L6064" s="1" t="n">
        <v>0</v>
      </c>
      <c r="M6064" s="1" t="n">
        <v>60690</v>
      </c>
    </row>
    <row r="6065" customFormat="false" ht="14.9" hidden="false" customHeight="false" outlineLevel="0" collapsed="false">
      <c r="A6065" s="1" t="n">
        <v>6070</v>
      </c>
      <c r="B6065" s="1" t="n">
        <v>84</v>
      </c>
      <c r="C6065" s="1" t="n">
        <v>0</v>
      </c>
      <c r="D6065" s="1" t="n">
        <v>0</v>
      </c>
      <c r="E6065" s="1" t="n">
        <v>1</v>
      </c>
      <c r="F6065" s="1" t="n">
        <v>6067</v>
      </c>
      <c r="H6065" s="1" t="s">
        <v>6708</v>
      </c>
      <c r="I6065" s="3" t="e">
        <f aca="false">--#NAME?</f>
        <v>#NAME?</v>
      </c>
      <c r="J6065" s="3" t="s">
        <v>194</v>
      </c>
      <c r="K6065" s="1" t="n">
        <v>10</v>
      </c>
      <c r="L6065" s="1" t="n">
        <v>0</v>
      </c>
      <c r="M6065" s="1" t="n">
        <v>60700</v>
      </c>
    </row>
    <row r="6066" customFormat="false" ht="14.9" hidden="false" customHeight="false" outlineLevel="0" collapsed="false">
      <c r="A6066" s="1" t="n">
        <v>6071</v>
      </c>
      <c r="B6066" s="1" t="n">
        <v>84</v>
      </c>
      <c r="C6066" s="1" t="n">
        <v>0</v>
      </c>
      <c r="D6066" s="1" t="n">
        <v>0</v>
      </c>
      <c r="E6066" s="1" t="n">
        <v>1</v>
      </c>
      <c r="F6066" s="1" t="n">
        <v>6062</v>
      </c>
      <c r="H6066" s="1" t="s">
        <v>6709</v>
      </c>
      <c r="I6066" s="3" t="e">
        <f aca="false">-#NAME? #NAME? #NAME? #NAME?</f>
        <v>#VALUE!</v>
      </c>
      <c r="J6066" s="3" t="s">
        <v>194</v>
      </c>
      <c r="K6066" s="1" t="n">
        <v>10</v>
      </c>
      <c r="L6066" s="1" t="n">
        <v>0</v>
      </c>
      <c r="M6066" s="1" t="n">
        <v>60710</v>
      </c>
    </row>
    <row r="6067" customFormat="false" ht="14.9" hidden="false" customHeight="false" outlineLevel="0" collapsed="false">
      <c r="A6067" s="1" t="n">
        <v>6072</v>
      </c>
      <c r="B6067" s="1" t="n">
        <v>84</v>
      </c>
      <c r="C6067" s="1" t="n">
        <v>0</v>
      </c>
      <c r="D6067" s="1" t="n">
        <v>0</v>
      </c>
      <c r="E6067" s="1" t="n">
        <v>1</v>
      </c>
      <c r="F6067" s="1" t="n">
        <v>6062</v>
      </c>
      <c r="H6067" s="1" t="s">
        <v>6710</v>
      </c>
      <c r="I6067" s="3" t="e">
        <f aca="false">-#NAME? #NAME? #NAME?</f>
        <v>#VALUE!</v>
      </c>
      <c r="J6067" s="3" t="s">
        <v>194</v>
      </c>
      <c r="K6067" s="1" t="n">
        <v>10</v>
      </c>
      <c r="L6067" s="1" t="n">
        <v>0</v>
      </c>
      <c r="M6067" s="1" t="n">
        <v>60720</v>
      </c>
    </row>
    <row r="6068" customFormat="false" ht="14.9" hidden="false" customHeight="false" outlineLevel="0" collapsed="false">
      <c r="A6068" s="1" t="n">
        <v>6073</v>
      </c>
      <c r="B6068" s="1" t="n">
        <v>84</v>
      </c>
      <c r="C6068" s="1" t="n">
        <v>0</v>
      </c>
      <c r="D6068" s="1" t="n">
        <v>0</v>
      </c>
      <c r="E6068" s="1" t="n">
        <v>1</v>
      </c>
      <c r="F6068" s="1" t="n">
        <v>6062</v>
      </c>
      <c r="H6068" s="1" t="s">
        <v>6711</v>
      </c>
      <c r="I6068" s="3" t="e">
        <f aca="false">-#NAME? #NAME? #NAME? #NAME? #NAME? #NAME? #NAME?</f>
        <v>#VALUE!</v>
      </c>
      <c r="J6068" s="3" t="s">
        <v>194</v>
      </c>
      <c r="K6068" s="1" t="n">
        <v>10</v>
      </c>
      <c r="L6068" s="1" t="n">
        <v>0</v>
      </c>
      <c r="M6068" s="1" t="n">
        <v>60730</v>
      </c>
    </row>
    <row r="6069" customFormat="false" ht="82.05" hidden="false" customHeight="false" outlineLevel="0" collapsed="false">
      <c r="A6069" s="1" t="n">
        <v>6074</v>
      </c>
      <c r="B6069" s="1" t="n">
        <v>84</v>
      </c>
      <c r="C6069" s="1" t="n">
        <v>0</v>
      </c>
      <c r="D6069" s="1" t="n">
        <v>0</v>
      </c>
      <c r="E6069" s="1" t="n">
        <v>0</v>
      </c>
      <c r="F6069" s="1" t="n">
        <v>6062</v>
      </c>
      <c r="I6069" s="3" t="s">
        <v>6712</v>
      </c>
      <c r="L6069" s="1" t="n">
        <v>0</v>
      </c>
      <c r="M6069" s="1" t="n">
        <v>60740</v>
      </c>
    </row>
    <row r="6070" customFormat="false" ht="14.9" hidden="false" customHeight="false" outlineLevel="0" collapsed="false">
      <c r="A6070" s="1" t="n">
        <v>6075</v>
      </c>
      <c r="B6070" s="1" t="n">
        <v>84</v>
      </c>
      <c r="C6070" s="1" t="n">
        <v>0</v>
      </c>
      <c r="D6070" s="1" t="n">
        <v>0</v>
      </c>
      <c r="E6070" s="1" t="n">
        <v>1</v>
      </c>
      <c r="F6070" s="1" t="n">
        <v>6074</v>
      </c>
      <c r="H6070" s="1" t="s">
        <v>6713</v>
      </c>
      <c r="I6070" s="3" t="e">
        <f aca="false">--#NAME? #NAME? #NAME? #NAME? #NAME? #NAME? #NAME? #NAME? #NAME? #NAME?</f>
        <v>#VALUE!</v>
      </c>
      <c r="J6070" s="3" t="s">
        <v>194</v>
      </c>
      <c r="K6070" s="1" t="n">
        <v>10</v>
      </c>
      <c r="L6070" s="1" t="n">
        <v>0</v>
      </c>
      <c r="M6070" s="1" t="n">
        <v>60750</v>
      </c>
    </row>
    <row r="6071" customFormat="false" ht="14.9" hidden="false" customHeight="false" outlineLevel="0" collapsed="false">
      <c r="A6071" s="1" t="n">
        <v>6076</v>
      </c>
      <c r="B6071" s="1" t="n">
        <v>84</v>
      </c>
      <c r="C6071" s="1" t="n">
        <v>0</v>
      </c>
      <c r="D6071" s="1" t="n">
        <v>0</v>
      </c>
      <c r="E6071" s="1" t="n">
        <v>1</v>
      </c>
      <c r="F6071" s="1" t="n">
        <v>6074</v>
      </c>
      <c r="H6071" s="1" t="s">
        <v>6714</v>
      </c>
      <c r="I6071" s="3" t="e">
        <f aca="false">--#NAME?</f>
        <v>#NAME?</v>
      </c>
      <c r="J6071" s="3" t="s">
        <v>194</v>
      </c>
      <c r="K6071" s="1" t="n">
        <v>10</v>
      </c>
      <c r="L6071" s="1" t="n">
        <v>0</v>
      </c>
      <c r="M6071" s="1" t="n">
        <v>60760</v>
      </c>
    </row>
    <row r="6072" customFormat="false" ht="14.9" hidden="false" customHeight="false" outlineLevel="0" collapsed="false">
      <c r="A6072" s="1" t="n">
        <v>6077</v>
      </c>
      <c r="B6072" s="1" t="n">
        <v>84</v>
      </c>
      <c r="C6072" s="1" t="n">
        <v>0</v>
      </c>
      <c r="D6072" s="1" t="n">
        <v>0</v>
      </c>
      <c r="E6072" s="1" t="n">
        <v>1</v>
      </c>
      <c r="F6072" s="1" t="n">
        <v>6062</v>
      </c>
      <c r="H6072" s="1" t="s">
        <v>6715</v>
      </c>
      <c r="I6072" s="3" t="e">
        <f aca="false">-#NAME?</f>
        <v>#NAME?</v>
      </c>
      <c r="J6072" s="3" t="s">
        <v>256</v>
      </c>
      <c r="K6072" s="1" t="n">
        <v>10</v>
      </c>
      <c r="L6072" s="1" t="n">
        <v>0</v>
      </c>
      <c r="M6072" s="1" t="n">
        <v>60770</v>
      </c>
    </row>
    <row r="6073" customFormat="false" ht="162.65" hidden="false" customHeight="false" outlineLevel="0" collapsed="false">
      <c r="A6073" s="1" t="n">
        <v>6078</v>
      </c>
      <c r="B6073" s="1" t="n">
        <v>84</v>
      </c>
      <c r="C6073" s="1" t="n">
        <v>0</v>
      </c>
      <c r="D6073" s="1" t="n">
        <v>1</v>
      </c>
      <c r="E6073" s="1" t="n">
        <v>0</v>
      </c>
      <c r="G6073" s="1" t="n">
        <v>84.2</v>
      </c>
      <c r="I6073" s="3" t="s">
        <v>6716</v>
      </c>
      <c r="L6073" s="1" t="n">
        <v>0</v>
      </c>
      <c r="M6073" s="1" t="n">
        <v>60780</v>
      </c>
    </row>
    <row r="6074" customFormat="false" ht="14.9" hidden="false" customHeight="false" outlineLevel="0" collapsed="false">
      <c r="A6074" s="1" t="n">
        <v>6079</v>
      </c>
      <c r="B6074" s="1" t="n">
        <v>84</v>
      </c>
      <c r="C6074" s="1" t="n">
        <v>0</v>
      </c>
      <c r="D6074" s="1" t="n">
        <v>0</v>
      </c>
      <c r="E6074" s="1" t="n">
        <v>1</v>
      </c>
      <c r="F6074" s="1" t="n">
        <v>6078</v>
      </c>
      <c r="H6074" s="1" t="s">
        <v>6717</v>
      </c>
      <c r="I6074" s="3" t="e">
        <f aca="false">-#NAME? #NAME? #NAME? #NAME? #NAME?</f>
        <v>#VALUE!</v>
      </c>
      <c r="J6074" s="3" t="s">
        <v>194</v>
      </c>
      <c r="K6074" s="1" t="n">
        <v>10</v>
      </c>
      <c r="L6074" s="1" t="n">
        <v>0</v>
      </c>
      <c r="M6074" s="1" t="n">
        <v>60790</v>
      </c>
    </row>
    <row r="6075" customFormat="false" ht="14.9" hidden="false" customHeight="false" outlineLevel="0" collapsed="false">
      <c r="A6075" s="1" t="n">
        <v>6080</v>
      </c>
      <c r="B6075" s="1" t="n">
        <v>84</v>
      </c>
      <c r="C6075" s="1" t="n">
        <v>0</v>
      </c>
      <c r="D6075" s="1" t="n">
        <v>0</v>
      </c>
      <c r="E6075" s="1" t="n">
        <v>0</v>
      </c>
      <c r="F6075" s="1" t="n">
        <v>6078</v>
      </c>
      <c r="I6075" s="3" t="s">
        <v>6697</v>
      </c>
      <c r="L6075" s="1" t="n">
        <v>0</v>
      </c>
      <c r="M6075" s="1" t="n">
        <v>60800</v>
      </c>
    </row>
    <row r="6076" customFormat="false" ht="14.9" hidden="false" customHeight="false" outlineLevel="0" collapsed="false">
      <c r="A6076" s="1" t="n">
        <v>6081</v>
      </c>
      <c r="B6076" s="1" t="n">
        <v>84</v>
      </c>
      <c r="C6076" s="1" t="n">
        <v>0</v>
      </c>
      <c r="D6076" s="1" t="n">
        <v>0</v>
      </c>
      <c r="E6076" s="1" t="n">
        <v>1</v>
      </c>
      <c r="F6076" s="1" t="n">
        <v>6080</v>
      </c>
      <c r="H6076" s="1" t="s">
        <v>6718</v>
      </c>
      <c r="I6076" s="3" t="e">
        <f aca="false">--#NAME?</f>
        <v>#NAME?</v>
      </c>
      <c r="J6076" s="3" t="s">
        <v>256</v>
      </c>
      <c r="K6076" s="1" t="n">
        <v>10</v>
      </c>
      <c r="L6076" s="1" t="n">
        <v>0</v>
      </c>
      <c r="M6076" s="1" t="n">
        <v>60810</v>
      </c>
    </row>
    <row r="6077" customFormat="false" ht="14.9" hidden="false" customHeight="false" outlineLevel="0" collapsed="false">
      <c r="A6077" s="1" t="n">
        <v>6082</v>
      </c>
      <c r="B6077" s="1" t="n">
        <v>84</v>
      </c>
      <c r="C6077" s="1" t="n">
        <v>0</v>
      </c>
      <c r="D6077" s="1" t="n">
        <v>0</v>
      </c>
      <c r="E6077" s="1" t="n">
        <v>1</v>
      </c>
      <c r="F6077" s="1" t="n">
        <v>6080</v>
      </c>
      <c r="H6077" s="1" t="s">
        <v>6719</v>
      </c>
      <c r="I6077" s="3" t="e">
        <f aca="false">--#NAME?</f>
        <v>#NAME?</v>
      </c>
      <c r="J6077" s="3" t="s">
        <v>256</v>
      </c>
      <c r="K6077" s="1" t="n">
        <v>10</v>
      </c>
      <c r="L6077" s="1" t="n">
        <v>0</v>
      </c>
      <c r="M6077" s="1" t="n">
        <v>60820</v>
      </c>
    </row>
    <row r="6078" customFormat="false" ht="189.55" hidden="false" customHeight="false" outlineLevel="0" collapsed="false">
      <c r="A6078" s="1" t="n">
        <v>6083</v>
      </c>
      <c r="B6078" s="1" t="n">
        <v>84</v>
      </c>
      <c r="C6078" s="1" t="n">
        <v>0</v>
      </c>
      <c r="D6078" s="1" t="n">
        <v>1</v>
      </c>
      <c r="E6078" s="1" t="n">
        <v>0</v>
      </c>
      <c r="G6078" s="1" t="n">
        <v>84.21</v>
      </c>
      <c r="I6078" s="3" t="s">
        <v>6720</v>
      </c>
      <c r="L6078" s="1" t="n">
        <v>0</v>
      </c>
      <c r="M6078" s="1" t="n">
        <v>60830</v>
      </c>
    </row>
    <row r="6079" customFormat="false" ht="82.05" hidden="false" customHeight="false" outlineLevel="0" collapsed="false">
      <c r="A6079" s="1" t="n">
        <v>6084</v>
      </c>
      <c r="B6079" s="1" t="n">
        <v>84</v>
      </c>
      <c r="C6079" s="1" t="n">
        <v>0</v>
      </c>
      <c r="D6079" s="1" t="n">
        <v>0</v>
      </c>
      <c r="E6079" s="1" t="n">
        <v>0</v>
      </c>
      <c r="F6079" s="1" t="n">
        <v>6083</v>
      </c>
      <c r="I6079" s="3" t="s">
        <v>6721</v>
      </c>
      <c r="L6079" s="1" t="n">
        <v>0</v>
      </c>
      <c r="M6079" s="1" t="n">
        <v>60840</v>
      </c>
    </row>
    <row r="6080" customFormat="false" ht="14.9" hidden="false" customHeight="false" outlineLevel="0" collapsed="false">
      <c r="A6080" s="1" t="n">
        <v>6085</v>
      </c>
      <c r="B6080" s="1" t="n">
        <v>84</v>
      </c>
      <c r="C6080" s="1" t="n">
        <v>0</v>
      </c>
      <c r="D6080" s="1" t="n">
        <v>0</v>
      </c>
      <c r="E6080" s="1" t="n">
        <v>1</v>
      </c>
      <c r="F6080" s="1" t="n">
        <v>6084</v>
      </c>
      <c r="H6080" s="1" t="s">
        <v>6722</v>
      </c>
      <c r="I6080" s="3" t="e">
        <f aca="false">--#NAME? #NAME?</f>
        <v>#VALUE!</v>
      </c>
      <c r="J6080" s="3" t="s">
        <v>194</v>
      </c>
      <c r="K6080" s="1" t="n">
        <v>10</v>
      </c>
      <c r="L6080" s="1" t="n">
        <v>0</v>
      </c>
      <c r="M6080" s="1" t="n">
        <v>60850</v>
      </c>
    </row>
    <row r="6081" customFormat="false" ht="14.9" hidden="false" customHeight="false" outlineLevel="0" collapsed="false">
      <c r="A6081" s="1" t="n">
        <v>6086</v>
      </c>
      <c r="B6081" s="1" t="n">
        <v>84</v>
      </c>
      <c r="C6081" s="1" t="n">
        <v>0</v>
      </c>
      <c r="D6081" s="1" t="n">
        <v>0</v>
      </c>
      <c r="E6081" s="1" t="n">
        <v>1</v>
      </c>
      <c r="F6081" s="1" t="n">
        <v>6084</v>
      </c>
      <c r="H6081" s="1" t="s">
        <v>6723</v>
      </c>
      <c r="I6081" s="3" t="e">
        <f aca="false">--#NAME?</f>
        <v>#NAME?</v>
      </c>
      <c r="J6081" s="3" t="s">
        <v>194</v>
      </c>
      <c r="K6081" s="1" t="n">
        <v>10</v>
      </c>
      <c r="L6081" s="1" t="n">
        <v>0</v>
      </c>
      <c r="M6081" s="1" t="n">
        <v>60860</v>
      </c>
    </row>
    <row r="6082" customFormat="false" ht="14.9" hidden="false" customHeight="false" outlineLevel="0" collapsed="false">
      <c r="A6082" s="1" t="n">
        <v>6087</v>
      </c>
      <c r="B6082" s="1" t="n">
        <v>84</v>
      </c>
      <c r="C6082" s="1" t="n">
        <v>0</v>
      </c>
      <c r="D6082" s="1" t="n">
        <v>0</v>
      </c>
      <c r="E6082" s="1" t="n">
        <v>1</v>
      </c>
      <c r="F6082" s="1" t="n">
        <v>6084</v>
      </c>
      <c r="H6082" s="1" t="s">
        <v>6724</v>
      </c>
      <c r="I6082" s="3" t="e">
        <f aca="false">--#NAME?</f>
        <v>#NAME?</v>
      </c>
      <c r="J6082" s="3" t="s">
        <v>194</v>
      </c>
      <c r="K6082" s="1" t="n">
        <v>10</v>
      </c>
      <c r="L6082" s="1" t="n">
        <v>0</v>
      </c>
      <c r="M6082" s="1" t="n">
        <v>60870</v>
      </c>
    </row>
    <row r="6083" customFormat="false" ht="108.95" hidden="false" customHeight="false" outlineLevel="0" collapsed="false">
      <c r="A6083" s="1" t="n">
        <v>6088</v>
      </c>
      <c r="B6083" s="1" t="n">
        <v>84</v>
      </c>
      <c r="C6083" s="1" t="n">
        <v>0</v>
      </c>
      <c r="D6083" s="1" t="n">
        <v>0</v>
      </c>
      <c r="E6083" s="1" t="n">
        <v>0</v>
      </c>
      <c r="F6083" s="1" t="n">
        <v>6083</v>
      </c>
      <c r="I6083" s="3" t="s">
        <v>6725</v>
      </c>
      <c r="L6083" s="1" t="n">
        <v>0</v>
      </c>
      <c r="M6083" s="1" t="n">
        <v>60880</v>
      </c>
    </row>
    <row r="6084" customFormat="false" ht="14.9" hidden="false" customHeight="false" outlineLevel="0" collapsed="false">
      <c r="A6084" s="1" t="n">
        <v>6089</v>
      </c>
      <c r="B6084" s="1" t="n">
        <v>84</v>
      </c>
      <c r="C6084" s="1" t="n">
        <v>0</v>
      </c>
      <c r="D6084" s="1" t="n">
        <v>0</v>
      </c>
      <c r="E6084" s="1" t="n">
        <v>1</v>
      </c>
      <c r="F6084" s="1" t="n">
        <v>6088</v>
      </c>
      <c r="H6084" s="1" t="s">
        <v>6726</v>
      </c>
      <c r="I6084" s="3" t="e">
        <f aca="false">--#NAME? #NAME? #NAME? #NAME? #NAME?</f>
        <v>#VALUE!</v>
      </c>
      <c r="J6084" s="3" t="s">
        <v>194</v>
      </c>
      <c r="K6084" s="1" t="n">
        <v>10</v>
      </c>
      <c r="L6084" s="1" t="n">
        <v>0</v>
      </c>
      <c r="M6084" s="1" t="n">
        <v>60890</v>
      </c>
    </row>
    <row r="6085" customFormat="false" ht="14.9" hidden="false" customHeight="false" outlineLevel="0" collapsed="false">
      <c r="A6085" s="1" t="n">
        <v>6090</v>
      </c>
      <c r="B6085" s="1" t="n">
        <v>84</v>
      </c>
      <c r="C6085" s="1" t="n">
        <v>0</v>
      </c>
      <c r="D6085" s="1" t="n">
        <v>0</v>
      </c>
      <c r="E6085" s="1" t="n">
        <v>1</v>
      </c>
      <c r="F6085" s="1" t="n">
        <v>6088</v>
      </c>
      <c r="H6085" s="1" t="s">
        <v>6727</v>
      </c>
      <c r="I6085" s="3" t="e">
        <f aca="false">--#NAME? #NAME? #NAME? #NAME? #NAME? #NAME? #NAME? #NAME?</f>
        <v>#VALUE!</v>
      </c>
      <c r="J6085" s="3" t="s">
        <v>194</v>
      </c>
      <c r="K6085" s="1" t="n">
        <v>10</v>
      </c>
      <c r="L6085" s="1" t="n">
        <v>0</v>
      </c>
      <c r="M6085" s="1" t="n">
        <v>60900</v>
      </c>
    </row>
    <row r="6086" customFormat="false" ht="14.9" hidden="false" customHeight="false" outlineLevel="0" collapsed="false">
      <c r="A6086" s="1" t="n">
        <v>6091</v>
      </c>
      <c r="B6086" s="1" t="n">
        <v>84</v>
      </c>
      <c r="C6086" s="1" t="n">
        <v>0</v>
      </c>
      <c r="D6086" s="1" t="n">
        <v>0</v>
      </c>
      <c r="E6086" s="1" t="n">
        <v>1</v>
      </c>
      <c r="F6086" s="1" t="n">
        <v>6088</v>
      </c>
      <c r="H6086" s="1" t="s">
        <v>6728</v>
      </c>
      <c r="I6086" s="3" t="e">
        <f aca="false">--#NAME? #NAME? #NAME? #NAME? #NAME? #NAME? #NAME?</f>
        <v>#VALUE!</v>
      </c>
      <c r="J6086" s="3" t="s">
        <v>194</v>
      </c>
      <c r="K6086" s="1" t="n">
        <v>10</v>
      </c>
      <c r="L6086" s="1" t="n">
        <v>0</v>
      </c>
      <c r="M6086" s="1" t="n">
        <v>60910</v>
      </c>
    </row>
    <row r="6087" customFormat="false" ht="14.9" hidden="false" customHeight="false" outlineLevel="0" collapsed="false">
      <c r="A6087" s="1" t="n">
        <v>6092</v>
      </c>
      <c r="B6087" s="1" t="n">
        <v>84</v>
      </c>
      <c r="C6087" s="1" t="n">
        <v>0</v>
      </c>
      <c r="D6087" s="1" t="n">
        <v>0</v>
      </c>
      <c r="E6087" s="1" t="n">
        <v>1</v>
      </c>
      <c r="F6087" s="1" t="n">
        <v>6088</v>
      </c>
      <c r="H6087" s="1" t="s">
        <v>6729</v>
      </c>
      <c r="I6087" s="3" t="e">
        <f aca="false">--#NAME?</f>
        <v>#NAME?</v>
      </c>
      <c r="J6087" s="3" t="s">
        <v>194</v>
      </c>
      <c r="K6087" s="1" t="n">
        <v>10</v>
      </c>
      <c r="L6087" s="1" t="n">
        <v>0</v>
      </c>
      <c r="M6087" s="1" t="n">
        <v>60920</v>
      </c>
    </row>
    <row r="6088" customFormat="false" ht="108.95" hidden="false" customHeight="false" outlineLevel="0" collapsed="false">
      <c r="A6088" s="1" t="n">
        <v>6093</v>
      </c>
      <c r="B6088" s="1" t="n">
        <v>84</v>
      </c>
      <c r="C6088" s="1" t="n">
        <v>0</v>
      </c>
      <c r="D6088" s="1" t="n">
        <v>0</v>
      </c>
      <c r="E6088" s="1" t="n">
        <v>0</v>
      </c>
      <c r="F6088" s="1" t="n">
        <v>6083</v>
      </c>
      <c r="I6088" s="3" t="s">
        <v>6730</v>
      </c>
      <c r="L6088" s="1" t="n">
        <v>0</v>
      </c>
      <c r="M6088" s="1" t="n">
        <v>60930</v>
      </c>
    </row>
    <row r="6089" customFormat="false" ht="14.9" hidden="false" customHeight="false" outlineLevel="0" collapsed="false">
      <c r="A6089" s="1" t="n">
        <v>6094</v>
      </c>
      <c r="B6089" s="1" t="n">
        <v>84</v>
      </c>
      <c r="C6089" s="1" t="n">
        <v>0</v>
      </c>
      <c r="D6089" s="1" t="n">
        <v>0</v>
      </c>
      <c r="E6089" s="1" t="n">
        <v>1</v>
      </c>
      <c r="F6089" s="1" t="n">
        <v>6093</v>
      </c>
      <c r="H6089" s="1" t="s">
        <v>6731</v>
      </c>
      <c r="I6089" s="3" t="e">
        <f aca="false">--#NAME? #NAME? #NAME? #NAME? #NAME? #NAME? #NAME?</f>
        <v>#VALUE!</v>
      </c>
      <c r="J6089" s="3" t="s">
        <v>194</v>
      </c>
      <c r="K6089" s="1" t="n">
        <v>10</v>
      </c>
      <c r="L6089" s="1" t="n">
        <v>0</v>
      </c>
      <c r="M6089" s="1" t="n">
        <v>60940</v>
      </c>
    </row>
    <row r="6090" customFormat="false" ht="14.9" hidden="false" customHeight="false" outlineLevel="0" collapsed="false">
      <c r="A6090" s="1" t="n">
        <v>6095</v>
      </c>
      <c r="B6090" s="1" t="n">
        <v>84</v>
      </c>
      <c r="C6090" s="1" t="n">
        <v>0</v>
      </c>
      <c r="D6090" s="1" t="n">
        <v>0</v>
      </c>
      <c r="E6090" s="1" t="n">
        <v>0</v>
      </c>
      <c r="F6090" s="1" t="n">
        <v>6093</v>
      </c>
      <c r="I6090" s="3" t="s">
        <v>6693</v>
      </c>
      <c r="L6090" s="1" t="n">
        <v>0</v>
      </c>
      <c r="M6090" s="1" t="n">
        <v>60950</v>
      </c>
    </row>
    <row r="6091" customFormat="false" ht="14.9" hidden="false" customHeight="false" outlineLevel="0" collapsed="false">
      <c r="A6091" s="1" t="n">
        <v>6096</v>
      </c>
      <c r="B6091" s="1" t="n">
        <v>84</v>
      </c>
      <c r="C6091" s="1" t="n">
        <v>0</v>
      </c>
      <c r="D6091" s="1" t="n">
        <v>0</v>
      </c>
      <c r="E6091" s="1" t="n">
        <v>1</v>
      </c>
      <c r="F6091" s="1" t="n">
        <v>6095</v>
      </c>
      <c r="H6091" s="1" t="s">
        <v>6732</v>
      </c>
      <c r="I6091" s="3" t="e">
        <f aca="false">---#NAME? #NAME? #NAME? #NAME? #NAME? #NAME? #NAME? #NAME? #NAME?</f>
        <v>#VALUE!</v>
      </c>
      <c r="J6091" s="3" t="s">
        <v>194</v>
      </c>
      <c r="K6091" s="1" t="n">
        <v>10</v>
      </c>
      <c r="L6091" s="1" t="n">
        <v>0</v>
      </c>
      <c r="M6091" s="1" t="n">
        <v>60960</v>
      </c>
    </row>
    <row r="6092" customFormat="false" ht="14.9" hidden="false" customHeight="false" outlineLevel="0" collapsed="false">
      <c r="A6092" s="1" t="n">
        <v>6097</v>
      </c>
      <c r="B6092" s="1" t="n">
        <v>84</v>
      </c>
      <c r="C6092" s="1" t="n">
        <v>0</v>
      </c>
      <c r="D6092" s="1" t="n">
        <v>0</v>
      </c>
      <c r="E6092" s="1" t="n">
        <v>1</v>
      </c>
      <c r="F6092" s="1" t="n">
        <v>6095</v>
      </c>
      <c r="H6092" s="1" t="s">
        <v>6733</v>
      </c>
      <c r="I6092" s="3" t="e">
        <f aca="false">---#NAME?</f>
        <v>#NAME?</v>
      </c>
      <c r="J6092" s="3" t="s">
        <v>194</v>
      </c>
      <c r="K6092" s="1" t="n">
        <v>10</v>
      </c>
      <c r="L6092" s="1" t="n">
        <v>0</v>
      </c>
      <c r="M6092" s="1" t="n">
        <v>60970</v>
      </c>
    </row>
    <row r="6093" customFormat="false" ht="14.9" hidden="false" customHeight="false" outlineLevel="0" collapsed="false">
      <c r="A6093" s="1" t="n">
        <v>6098</v>
      </c>
      <c r="B6093" s="1" t="n">
        <v>84</v>
      </c>
      <c r="C6093" s="1" t="n">
        <v>0</v>
      </c>
      <c r="D6093" s="1" t="n">
        <v>0</v>
      </c>
      <c r="E6093" s="1" t="n">
        <v>0</v>
      </c>
      <c r="F6093" s="1" t="n">
        <v>6083</v>
      </c>
      <c r="I6093" s="3" t="s">
        <v>6697</v>
      </c>
      <c r="L6093" s="1" t="n">
        <v>0</v>
      </c>
      <c r="M6093" s="1" t="n">
        <v>60980</v>
      </c>
    </row>
    <row r="6094" customFormat="false" ht="14.9" hidden="false" customHeight="false" outlineLevel="0" collapsed="false">
      <c r="A6094" s="1" t="n">
        <v>6099</v>
      </c>
      <c r="B6094" s="1" t="n">
        <v>84</v>
      </c>
      <c r="C6094" s="1" t="n">
        <v>0</v>
      </c>
      <c r="D6094" s="1" t="n">
        <v>0</v>
      </c>
      <c r="E6094" s="1" t="n">
        <v>1</v>
      </c>
      <c r="F6094" s="1" t="n">
        <v>6098</v>
      </c>
      <c r="H6094" s="1" t="s">
        <v>6734</v>
      </c>
      <c r="I6094" s="3" t="e">
        <f aca="false">--#NAME? #NAME?,#NAME? #NAME? #NAME?</f>
        <v>#VALUE!</v>
      </c>
      <c r="J6094" s="3" t="s">
        <v>256</v>
      </c>
      <c r="K6094" s="1" t="n">
        <v>10</v>
      </c>
      <c r="L6094" s="1" t="n">
        <v>0</v>
      </c>
      <c r="M6094" s="1" t="n">
        <v>60990</v>
      </c>
    </row>
    <row r="6095" customFormat="false" ht="14.9" hidden="false" customHeight="false" outlineLevel="0" collapsed="false">
      <c r="A6095" s="1" t="n">
        <v>6100</v>
      </c>
      <c r="B6095" s="1" t="n">
        <v>84</v>
      </c>
      <c r="C6095" s="1" t="n">
        <v>0</v>
      </c>
      <c r="D6095" s="1" t="n">
        <v>0</v>
      </c>
      <c r="E6095" s="1" t="n">
        <v>1</v>
      </c>
      <c r="F6095" s="1" t="n">
        <v>6098</v>
      </c>
      <c r="H6095" s="1" t="s">
        <v>6735</v>
      </c>
      <c r="I6095" s="3" t="e">
        <f aca="false">--#NAME?</f>
        <v>#NAME?</v>
      </c>
      <c r="J6095" s="3" t="s">
        <v>256</v>
      </c>
      <c r="K6095" s="1" t="n">
        <v>10</v>
      </c>
      <c r="L6095" s="1" t="n">
        <v>0</v>
      </c>
      <c r="M6095" s="1" t="n">
        <v>61000</v>
      </c>
    </row>
    <row r="6096" customFormat="false" ht="673.1" hidden="false" customHeight="false" outlineLevel="0" collapsed="false">
      <c r="A6096" s="1" t="n">
        <v>6101</v>
      </c>
      <c r="B6096" s="1" t="n">
        <v>84</v>
      </c>
      <c r="C6096" s="1" t="n">
        <v>0</v>
      </c>
      <c r="D6096" s="1" t="n">
        <v>1</v>
      </c>
      <c r="E6096" s="1" t="n">
        <v>0</v>
      </c>
      <c r="G6096" s="1" t="n">
        <v>84.22</v>
      </c>
      <c r="I6096" s="3" t="s">
        <v>6736</v>
      </c>
      <c r="L6096" s="1" t="n">
        <v>0</v>
      </c>
      <c r="M6096" s="1" t="n">
        <v>61010</v>
      </c>
    </row>
    <row r="6097" customFormat="false" ht="55.2" hidden="false" customHeight="false" outlineLevel="0" collapsed="false">
      <c r="A6097" s="1" t="n">
        <v>6102</v>
      </c>
      <c r="B6097" s="1" t="n">
        <v>84</v>
      </c>
      <c r="C6097" s="1" t="n">
        <v>0</v>
      </c>
      <c r="D6097" s="1" t="n">
        <v>1</v>
      </c>
      <c r="E6097" s="1" t="n">
        <v>0</v>
      </c>
      <c r="F6097" s="1" t="n">
        <v>6101</v>
      </c>
      <c r="I6097" s="3" t="s">
        <v>6737</v>
      </c>
      <c r="L6097" s="1" t="n">
        <v>0</v>
      </c>
      <c r="M6097" s="1" t="n">
        <v>61020</v>
      </c>
    </row>
    <row r="6098" customFormat="false" ht="14.9" hidden="false" customHeight="false" outlineLevel="0" collapsed="false">
      <c r="A6098" s="1" t="n">
        <v>6103</v>
      </c>
      <c r="B6098" s="1" t="n">
        <v>84</v>
      </c>
      <c r="C6098" s="1" t="n">
        <v>0</v>
      </c>
      <c r="D6098" s="1" t="n">
        <v>0</v>
      </c>
      <c r="E6098" s="1" t="n">
        <v>1</v>
      </c>
      <c r="F6098" s="1" t="n">
        <v>6102</v>
      </c>
      <c r="H6098" s="1" t="s">
        <v>6738</v>
      </c>
      <c r="I6098" s="3" t="e">
        <f aca="false">--#NAME? #NAME? #NAME? #NAME?</f>
        <v>#VALUE!</v>
      </c>
      <c r="J6098" s="3" t="s">
        <v>194</v>
      </c>
      <c r="K6098" s="1" t="n">
        <v>10</v>
      </c>
      <c r="L6098" s="1" t="n">
        <v>0</v>
      </c>
      <c r="M6098" s="1" t="n">
        <v>61030</v>
      </c>
    </row>
    <row r="6099" customFormat="false" ht="14.9" hidden="false" customHeight="false" outlineLevel="0" collapsed="false">
      <c r="A6099" s="1" t="n">
        <v>6104</v>
      </c>
      <c r="B6099" s="1" t="n">
        <v>84</v>
      </c>
      <c r="C6099" s="1" t="n">
        <v>0</v>
      </c>
      <c r="D6099" s="1" t="n">
        <v>0</v>
      </c>
      <c r="E6099" s="1" t="n">
        <v>1</v>
      </c>
      <c r="F6099" s="1" t="n">
        <v>6102</v>
      </c>
      <c r="H6099" s="1" t="s">
        <v>6739</v>
      </c>
      <c r="I6099" s="3" t="e">
        <f aca="false">--#NAME?</f>
        <v>#NAME?</v>
      </c>
      <c r="J6099" s="3" t="s">
        <v>194</v>
      </c>
      <c r="K6099" s="1" t="n">
        <v>10</v>
      </c>
      <c r="L6099" s="1" t="n">
        <v>0</v>
      </c>
      <c r="M6099" s="1" t="n">
        <v>61040</v>
      </c>
    </row>
    <row r="6100" customFormat="false" ht="14.9" hidden="false" customHeight="false" outlineLevel="0" collapsed="false">
      <c r="A6100" s="1" t="n">
        <v>6105</v>
      </c>
      <c r="B6100" s="1" t="n">
        <v>84</v>
      </c>
      <c r="C6100" s="1" t="n">
        <v>0</v>
      </c>
      <c r="D6100" s="1" t="n">
        <v>0</v>
      </c>
      <c r="E6100" s="1" t="n">
        <v>1</v>
      </c>
      <c r="F6100" s="1" t="n">
        <v>6101</v>
      </c>
      <c r="H6100" s="1" t="s">
        <v>6740</v>
      </c>
      <c r="I6100" s="3" t="e">
        <f aca="false">-#NAME? #NAME? #NAME? #NAME? #NAME? #NAME? #NAME? #NAME? #NAME?</f>
        <v>#VALUE!</v>
      </c>
      <c r="J6100" s="3" t="s">
        <v>194</v>
      </c>
      <c r="K6100" s="1" t="n">
        <v>10</v>
      </c>
      <c r="L6100" s="1" t="n">
        <v>0</v>
      </c>
      <c r="M6100" s="1" t="n">
        <v>61050</v>
      </c>
    </row>
    <row r="6101" customFormat="false" ht="391" hidden="false" customHeight="false" outlineLevel="0" collapsed="false">
      <c r="A6101" s="1" t="n">
        <v>6106</v>
      </c>
      <c r="B6101" s="1" t="n">
        <v>84</v>
      </c>
      <c r="C6101" s="1" t="n">
        <v>0</v>
      </c>
      <c r="D6101" s="1" t="n">
        <v>0</v>
      </c>
      <c r="E6101" s="1" t="n">
        <v>1</v>
      </c>
      <c r="F6101" s="1" t="n">
        <v>6101</v>
      </c>
      <c r="H6101" s="1" t="s">
        <v>6741</v>
      </c>
      <c r="I6101" s="3" t="s">
        <v>6742</v>
      </c>
      <c r="J6101" s="3" t="s">
        <v>194</v>
      </c>
      <c r="K6101" s="1" t="n">
        <v>10</v>
      </c>
      <c r="L6101" s="1" t="n">
        <v>0</v>
      </c>
      <c r="M6101" s="1" t="n">
        <v>61060</v>
      </c>
    </row>
    <row r="6102" customFormat="false" ht="14.9" hidden="false" customHeight="false" outlineLevel="0" collapsed="false">
      <c r="A6102" s="1" t="n">
        <v>6107</v>
      </c>
      <c r="B6102" s="1" t="n">
        <v>84</v>
      </c>
      <c r="C6102" s="1" t="n">
        <v>0</v>
      </c>
      <c r="D6102" s="1" t="n">
        <v>0</v>
      </c>
      <c r="E6102" s="1" t="n">
        <v>1</v>
      </c>
      <c r="F6102" s="1" t="n">
        <v>6101</v>
      </c>
      <c r="H6102" s="1" t="s">
        <v>6743</v>
      </c>
      <c r="I6102" s="3" t="e">
        <f aca="false">-#NAME? #NAME? #NAME? #NAME? #NAME? (#NAME? #NAME? #NAME? #NAME?)</f>
        <v>#VALUE!</v>
      </c>
      <c r="J6102" s="3" t="s">
        <v>194</v>
      </c>
      <c r="K6102" s="1" t="n">
        <v>10</v>
      </c>
      <c r="L6102" s="1" t="n">
        <v>0</v>
      </c>
      <c r="M6102" s="1" t="n">
        <v>61070</v>
      </c>
    </row>
    <row r="6103" customFormat="false" ht="14.9" hidden="false" customHeight="false" outlineLevel="0" collapsed="false">
      <c r="A6103" s="1" t="n">
        <v>6108</v>
      </c>
      <c r="B6103" s="1" t="n">
        <v>84</v>
      </c>
      <c r="C6103" s="1" t="n">
        <v>0</v>
      </c>
      <c r="D6103" s="1" t="n">
        <v>0</v>
      </c>
      <c r="E6103" s="1" t="n">
        <v>1</v>
      </c>
      <c r="F6103" s="1" t="n">
        <v>6101</v>
      </c>
      <c r="H6103" s="1" t="s">
        <v>6744</v>
      </c>
      <c r="I6103" s="3" t="e">
        <f aca="false">-#NAME?</f>
        <v>#NAME?</v>
      </c>
      <c r="J6103" s="3" t="s">
        <v>256</v>
      </c>
      <c r="K6103" s="1" t="n">
        <v>10</v>
      </c>
      <c r="L6103" s="1" t="n">
        <v>0</v>
      </c>
      <c r="M6103" s="1" t="n">
        <v>61080</v>
      </c>
    </row>
    <row r="6104" customFormat="false" ht="310.4" hidden="false" customHeight="false" outlineLevel="0" collapsed="false">
      <c r="A6104" s="1" t="n">
        <v>6109</v>
      </c>
      <c r="B6104" s="1" t="n">
        <v>84</v>
      </c>
      <c r="C6104" s="1" t="n">
        <v>0</v>
      </c>
      <c r="D6104" s="1" t="n">
        <v>1</v>
      </c>
      <c r="E6104" s="1" t="n">
        <v>0</v>
      </c>
      <c r="G6104" s="1" t="n">
        <v>84.23</v>
      </c>
      <c r="I6104" s="3" t="s">
        <v>6745</v>
      </c>
      <c r="L6104" s="1" t="n">
        <v>0</v>
      </c>
      <c r="M6104" s="1" t="n">
        <v>61090</v>
      </c>
    </row>
    <row r="6105" customFormat="false" ht="122.35" hidden="false" customHeight="false" outlineLevel="0" collapsed="false">
      <c r="A6105" s="1" t="n">
        <v>6110</v>
      </c>
      <c r="B6105" s="1" t="n">
        <v>84</v>
      </c>
      <c r="C6105" s="1" t="n">
        <v>0</v>
      </c>
      <c r="D6105" s="1" t="n">
        <v>0</v>
      </c>
      <c r="E6105" s="1" t="n">
        <v>1</v>
      </c>
      <c r="F6105" s="1" t="n">
        <v>6109</v>
      </c>
      <c r="H6105" s="1" t="s">
        <v>6746</v>
      </c>
      <c r="I6105" s="3" t="s">
        <v>6747</v>
      </c>
      <c r="J6105" s="3" t="s">
        <v>194</v>
      </c>
      <c r="K6105" s="1" t="n">
        <v>10</v>
      </c>
      <c r="L6105" s="1" t="n">
        <v>0</v>
      </c>
      <c r="M6105" s="1" t="n">
        <v>61100</v>
      </c>
    </row>
    <row r="6106" customFormat="false" ht="14.9" hidden="false" customHeight="false" outlineLevel="0" collapsed="false">
      <c r="A6106" s="1" t="n">
        <v>6111</v>
      </c>
      <c r="B6106" s="1" t="n">
        <v>84</v>
      </c>
      <c r="C6106" s="1" t="n">
        <v>0</v>
      </c>
      <c r="D6106" s="1" t="n">
        <v>0</v>
      </c>
      <c r="E6106" s="1" t="n">
        <v>1</v>
      </c>
      <c r="F6106" s="1" t="n">
        <v>6109</v>
      </c>
      <c r="H6106" s="1" t="s">
        <v>6748</v>
      </c>
      <c r="I6106" s="3" t="e">
        <f aca="false">-#NAME? #NAME? #NAME? #NAME? #NAME? #NAME? #NAME? #NAME?</f>
        <v>#VALUE!</v>
      </c>
      <c r="J6106" s="3" t="s">
        <v>194</v>
      </c>
      <c r="K6106" s="1" t="n">
        <v>10</v>
      </c>
      <c r="L6106" s="1" t="n">
        <v>0</v>
      </c>
      <c r="M6106" s="1" t="n">
        <v>61110</v>
      </c>
    </row>
    <row r="6107" customFormat="false" ht="14.9" hidden="false" customHeight="false" outlineLevel="0" collapsed="false">
      <c r="A6107" s="1" t="n">
        <v>6112</v>
      </c>
      <c r="B6107" s="1" t="n">
        <v>84</v>
      </c>
      <c r="C6107" s="1" t="n">
        <v>0</v>
      </c>
      <c r="D6107" s="1" t="n">
        <v>0</v>
      </c>
      <c r="E6107" s="1" t="n">
        <v>1</v>
      </c>
      <c r="F6107" s="1" t="n">
        <v>6109</v>
      </c>
      <c r="H6107" s="1" t="s">
        <v>6749</v>
      </c>
      <c r="I6107" s="3" t="e">
        <f aca="false">-#NAME? #NAME? #NAME? #NAME? #NAME? #NAME? #NAME? #NAME? #NAME? #NAME? #NAME? #NAME? #NAME? #NAME? #NAME? #NAME? #NAME?,#NAME? #NAME? #NAME?</f>
        <v>#VALUE!</v>
      </c>
      <c r="J6107" s="3" t="s">
        <v>194</v>
      </c>
      <c r="K6107" s="1" t="n">
        <v>10</v>
      </c>
      <c r="L6107" s="1" t="n">
        <v>0</v>
      </c>
      <c r="M6107" s="1" t="n">
        <v>61120</v>
      </c>
    </row>
    <row r="6108" customFormat="false" ht="55.2" hidden="false" customHeight="false" outlineLevel="0" collapsed="false">
      <c r="A6108" s="1" t="n">
        <v>6113</v>
      </c>
      <c r="B6108" s="1" t="n">
        <v>84</v>
      </c>
      <c r="C6108" s="1" t="n">
        <v>0</v>
      </c>
      <c r="D6108" s="1" t="n">
        <v>0</v>
      </c>
      <c r="E6108" s="1" t="n">
        <v>0</v>
      </c>
      <c r="F6108" s="1" t="n">
        <v>6109</v>
      </c>
      <c r="I6108" s="3" t="s">
        <v>6750</v>
      </c>
      <c r="L6108" s="1" t="n">
        <v>0</v>
      </c>
      <c r="M6108" s="1" t="n">
        <v>61130</v>
      </c>
    </row>
    <row r="6109" customFormat="false" ht="108.95" hidden="false" customHeight="false" outlineLevel="0" collapsed="false">
      <c r="A6109" s="1" t="n">
        <v>6114</v>
      </c>
      <c r="B6109" s="1" t="n">
        <v>84</v>
      </c>
      <c r="C6109" s="1" t="n">
        <v>0</v>
      </c>
      <c r="D6109" s="1" t="n">
        <v>0</v>
      </c>
      <c r="E6109" s="1" t="n">
        <v>1</v>
      </c>
      <c r="F6109" s="1" t="n">
        <v>6113</v>
      </c>
      <c r="H6109" s="1" t="s">
        <v>6751</v>
      </c>
      <c r="I6109" s="3" t="s">
        <v>6752</v>
      </c>
      <c r="J6109" s="3" t="s">
        <v>194</v>
      </c>
      <c r="K6109" s="1" t="n">
        <v>10</v>
      </c>
      <c r="L6109" s="1" t="n">
        <v>0</v>
      </c>
      <c r="M6109" s="1" t="n">
        <v>61140</v>
      </c>
    </row>
    <row r="6110" customFormat="false" ht="149.25" hidden="false" customHeight="false" outlineLevel="0" collapsed="false">
      <c r="A6110" s="1" t="n">
        <v>6115</v>
      </c>
      <c r="B6110" s="1" t="n">
        <v>84</v>
      </c>
      <c r="C6110" s="1" t="n">
        <v>0</v>
      </c>
      <c r="D6110" s="1" t="n">
        <v>0</v>
      </c>
      <c r="E6110" s="1" t="n">
        <v>1</v>
      </c>
      <c r="F6110" s="1" t="n">
        <v>6113</v>
      </c>
      <c r="H6110" s="1" t="s">
        <v>6753</v>
      </c>
      <c r="I6110" s="3" t="s">
        <v>6754</v>
      </c>
      <c r="J6110" s="3" t="s">
        <v>194</v>
      </c>
      <c r="K6110" s="1" t="n">
        <v>10</v>
      </c>
      <c r="L6110" s="1" t="n">
        <v>0</v>
      </c>
      <c r="M6110" s="1" t="n">
        <v>61150</v>
      </c>
    </row>
    <row r="6111" customFormat="false" ht="14.9" hidden="false" customHeight="false" outlineLevel="0" collapsed="false">
      <c r="A6111" s="1" t="n">
        <v>6116</v>
      </c>
      <c r="B6111" s="1" t="n">
        <v>84</v>
      </c>
      <c r="C6111" s="1" t="n">
        <v>0</v>
      </c>
      <c r="D6111" s="1" t="n">
        <v>0</v>
      </c>
      <c r="E6111" s="1" t="n">
        <v>0</v>
      </c>
      <c r="F6111" s="1" t="n">
        <v>6113</v>
      </c>
      <c r="I6111" s="3" t="s">
        <v>6693</v>
      </c>
      <c r="L6111" s="1" t="n">
        <v>0</v>
      </c>
      <c r="M6111" s="1" t="n">
        <v>61160</v>
      </c>
    </row>
    <row r="6112" customFormat="false" ht="149.25" hidden="false" customHeight="false" outlineLevel="0" collapsed="false">
      <c r="A6112" s="1" t="n">
        <v>6117</v>
      </c>
      <c r="B6112" s="1" t="n">
        <v>84</v>
      </c>
      <c r="C6112" s="1" t="n">
        <v>0</v>
      </c>
      <c r="D6112" s="1" t="n">
        <v>0</v>
      </c>
      <c r="E6112" s="1" t="n">
        <v>1</v>
      </c>
      <c r="F6112" s="1" t="n">
        <v>6116</v>
      </c>
      <c r="H6112" s="1" t="s">
        <v>6755</v>
      </c>
      <c r="I6112" s="3" t="s">
        <v>6756</v>
      </c>
      <c r="J6112" s="3" t="s">
        <v>194</v>
      </c>
      <c r="K6112" s="1" t="n">
        <v>10</v>
      </c>
      <c r="L6112" s="1" t="n">
        <v>0</v>
      </c>
      <c r="M6112" s="1" t="n">
        <v>61170</v>
      </c>
    </row>
    <row r="6113" customFormat="false" ht="14.9" hidden="false" customHeight="false" outlineLevel="0" collapsed="false">
      <c r="A6113" s="1" t="n">
        <v>6118</v>
      </c>
      <c r="B6113" s="1" t="n">
        <v>84</v>
      </c>
      <c r="C6113" s="1" t="n">
        <v>0</v>
      </c>
      <c r="D6113" s="1" t="n">
        <v>0</v>
      </c>
      <c r="E6113" s="1" t="n">
        <v>1</v>
      </c>
      <c r="F6113" s="1" t="n">
        <v>6116</v>
      </c>
      <c r="H6113" s="1" t="s">
        <v>6757</v>
      </c>
      <c r="I6113" s="3" t="e">
        <f aca="false">---#NAME?</f>
        <v>#NAME?</v>
      </c>
      <c r="J6113" s="3" t="s">
        <v>194</v>
      </c>
      <c r="K6113" s="1" t="n">
        <v>10</v>
      </c>
      <c r="L6113" s="1" t="n">
        <v>0</v>
      </c>
      <c r="M6113" s="1" t="n">
        <v>61180</v>
      </c>
    </row>
    <row r="6114" customFormat="false" ht="28.35" hidden="false" customHeight="false" outlineLevel="0" collapsed="false">
      <c r="A6114" s="1" t="n">
        <v>6119</v>
      </c>
      <c r="B6114" s="1" t="n">
        <v>84</v>
      </c>
      <c r="C6114" s="1" t="n">
        <v>0</v>
      </c>
      <c r="D6114" s="1" t="n">
        <v>0</v>
      </c>
      <c r="E6114" s="1" t="n">
        <v>1</v>
      </c>
      <c r="F6114" s="1" t="n">
        <v>6109</v>
      </c>
      <c r="H6114" s="1" t="s">
        <v>6758</v>
      </c>
      <c r="I6114" s="3" t="e">
        <f aca="false">-#NAME? #NAME? #NAME? #NAME? #NAME? #NAME?</f>
        <v>#VALUE!</v>
      </c>
      <c r="J6114" s="3" t="s">
        <v>6759</v>
      </c>
      <c r="K6114" s="1" t="n">
        <v>5</v>
      </c>
      <c r="L6114" s="1" t="n">
        <v>0</v>
      </c>
      <c r="M6114" s="1" t="n">
        <v>0</v>
      </c>
      <c r="N6114" s="1" t="n">
        <v>61190</v>
      </c>
    </row>
    <row r="6115" customFormat="false" ht="458.2" hidden="false" customHeight="false" outlineLevel="0" collapsed="false">
      <c r="A6115" s="1" t="n">
        <v>6120</v>
      </c>
      <c r="B6115" s="1" t="n">
        <v>84</v>
      </c>
      <c r="C6115" s="1" t="n">
        <v>0</v>
      </c>
      <c r="D6115" s="1" t="n">
        <v>1</v>
      </c>
      <c r="E6115" s="1" t="n">
        <v>0</v>
      </c>
      <c r="G6115" s="1" t="n">
        <v>84.24</v>
      </c>
      <c r="I6115" s="3" t="s">
        <v>6760</v>
      </c>
      <c r="L6115" s="1" t="n">
        <v>0</v>
      </c>
      <c r="M6115" s="1" t="n">
        <v>61200</v>
      </c>
    </row>
    <row r="6116" customFormat="false" ht="14.9" hidden="false" customHeight="false" outlineLevel="0" collapsed="false">
      <c r="A6116" s="1" t="n">
        <v>6121</v>
      </c>
      <c r="B6116" s="1" t="n">
        <v>84</v>
      </c>
      <c r="C6116" s="1" t="n">
        <v>0</v>
      </c>
      <c r="D6116" s="1" t="n">
        <v>0</v>
      </c>
      <c r="E6116" s="1" t="n">
        <v>1</v>
      </c>
      <c r="F6116" s="1" t="n">
        <v>6120</v>
      </c>
      <c r="H6116" s="1" t="s">
        <v>6761</v>
      </c>
      <c r="I6116" s="3" t="e">
        <f aca="false">-#NAME? #NAME?,#NAME? #NAME? #NAME? #NAME?</f>
        <v>#VALUE!</v>
      </c>
      <c r="J6116" s="3" t="s">
        <v>194</v>
      </c>
      <c r="K6116" s="1" t="n">
        <v>10</v>
      </c>
      <c r="L6116" s="1" t="n">
        <v>0</v>
      </c>
      <c r="M6116" s="1" t="n">
        <v>61210</v>
      </c>
    </row>
    <row r="6117" customFormat="false" ht="14.9" hidden="false" customHeight="false" outlineLevel="0" collapsed="false">
      <c r="A6117" s="1" t="n">
        <v>6122</v>
      </c>
      <c r="B6117" s="1" t="n">
        <v>84</v>
      </c>
      <c r="C6117" s="1" t="n">
        <v>0</v>
      </c>
      <c r="D6117" s="1" t="n">
        <v>0</v>
      </c>
      <c r="E6117" s="1" t="n">
        <v>1</v>
      </c>
      <c r="F6117" s="1" t="n">
        <v>6120</v>
      </c>
      <c r="H6117" s="1" t="s">
        <v>6762</v>
      </c>
      <c r="I6117" s="3" t="e">
        <f aca="false">-#NAME? #NAME? #NAME? #NAME? #NAME?</f>
        <v>#VALUE!</v>
      </c>
      <c r="J6117" s="3" t="s">
        <v>194</v>
      </c>
      <c r="K6117" s="1" t="n">
        <v>10</v>
      </c>
      <c r="L6117" s="1" t="n">
        <v>0</v>
      </c>
      <c r="M6117" s="1" t="n">
        <v>61220</v>
      </c>
    </row>
    <row r="6118" customFormat="false" ht="14.9" hidden="false" customHeight="false" outlineLevel="0" collapsed="false">
      <c r="A6118" s="1" t="n">
        <v>6123</v>
      </c>
      <c r="B6118" s="1" t="n">
        <v>84</v>
      </c>
      <c r="C6118" s="1" t="n">
        <v>0</v>
      </c>
      <c r="D6118" s="1" t="n">
        <v>0</v>
      </c>
      <c r="E6118" s="1" t="n">
        <v>1</v>
      </c>
      <c r="F6118" s="1" t="n">
        <v>6120</v>
      </c>
      <c r="H6118" s="1" t="s">
        <v>6763</v>
      </c>
      <c r="I6118" s="3" t="e">
        <f aca="false">-#NAME? #NAME? #NAME? #NAME? #NAME? #NAME? #NAME? #NAME? #NAME? #NAME?</f>
        <v>#VALUE!</v>
      </c>
      <c r="J6118" s="3" t="s">
        <v>194</v>
      </c>
      <c r="K6118" s="1" t="n">
        <v>10</v>
      </c>
      <c r="L6118" s="1" t="n">
        <v>0</v>
      </c>
      <c r="M6118" s="1" t="n">
        <v>61230</v>
      </c>
    </row>
    <row r="6119" customFormat="false" ht="14.9" hidden="false" customHeight="false" outlineLevel="0" collapsed="false">
      <c r="A6119" s="1" t="n">
        <v>6124</v>
      </c>
      <c r="B6119" s="1" t="n">
        <v>84</v>
      </c>
      <c r="C6119" s="1" t="n">
        <v>0</v>
      </c>
      <c r="D6119" s="1" t="n">
        <v>0</v>
      </c>
      <c r="E6119" s="1" t="n">
        <v>0</v>
      </c>
      <c r="F6119" s="1" t="n">
        <v>6120</v>
      </c>
      <c r="I6119" s="3" t="e">
        <f aca="false">-#NAME? #NAME? #NAME?</f>
        <v>#VALUE!</v>
      </c>
      <c r="L6119" s="1" t="n">
        <v>0</v>
      </c>
      <c r="M6119" s="1" t="n">
        <v>61240</v>
      </c>
    </row>
    <row r="6120" customFormat="false" ht="14.9" hidden="false" customHeight="false" outlineLevel="0" collapsed="false">
      <c r="A6120" s="1" t="n">
        <v>6125</v>
      </c>
      <c r="B6120" s="1" t="n">
        <v>84</v>
      </c>
      <c r="C6120" s="1" t="n">
        <v>0</v>
      </c>
      <c r="D6120" s="1" t="n">
        <v>0</v>
      </c>
      <c r="E6120" s="1" t="n">
        <v>1</v>
      </c>
      <c r="F6120" s="1" t="n">
        <v>6124</v>
      </c>
      <c r="H6120" s="1" t="s">
        <v>6764</v>
      </c>
      <c r="I6120" s="3" t="e">
        <f aca="false">--#NAME? #NAME?</f>
        <v>#VALUE!</v>
      </c>
      <c r="J6120" s="3" t="s">
        <v>194</v>
      </c>
      <c r="K6120" s="1" t="n">
        <v>10</v>
      </c>
      <c r="L6120" s="1" t="n">
        <v>0</v>
      </c>
      <c r="M6120" s="1" t="n">
        <v>61250</v>
      </c>
    </row>
    <row r="6121" customFormat="false" ht="14.9" hidden="false" customHeight="false" outlineLevel="0" collapsed="false">
      <c r="A6121" s="1" t="n">
        <v>6126</v>
      </c>
      <c r="B6121" s="1" t="n">
        <v>84</v>
      </c>
      <c r="C6121" s="1" t="n">
        <v>0</v>
      </c>
      <c r="D6121" s="1" t="n">
        <v>0</v>
      </c>
      <c r="E6121" s="1" t="n">
        <v>1</v>
      </c>
      <c r="F6121" s="1" t="n">
        <v>6124</v>
      </c>
      <c r="H6121" s="1" t="s">
        <v>6765</v>
      </c>
      <c r="I6121" s="3" t="e">
        <f aca="false">--#NAME?</f>
        <v>#NAME?</v>
      </c>
      <c r="J6121" s="3" t="s">
        <v>194</v>
      </c>
      <c r="K6121" s="1" t="n">
        <v>10</v>
      </c>
      <c r="L6121" s="1" t="n">
        <v>0</v>
      </c>
      <c r="M6121" s="1" t="n">
        <v>61260</v>
      </c>
    </row>
    <row r="6122" customFormat="false" ht="41.75" hidden="false" customHeight="false" outlineLevel="0" collapsed="false">
      <c r="A6122" s="1" t="n">
        <v>6127</v>
      </c>
      <c r="B6122" s="1" t="n">
        <v>84</v>
      </c>
      <c r="C6122" s="1" t="n">
        <v>0</v>
      </c>
      <c r="D6122" s="1" t="n">
        <v>0</v>
      </c>
      <c r="E6122" s="1" t="n">
        <v>0</v>
      </c>
      <c r="F6122" s="1" t="n">
        <v>6120</v>
      </c>
      <c r="I6122" s="3" t="s">
        <v>6766</v>
      </c>
      <c r="L6122" s="1" t="n">
        <v>0</v>
      </c>
      <c r="M6122" s="1" t="n">
        <v>61270</v>
      </c>
    </row>
    <row r="6123" customFormat="false" ht="14.9" hidden="false" customHeight="false" outlineLevel="0" collapsed="false">
      <c r="A6123" s="1" t="n">
        <v>6128</v>
      </c>
      <c r="B6123" s="1" t="n">
        <v>84</v>
      </c>
      <c r="C6123" s="1" t="n">
        <v>0</v>
      </c>
      <c r="D6123" s="1" t="n">
        <v>0</v>
      </c>
      <c r="E6123" s="1" t="n">
        <v>1</v>
      </c>
      <c r="F6123" s="1" t="n">
        <v>6127</v>
      </c>
      <c r="H6123" s="1" t="s">
        <v>6767</v>
      </c>
      <c r="I6123" s="3" t="e">
        <f aca="false">--#NAME? #NAME? #NAME?</f>
        <v>#VALUE!</v>
      </c>
      <c r="J6123" s="3" t="s">
        <v>194</v>
      </c>
      <c r="K6123" s="1" t="n">
        <v>10</v>
      </c>
      <c r="L6123" s="1" t="n">
        <v>0</v>
      </c>
      <c r="M6123" s="1" t="n">
        <v>61280</v>
      </c>
    </row>
    <row r="6124" customFormat="false" ht="14.9" hidden="false" customHeight="false" outlineLevel="0" collapsed="false">
      <c r="A6124" s="1" t="n">
        <v>6129</v>
      </c>
      <c r="B6124" s="1" t="n">
        <v>84</v>
      </c>
      <c r="C6124" s="1" t="n">
        <v>0</v>
      </c>
      <c r="D6124" s="1" t="n">
        <v>0</v>
      </c>
      <c r="E6124" s="1" t="n">
        <v>1</v>
      </c>
      <c r="F6124" s="1" t="n">
        <v>6127</v>
      </c>
      <c r="H6124" s="1" t="s">
        <v>6768</v>
      </c>
      <c r="I6124" s="3" t="e">
        <f aca="false">--#NAME?</f>
        <v>#NAME?</v>
      </c>
      <c r="J6124" s="3" t="s">
        <v>194</v>
      </c>
      <c r="K6124" s="1" t="n">
        <v>10</v>
      </c>
      <c r="L6124" s="1" t="n">
        <v>0</v>
      </c>
      <c r="M6124" s="1" t="n">
        <v>61290</v>
      </c>
    </row>
    <row r="6125" customFormat="false" ht="14.9" hidden="false" customHeight="false" outlineLevel="0" collapsed="false">
      <c r="A6125" s="1" t="n">
        <v>6130</v>
      </c>
      <c r="B6125" s="1" t="n">
        <v>84</v>
      </c>
      <c r="C6125" s="1" t="n">
        <v>0</v>
      </c>
      <c r="D6125" s="1" t="n">
        <v>0</v>
      </c>
      <c r="E6125" s="1" t="n">
        <v>1</v>
      </c>
      <c r="F6125" s="1" t="n">
        <v>6120</v>
      </c>
      <c r="H6125" s="1" t="s">
        <v>6769</v>
      </c>
      <c r="I6125" s="3" t="e">
        <f aca="false">-#NAME?</f>
        <v>#NAME?</v>
      </c>
      <c r="J6125" s="3" t="s">
        <v>256</v>
      </c>
      <c r="K6125" s="1" t="n">
        <v>10</v>
      </c>
      <c r="L6125" s="1" t="n">
        <v>0</v>
      </c>
      <c r="M6125" s="1" t="n">
        <v>61300</v>
      </c>
    </row>
    <row r="6126" customFormat="false" ht="95.5" hidden="false" customHeight="false" outlineLevel="0" collapsed="false">
      <c r="A6126" s="1" t="n">
        <v>6131</v>
      </c>
      <c r="B6126" s="1" t="n">
        <v>84</v>
      </c>
      <c r="C6126" s="1" t="n">
        <v>0</v>
      </c>
      <c r="D6126" s="1" t="n">
        <v>1</v>
      </c>
      <c r="E6126" s="1" t="n">
        <v>0</v>
      </c>
      <c r="G6126" s="1" t="n">
        <v>84.25</v>
      </c>
      <c r="I6126" s="3" t="s">
        <v>6770</v>
      </c>
      <c r="J6126" s="3" t="s">
        <v>6771</v>
      </c>
      <c r="K6126" s="1" t="n">
        <v>10</v>
      </c>
      <c r="L6126" s="0" t="s">
        <v>644</v>
      </c>
      <c r="M6126" s="0" t="s">
        <v>1465</v>
      </c>
      <c r="N6126" s="1" t="n">
        <v>0</v>
      </c>
      <c r="O6126" s="1" t="n">
        <v>61310</v>
      </c>
    </row>
    <row r="6127" customFormat="false" ht="162.65" hidden="false" customHeight="false" outlineLevel="0" collapsed="false">
      <c r="A6127" s="1" t="n">
        <v>6132</v>
      </c>
      <c r="B6127" s="1" t="n">
        <v>84</v>
      </c>
      <c r="C6127" s="1" t="n">
        <v>0</v>
      </c>
      <c r="D6127" s="1" t="n">
        <v>0</v>
      </c>
      <c r="E6127" s="1" t="n">
        <v>0</v>
      </c>
      <c r="F6127" s="1" t="n">
        <v>6131</v>
      </c>
      <c r="I6127" s="3" t="s">
        <v>6772</v>
      </c>
      <c r="L6127" s="1" t="n">
        <v>0</v>
      </c>
      <c r="M6127" s="1" t="n">
        <v>61320</v>
      </c>
    </row>
    <row r="6128" customFormat="false" ht="14.9" hidden="false" customHeight="false" outlineLevel="0" collapsed="false">
      <c r="A6128" s="1" t="n">
        <v>6133</v>
      </c>
      <c r="B6128" s="1" t="n">
        <v>84</v>
      </c>
      <c r="C6128" s="1" t="n">
        <v>0</v>
      </c>
      <c r="D6128" s="1" t="n">
        <v>0</v>
      </c>
      <c r="E6128" s="1" t="n">
        <v>1</v>
      </c>
      <c r="F6128" s="1" t="n">
        <v>6132</v>
      </c>
      <c r="H6128" s="1" t="s">
        <v>6773</v>
      </c>
      <c r="I6128" s="3" t="e">
        <f aca="false">--#NAME? #NAME? #NAME? #NAME?</f>
        <v>#VALUE!</v>
      </c>
      <c r="J6128" s="3" t="s">
        <v>194</v>
      </c>
      <c r="K6128" s="1" t="n">
        <v>10</v>
      </c>
      <c r="L6128" s="1" t="n">
        <v>0</v>
      </c>
      <c r="M6128" s="1" t="n">
        <v>61330</v>
      </c>
    </row>
    <row r="6129" customFormat="false" ht="14.9" hidden="false" customHeight="false" outlineLevel="0" collapsed="false">
      <c r="A6129" s="1" t="n">
        <v>6134</v>
      </c>
      <c r="B6129" s="1" t="n">
        <v>84</v>
      </c>
      <c r="C6129" s="1" t="n">
        <v>0</v>
      </c>
      <c r="D6129" s="1" t="n">
        <v>0</v>
      </c>
      <c r="E6129" s="1" t="n">
        <v>1</v>
      </c>
      <c r="F6129" s="1" t="n">
        <v>6132</v>
      </c>
      <c r="H6129" s="1" t="s">
        <v>6774</v>
      </c>
      <c r="I6129" s="3" t="e">
        <f aca="false">--#NAME?</f>
        <v>#NAME?</v>
      </c>
      <c r="J6129" s="3" t="s">
        <v>194</v>
      </c>
      <c r="K6129" s="1" t="n">
        <v>10</v>
      </c>
      <c r="L6129" s="1" t="n">
        <v>0</v>
      </c>
      <c r="M6129" s="1" t="n">
        <v>61340</v>
      </c>
    </row>
    <row r="6130" customFormat="false" ht="14.9" hidden="false" customHeight="false" outlineLevel="0" collapsed="false">
      <c r="A6130" s="1" t="n">
        <v>6135</v>
      </c>
      <c r="B6130" s="1" t="n">
        <v>84</v>
      </c>
      <c r="C6130" s="1" t="n">
        <v>0</v>
      </c>
      <c r="D6130" s="1" t="n">
        <v>0</v>
      </c>
      <c r="E6130" s="1" t="n">
        <v>0</v>
      </c>
      <c r="F6130" s="1" t="n">
        <v>6131</v>
      </c>
      <c r="I6130" s="3" t="e">
        <f aca="false">-#NAME?</f>
        <v>#NAME?</v>
      </c>
      <c r="J6130" s="3" t="s">
        <v>6775</v>
      </c>
      <c r="L6130" s="0" t="s">
        <v>644</v>
      </c>
      <c r="M6130" s="1" t="n">
        <v>0</v>
      </c>
      <c r="N6130" s="1" t="n">
        <v>61350</v>
      </c>
    </row>
    <row r="6131" customFormat="false" ht="14.9" hidden="false" customHeight="false" outlineLevel="0" collapsed="false">
      <c r="A6131" s="1" t="n">
        <v>6136</v>
      </c>
      <c r="B6131" s="1" t="n">
        <v>84</v>
      </c>
      <c r="C6131" s="1" t="n">
        <v>0</v>
      </c>
      <c r="D6131" s="1" t="n">
        <v>0</v>
      </c>
      <c r="E6131" s="1" t="n">
        <v>1</v>
      </c>
      <c r="F6131" s="1" t="n">
        <v>6135</v>
      </c>
      <c r="H6131" s="1" t="s">
        <v>6776</v>
      </c>
      <c r="I6131" s="3" t="e">
        <f aca="false">--#NAME? #NAME? #NAME? #NAME?</f>
        <v>#VALUE!</v>
      </c>
      <c r="J6131" s="3" t="s">
        <v>194</v>
      </c>
      <c r="K6131" s="1" t="n">
        <v>10</v>
      </c>
      <c r="L6131" s="1" t="n">
        <v>0</v>
      </c>
      <c r="M6131" s="1" t="n">
        <v>61360</v>
      </c>
    </row>
    <row r="6132" customFormat="false" ht="14.9" hidden="false" customHeight="false" outlineLevel="0" collapsed="false">
      <c r="A6132" s="1" t="n">
        <v>6137</v>
      </c>
      <c r="B6132" s="1" t="n">
        <v>84</v>
      </c>
      <c r="C6132" s="1" t="n">
        <v>0</v>
      </c>
      <c r="D6132" s="1" t="n">
        <v>0</v>
      </c>
      <c r="E6132" s="1" t="n">
        <v>1</v>
      </c>
      <c r="F6132" s="1" t="n">
        <v>6135</v>
      </c>
      <c r="H6132" s="1" t="s">
        <v>6777</v>
      </c>
      <c r="I6132" s="3" t="e">
        <f aca="false">--#NAME?</f>
        <v>#NAME?</v>
      </c>
      <c r="J6132" s="3" t="s">
        <v>194</v>
      </c>
      <c r="K6132" s="1" t="n">
        <v>10</v>
      </c>
      <c r="L6132" s="1" t="n">
        <v>0</v>
      </c>
      <c r="M6132" s="1" t="n">
        <v>61370</v>
      </c>
    </row>
    <row r="6133" customFormat="false" ht="28.35" hidden="false" customHeight="false" outlineLevel="0" collapsed="false">
      <c r="A6133" s="1" t="n">
        <v>6138</v>
      </c>
      <c r="B6133" s="1" t="n">
        <v>84</v>
      </c>
      <c r="C6133" s="1" t="n">
        <v>0</v>
      </c>
      <c r="D6133" s="1" t="n">
        <v>0</v>
      </c>
      <c r="E6133" s="1" t="n">
        <v>0</v>
      </c>
      <c r="F6133" s="1" t="n">
        <v>6131</v>
      </c>
      <c r="I6133" s="3" t="e">
        <f aca="false">-#NAME?</f>
        <v>#NAME?</v>
      </c>
      <c r="J6133" s="3" t="s">
        <v>6778</v>
      </c>
      <c r="L6133" s="0" t="s">
        <v>644</v>
      </c>
      <c r="M6133" s="1" t="n">
        <v>0</v>
      </c>
      <c r="N6133" s="1" t="n">
        <v>61380</v>
      </c>
    </row>
    <row r="6134" customFormat="false" ht="14.9" hidden="false" customHeight="false" outlineLevel="0" collapsed="false">
      <c r="A6134" s="1" t="n">
        <v>6139</v>
      </c>
      <c r="B6134" s="1" t="n">
        <v>84</v>
      </c>
      <c r="C6134" s="1" t="n">
        <v>0</v>
      </c>
      <c r="D6134" s="1" t="n">
        <v>0</v>
      </c>
      <c r="E6134" s="1" t="n">
        <v>1</v>
      </c>
      <c r="F6134" s="1" t="n">
        <v>6138</v>
      </c>
      <c r="H6134" s="1" t="s">
        <v>6779</v>
      </c>
      <c r="I6134" s="3" t="e">
        <f aca="false">--#NAME? #NAME? #NAME? #NAME? #NAME? #NAME? #NAME? #NAME? #NAME? #NAME?</f>
        <v>#VALUE!</v>
      </c>
      <c r="J6134" s="3" t="s">
        <v>194</v>
      </c>
      <c r="K6134" s="1" t="n">
        <v>10</v>
      </c>
      <c r="L6134" s="1" t="n">
        <v>0</v>
      </c>
      <c r="M6134" s="1" t="n">
        <v>61390</v>
      </c>
    </row>
    <row r="6135" customFormat="false" ht="14.9" hidden="false" customHeight="false" outlineLevel="0" collapsed="false">
      <c r="A6135" s="1" t="n">
        <v>6140</v>
      </c>
      <c r="B6135" s="1" t="n">
        <v>84</v>
      </c>
      <c r="C6135" s="1" t="n">
        <v>0</v>
      </c>
      <c r="D6135" s="1" t="n">
        <v>0</v>
      </c>
      <c r="E6135" s="1" t="n">
        <v>1</v>
      </c>
      <c r="F6135" s="1" t="n">
        <v>6138</v>
      </c>
      <c r="H6135" s="1" t="s">
        <v>6780</v>
      </c>
      <c r="I6135" s="3" t="e">
        <f aca="false">--#NAME? #NAME? #NAME? #NAME?,#NAME?</f>
        <v>#VALUE!</v>
      </c>
      <c r="J6135" s="3" t="s">
        <v>194</v>
      </c>
      <c r="K6135" s="1" t="n">
        <v>10</v>
      </c>
      <c r="L6135" s="1" t="n">
        <v>0</v>
      </c>
      <c r="M6135" s="1" t="n">
        <v>61400</v>
      </c>
    </row>
    <row r="6136" customFormat="false" ht="14.9" hidden="false" customHeight="false" outlineLevel="0" collapsed="false">
      <c r="A6136" s="1" t="n">
        <v>6141</v>
      </c>
      <c r="B6136" s="1" t="n">
        <v>84</v>
      </c>
      <c r="C6136" s="1" t="n">
        <v>0</v>
      </c>
      <c r="D6136" s="1" t="n">
        <v>0</v>
      </c>
      <c r="E6136" s="1" t="n">
        <v>1</v>
      </c>
      <c r="F6136" s="1" t="n">
        <v>6138</v>
      </c>
      <c r="H6136" s="1" t="s">
        <v>6781</v>
      </c>
      <c r="I6136" s="3" t="e">
        <f aca="false">--#NAME?</f>
        <v>#NAME?</v>
      </c>
      <c r="J6136" s="3" t="s">
        <v>194</v>
      </c>
      <c r="K6136" s="1" t="n">
        <v>10</v>
      </c>
      <c r="L6136" s="1" t="n">
        <v>0</v>
      </c>
      <c r="M6136" s="1" t="n">
        <v>61410</v>
      </c>
    </row>
    <row r="6137" customFormat="false" ht="216.4" hidden="false" customHeight="false" outlineLevel="0" collapsed="false">
      <c r="A6137" s="1" t="n">
        <v>6142</v>
      </c>
      <c r="B6137" s="1" t="n">
        <v>84</v>
      </c>
      <c r="C6137" s="1" t="n">
        <v>0</v>
      </c>
      <c r="D6137" s="1" t="n">
        <v>1</v>
      </c>
      <c r="E6137" s="1" t="n">
        <v>0</v>
      </c>
      <c r="G6137" s="1" t="n">
        <v>84.26</v>
      </c>
      <c r="I6137" s="3" t="s">
        <v>6782</v>
      </c>
      <c r="L6137" s="1" t="n">
        <v>0</v>
      </c>
      <c r="M6137" s="1" t="n">
        <v>61420</v>
      </c>
    </row>
    <row r="6138" customFormat="false" ht="216.4" hidden="false" customHeight="false" outlineLevel="0" collapsed="false">
      <c r="A6138" s="1" t="n">
        <v>6143</v>
      </c>
      <c r="B6138" s="1" t="n">
        <v>84</v>
      </c>
      <c r="C6138" s="1" t="n">
        <v>0</v>
      </c>
      <c r="D6138" s="1" t="n">
        <v>0</v>
      </c>
      <c r="E6138" s="1" t="n">
        <v>0</v>
      </c>
      <c r="F6138" s="1" t="n">
        <v>6142</v>
      </c>
      <c r="I6138" s="3" t="s">
        <v>6783</v>
      </c>
      <c r="L6138" s="1" t="n">
        <v>0</v>
      </c>
      <c r="M6138" s="1" t="n">
        <v>61430</v>
      </c>
    </row>
    <row r="6139" customFormat="false" ht="14.9" hidden="false" customHeight="false" outlineLevel="0" collapsed="false">
      <c r="A6139" s="1" t="n">
        <v>6144</v>
      </c>
      <c r="B6139" s="1" t="n">
        <v>84</v>
      </c>
      <c r="C6139" s="1" t="n">
        <v>0</v>
      </c>
      <c r="D6139" s="1" t="n">
        <v>0</v>
      </c>
      <c r="E6139" s="1" t="n">
        <v>1</v>
      </c>
      <c r="F6139" s="1" t="n">
        <v>6143</v>
      </c>
      <c r="H6139" s="1" t="s">
        <v>6784</v>
      </c>
      <c r="I6139" s="3" t="e">
        <f aca="false">--#NAME? #NAME? #NAME? #NAME? #NAME? #NAME?</f>
        <v>#VALUE!</v>
      </c>
      <c r="J6139" s="3" t="s">
        <v>194</v>
      </c>
      <c r="K6139" s="1" t="n">
        <v>10</v>
      </c>
      <c r="L6139" s="1" t="n">
        <v>0</v>
      </c>
      <c r="M6139" s="1" t="n">
        <v>61440</v>
      </c>
    </row>
    <row r="6140" customFormat="false" ht="14.9" hidden="false" customHeight="false" outlineLevel="0" collapsed="false">
      <c r="A6140" s="1" t="n">
        <v>6145</v>
      </c>
      <c r="B6140" s="1" t="n">
        <v>84</v>
      </c>
      <c r="C6140" s="1" t="n">
        <v>0</v>
      </c>
      <c r="D6140" s="1" t="n">
        <v>0</v>
      </c>
      <c r="E6140" s="1" t="n">
        <v>1</v>
      </c>
      <c r="F6140" s="1" t="n">
        <v>6143</v>
      </c>
      <c r="H6140" s="1" t="s">
        <v>6785</v>
      </c>
      <c r="I6140" s="3" t="e">
        <f aca="false">--#NAME? #NAME? #NAME? #NAME? #NAME? #NAME? #NAME? #NAME?</f>
        <v>#VALUE!</v>
      </c>
      <c r="J6140" s="3" t="s">
        <v>194</v>
      </c>
      <c r="K6140" s="1" t="n">
        <v>10</v>
      </c>
      <c r="L6140" s="1" t="n">
        <v>0</v>
      </c>
      <c r="M6140" s="1" t="n">
        <v>61450</v>
      </c>
    </row>
    <row r="6141" customFormat="false" ht="14.9" hidden="false" customHeight="false" outlineLevel="0" collapsed="false">
      <c r="A6141" s="1" t="n">
        <v>6146</v>
      </c>
      <c r="B6141" s="1" t="n">
        <v>84</v>
      </c>
      <c r="C6141" s="1" t="n">
        <v>0</v>
      </c>
      <c r="D6141" s="1" t="n">
        <v>0</v>
      </c>
      <c r="E6141" s="1" t="n">
        <v>1</v>
      </c>
      <c r="F6141" s="1" t="n">
        <v>6143</v>
      </c>
      <c r="H6141" s="1" t="s">
        <v>6786</v>
      </c>
      <c r="I6141" s="3" t="e">
        <f aca="false">--#NAME?</f>
        <v>#NAME?</v>
      </c>
      <c r="J6141" s="3" t="s">
        <v>194</v>
      </c>
      <c r="K6141" s="1" t="n">
        <v>10</v>
      </c>
      <c r="L6141" s="1" t="n">
        <v>0</v>
      </c>
      <c r="M6141" s="1" t="n">
        <v>61460</v>
      </c>
    </row>
    <row r="6142" customFormat="false" ht="14.9" hidden="false" customHeight="false" outlineLevel="0" collapsed="false">
      <c r="A6142" s="1" t="n">
        <v>6147</v>
      </c>
      <c r="B6142" s="1" t="n">
        <v>84</v>
      </c>
      <c r="C6142" s="1" t="n">
        <v>0</v>
      </c>
      <c r="D6142" s="1" t="n">
        <v>0</v>
      </c>
      <c r="E6142" s="1" t="n">
        <v>1</v>
      </c>
      <c r="F6142" s="1" t="n">
        <v>6142</v>
      </c>
      <c r="H6142" s="1" t="s">
        <v>6787</v>
      </c>
      <c r="I6142" s="3" t="e">
        <f aca="false">-#NAME? #NAME?</f>
        <v>#VALUE!</v>
      </c>
      <c r="J6142" s="3" t="s">
        <v>194</v>
      </c>
      <c r="K6142" s="1" t="n">
        <v>10</v>
      </c>
      <c r="L6142" s="1" t="n">
        <v>0</v>
      </c>
      <c r="M6142" s="1" t="n">
        <v>61470</v>
      </c>
    </row>
    <row r="6143" customFormat="false" ht="14.9" hidden="false" customHeight="false" outlineLevel="0" collapsed="false">
      <c r="A6143" s="1" t="n">
        <v>6148</v>
      </c>
      <c r="B6143" s="1" t="n">
        <v>84</v>
      </c>
      <c r="C6143" s="1" t="n">
        <v>0</v>
      </c>
      <c r="D6143" s="1" t="n">
        <v>0</v>
      </c>
      <c r="E6143" s="1" t="n">
        <v>1</v>
      </c>
      <c r="F6143" s="1" t="n">
        <v>6142</v>
      </c>
      <c r="H6143" s="1" t="s">
        <v>6788</v>
      </c>
      <c r="I6143" s="3" t="e">
        <f aca="false">-#NAME? #NAME? #NAME? #NAME? #NAME?</f>
        <v>#VALUE!</v>
      </c>
      <c r="J6143" s="3" t="s">
        <v>194</v>
      </c>
      <c r="K6143" s="1" t="n">
        <v>10</v>
      </c>
      <c r="L6143" s="1" t="n">
        <v>0</v>
      </c>
      <c r="M6143" s="1" t="n">
        <v>61480</v>
      </c>
    </row>
    <row r="6144" customFormat="false" ht="68.65" hidden="false" customHeight="false" outlineLevel="0" collapsed="false">
      <c r="A6144" s="1" t="n">
        <v>6149</v>
      </c>
      <c r="B6144" s="1" t="n">
        <v>84</v>
      </c>
      <c r="C6144" s="1" t="n">
        <v>0</v>
      </c>
      <c r="D6144" s="1" t="n">
        <v>0</v>
      </c>
      <c r="E6144" s="1" t="n">
        <v>0</v>
      </c>
      <c r="F6144" s="1" t="n">
        <v>6142</v>
      </c>
      <c r="I6144" s="3" t="s">
        <v>6789</v>
      </c>
      <c r="L6144" s="1" t="n">
        <v>0</v>
      </c>
      <c r="M6144" s="1" t="n">
        <v>61490</v>
      </c>
    </row>
    <row r="6145" customFormat="false" ht="14.9" hidden="false" customHeight="false" outlineLevel="0" collapsed="false">
      <c r="A6145" s="1" t="n">
        <v>6150</v>
      </c>
      <c r="B6145" s="1" t="n">
        <v>84</v>
      </c>
      <c r="C6145" s="1" t="n">
        <v>0</v>
      </c>
      <c r="D6145" s="1" t="n">
        <v>0</v>
      </c>
      <c r="E6145" s="1" t="n">
        <v>1</v>
      </c>
      <c r="F6145" s="1" t="n">
        <v>6149</v>
      </c>
      <c r="H6145" s="1" t="s">
        <v>6790</v>
      </c>
      <c r="I6145" s="3" t="e">
        <f aca="false">--#NAME? #NAME?</f>
        <v>#VALUE!</v>
      </c>
      <c r="J6145" s="3" t="s">
        <v>194</v>
      </c>
      <c r="K6145" s="1" t="n">
        <v>10</v>
      </c>
      <c r="L6145" s="1" t="n">
        <v>0</v>
      </c>
      <c r="M6145" s="1" t="n">
        <v>61500</v>
      </c>
    </row>
    <row r="6146" customFormat="false" ht="14.9" hidden="false" customHeight="false" outlineLevel="0" collapsed="false">
      <c r="A6146" s="1" t="n">
        <v>6151</v>
      </c>
      <c r="B6146" s="1" t="n">
        <v>84</v>
      </c>
      <c r="C6146" s="1" t="n">
        <v>0</v>
      </c>
      <c r="D6146" s="1" t="n">
        <v>0</v>
      </c>
      <c r="E6146" s="1" t="n">
        <v>1</v>
      </c>
      <c r="F6146" s="1" t="n">
        <v>6149</v>
      </c>
      <c r="H6146" s="1" t="s">
        <v>6791</v>
      </c>
      <c r="I6146" s="3" t="e">
        <f aca="false">--#NAME?</f>
        <v>#NAME?</v>
      </c>
      <c r="J6146" s="3" t="s">
        <v>194</v>
      </c>
      <c r="K6146" s="1" t="n">
        <v>10</v>
      </c>
      <c r="L6146" s="1" t="n">
        <v>0</v>
      </c>
      <c r="M6146" s="1" t="n">
        <v>61510</v>
      </c>
    </row>
    <row r="6147" customFormat="false" ht="41.75" hidden="false" customHeight="false" outlineLevel="0" collapsed="false">
      <c r="A6147" s="1" t="n">
        <v>6152</v>
      </c>
      <c r="B6147" s="1" t="n">
        <v>84</v>
      </c>
      <c r="C6147" s="1" t="n">
        <v>0</v>
      </c>
      <c r="D6147" s="1" t="n">
        <v>0</v>
      </c>
      <c r="E6147" s="1" t="n">
        <v>0</v>
      </c>
      <c r="F6147" s="1" t="n">
        <v>6142</v>
      </c>
      <c r="I6147" s="3" t="s">
        <v>6792</v>
      </c>
      <c r="L6147" s="1" t="n">
        <v>0</v>
      </c>
      <c r="M6147" s="1" t="n">
        <v>61520</v>
      </c>
    </row>
    <row r="6148" customFormat="false" ht="14.9" hidden="false" customHeight="false" outlineLevel="0" collapsed="false">
      <c r="A6148" s="1" t="n">
        <v>6153</v>
      </c>
      <c r="B6148" s="1" t="n">
        <v>84</v>
      </c>
      <c r="C6148" s="1" t="n">
        <v>0</v>
      </c>
      <c r="D6148" s="1" t="n">
        <v>0</v>
      </c>
      <c r="E6148" s="1" t="n">
        <v>1</v>
      </c>
      <c r="F6148" s="1" t="n">
        <v>6152</v>
      </c>
      <c r="H6148" s="1" t="s">
        <v>6793</v>
      </c>
      <c r="I6148" s="3" t="e">
        <f aca="false">--#NAME? #NAME? #NAME? #NAME? #NAME? #NAME?</f>
        <v>#VALUE!</v>
      </c>
      <c r="J6148" s="3" t="s">
        <v>194</v>
      </c>
      <c r="K6148" s="1" t="n">
        <v>10</v>
      </c>
      <c r="L6148" s="1" t="n">
        <v>0</v>
      </c>
      <c r="M6148" s="1" t="n">
        <v>61530</v>
      </c>
    </row>
    <row r="6149" customFormat="false" ht="14.9" hidden="false" customHeight="false" outlineLevel="0" collapsed="false">
      <c r="A6149" s="1" t="n">
        <v>6154</v>
      </c>
      <c r="B6149" s="1" t="n">
        <v>84</v>
      </c>
      <c r="C6149" s="1" t="n">
        <v>0</v>
      </c>
      <c r="D6149" s="1" t="n">
        <v>0</v>
      </c>
      <c r="E6149" s="1" t="n">
        <v>1</v>
      </c>
      <c r="F6149" s="1" t="n">
        <v>6152</v>
      </c>
      <c r="H6149" s="1" t="s">
        <v>6794</v>
      </c>
      <c r="I6149" s="3" t="e">
        <f aca="false">--#NAME?</f>
        <v>#NAME?</v>
      </c>
      <c r="J6149" s="3" t="s">
        <v>194</v>
      </c>
      <c r="K6149" s="1" t="n">
        <v>10</v>
      </c>
      <c r="L6149" s="1" t="n">
        <v>0</v>
      </c>
      <c r="M6149" s="1" t="n">
        <v>61540</v>
      </c>
    </row>
    <row r="6150" customFormat="false" ht="41.75" hidden="false" customHeight="false" outlineLevel="0" collapsed="false">
      <c r="A6150" s="1" t="n">
        <v>6155</v>
      </c>
      <c r="B6150" s="1" t="n">
        <v>84</v>
      </c>
      <c r="C6150" s="1" t="n">
        <v>0</v>
      </c>
      <c r="D6150" s="1" t="n">
        <v>1</v>
      </c>
      <c r="E6150" s="1" t="n">
        <v>0</v>
      </c>
      <c r="G6150" s="1" t="n">
        <v>84.27</v>
      </c>
      <c r="I6150" s="3" t="s">
        <v>6795</v>
      </c>
      <c r="J6150" s="3" t="s">
        <v>6796</v>
      </c>
      <c r="L6150" s="0" t="s">
        <v>644</v>
      </c>
      <c r="M6150" s="1" t="n">
        <v>0</v>
      </c>
      <c r="N6150" s="1" t="n">
        <v>61550</v>
      </c>
    </row>
    <row r="6151" customFormat="false" ht="14.9" hidden="false" customHeight="false" outlineLevel="0" collapsed="false">
      <c r="A6151" s="1" t="n">
        <v>6156</v>
      </c>
      <c r="B6151" s="1" t="n">
        <v>84</v>
      </c>
      <c r="C6151" s="1" t="n">
        <v>0</v>
      </c>
      <c r="D6151" s="1" t="n">
        <v>0</v>
      </c>
      <c r="E6151" s="1" t="n">
        <v>1</v>
      </c>
      <c r="F6151" s="1" t="n">
        <v>6155</v>
      </c>
      <c r="H6151" s="1" t="s">
        <v>6797</v>
      </c>
      <c r="I6151" s="3" t="e">
        <f aca="false">-#NAME? #NAME? #NAME? #NAME? #NAME? #NAME? #NAME?</f>
        <v>#VALUE!</v>
      </c>
      <c r="J6151" s="3" t="s">
        <v>194</v>
      </c>
      <c r="K6151" s="1" t="n">
        <v>10</v>
      </c>
      <c r="L6151" s="1" t="n">
        <v>0</v>
      </c>
      <c r="M6151" s="1" t="n">
        <v>61560</v>
      </c>
    </row>
    <row r="6152" customFormat="false" ht="14.9" hidden="false" customHeight="false" outlineLevel="0" collapsed="false">
      <c r="A6152" s="1" t="n">
        <v>6157</v>
      </c>
      <c r="B6152" s="1" t="n">
        <v>84</v>
      </c>
      <c r="C6152" s="1" t="n">
        <v>0</v>
      </c>
      <c r="D6152" s="1" t="n">
        <v>0</v>
      </c>
      <c r="E6152" s="1" t="n">
        <v>1</v>
      </c>
      <c r="F6152" s="1" t="n">
        <v>6155</v>
      </c>
      <c r="H6152" s="1" t="s">
        <v>6798</v>
      </c>
      <c r="I6152" s="3" t="e">
        <f aca="false">-#NAME? #NAME? #NAME?</f>
        <v>#VALUE!</v>
      </c>
      <c r="J6152" s="3" t="s">
        <v>194</v>
      </c>
      <c r="K6152" s="1" t="n">
        <v>10</v>
      </c>
      <c r="L6152" s="1" t="n">
        <v>0</v>
      </c>
      <c r="M6152" s="1" t="n">
        <v>61570</v>
      </c>
    </row>
    <row r="6153" customFormat="false" ht="14.9" hidden="false" customHeight="false" outlineLevel="0" collapsed="false">
      <c r="A6153" s="1" t="n">
        <v>6158</v>
      </c>
      <c r="B6153" s="1" t="n">
        <v>84</v>
      </c>
      <c r="C6153" s="1" t="n">
        <v>0</v>
      </c>
      <c r="D6153" s="1" t="n">
        <v>0</v>
      </c>
      <c r="E6153" s="1" t="n">
        <v>1</v>
      </c>
      <c r="F6153" s="1" t="n">
        <v>6155</v>
      </c>
      <c r="H6153" s="1" t="s">
        <v>6799</v>
      </c>
      <c r="I6153" s="3" t="e">
        <f aca="false">-#NAME? #NAME?</f>
        <v>#VALUE!</v>
      </c>
      <c r="J6153" s="3" t="s">
        <v>194</v>
      </c>
      <c r="K6153" s="1" t="n">
        <v>10</v>
      </c>
      <c r="L6153" s="1" t="n">
        <v>0</v>
      </c>
      <c r="M6153" s="1" t="n">
        <v>61580</v>
      </c>
    </row>
    <row r="6154" customFormat="false" ht="202.95" hidden="false" customHeight="false" outlineLevel="0" collapsed="false">
      <c r="A6154" s="1" t="n">
        <v>6159</v>
      </c>
      <c r="B6154" s="1" t="n">
        <v>84</v>
      </c>
      <c r="C6154" s="1" t="n">
        <v>0</v>
      </c>
      <c r="D6154" s="1" t="n">
        <v>1</v>
      </c>
      <c r="E6154" s="1" t="n">
        <v>0</v>
      </c>
      <c r="G6154" s="1" t="n">
        <v>84.28</v>
      </c>
      <c r="I6154" s="3" t="s">
        <v>6800</v>
      </c>
      <c r="L6154" s="1" t="n">
        <v>0</v>
      </c>
      <c r="M6154" s="1" t="n">
        <v>61590</v>
      </c>
    </row>
    <row r="6155" customFormat="false" ht="14.9" hidden="false" customHeight="false" outlineLevel="0" collapsed="false">
      <c r="A6155" s="1" t="n">
        <v>6160</v>
      </c>
      <c r="B6155" s="1" t="n">
        <v>84</v>
      </c>
      <c r="C6155" s="1" t="n">
        <v>0</v>
      </c>
      <c r="D6155" s="1" t="n">
        <v>0</v>
      </c>
      <c r="E6155" s="1" t="n">
        <v>1</v>
      </c>
      <c r="F6155" s="1" t="n">
        <v>6159</v>
      </c>
      <c r="H6155" s="1" t="s">
        <v>6801</v>
      </c>
      <c r="I6155" s="3" t="e">
        <f aca="false">-#NAME? #NAME? #NAME? #NAME?</f>
        <v>#VALUE!</v>
      </c>
      <c r="J6155" s="3" t="s">
        <v>194</v>
      </c>
      <c r="K6155" s="1" t="n">
        <v>10</v>
      </c>
      <c r="L6155" s="1" t="n">
        <v>0</v>
      </c>
      <c r="M6155" s="1" t="n">
        <v>61600</v>
      </c>
    </row>
    <row r="6156" customFormat="false" ht="14.9" hidden="false" customHeight="false" outlineLevel="0" collapsed="false">
      <c r="A6156" s="1" t="n">
        <v>6161</v>
      </c>
      <c r="B6156" s="1" t="n">
        <v>84</v>
      </c>
      <c r="C6156" s="1" t="n">
        <v>0</v>
      </c>
      <c r="D6156" s="1" t="n">
        <v>0</v>
      </c>
      <c r="E6156" s="1" t="n">
        <v>1</v>
      </c>
      <c r="F6156" s="1" t="n">
        <v>6160</v>
      </c>
      <c r="H6156" s="1" t="s">
        <v>6802</v>
      </c>
      <c r="I6156" s="3" t="e">
        <f aca="false">-#NAME? #NAME? #NAME? #NAME?</f>
        <v>#VALUE!</v>
      </c>
      <c r="J6156" s="3" t="s">
        <v>194</v>
      </c>
      <c r="K6156" s="1" t="n">
        <v>10</v>
      </c>
      <c r="L6156" s="1" t="n">
        <v>0</v>
      </c>
      <c r="M6156" s="1" t="n">
        <v>61610</v>
      </c>
    </row>
    <row r="6157" customFormat="false" ht="135.8" hidden="false" customHeight="false" outlineLevel="0" collapsed="false">
      <c r="A6157" s="1" t="n">
        <v>6162</v>
      </c>
      <c r="B6157" s="1" t="n">
        <v>84</v>
      </c>
      <c r="C6157" s="1" t="n">
        <v>0</v>
      </c>
      <c r="D6157" s="1" t="n">
        <v>0</v>
      </c>
      <c r="E6157" s="1" t="n">
        <v>0</v>
      </c>
      <c r="F6157" s="1" t="n">
        <v>6160</v>
      </c>
      <c r="I6157" s="3" t="s">
        <v>6803</v>
      </c>
      <c r="L6157" s="1" t="n">
        <v>0</v>
      </c>
      <c r="M6157" s="1" t="n">
        <v>61620</v>
      </c>
    </row>
    <row r="6158" customFormat="false" ht="14.9" hidden="false" customHeight="false" outlineLevel="0" collapsed="false">
      <c r="A6158" s="1" t="n">
        <v>6163</v>
      </c>
      <c r="B6158" s="1" t="n">
        <v>84</v>
      </c>
      <c r="C6158" s="1" t="n">
        <v>0</v>
      </c>
      <c r="D6158" s="1" t="n">
        <v>0</v>
      </c>
      <c r="E6158" s="1" t="n">
        <v>1</v>
      </c>
      <c r="F6158" s="1" t="n">
        <v>6162</v>
      </c>
      <c r="H6158" s="1" t="s">
        <v>6804</v>
      </c>
      <c r="I6158" s="3" t="e">
        <f aca="false">--#NAME? #NAME? #NAME? #NAME? #NAME?</f>
        <v>#VALUE!</v>
      </c>
      <c r="J6158" s="3" t="s">
        <v>194</v>
      </c>
      <c r="K6158" s="1" t="n">
        <v>10</v>
      </c>
      <c r="L6158" s="1" t="n">
        <v>0</v>
      </c>
      <c r="M6158" s="1" t="n">
        <v>61630</v>
      </c>
    </row>
    <row r="6159" customFormat="false" ht="14.9" hidden="false" customHeight="false" outlineLevel="0" collapsed="false">
      <c r="A6159" s="1" t="n">
        <v>6164</v>
      </c>
      <c r="B6159" s="1" t="n">
        <v>84</v>
      </c>
      <c r="C6159" s="1" t="n">
        <v>0</v>
      </c>
      <c r="D6159" s="1" t="n">
        <v>0</v>
      </c>
      <c r="E6159" s="1" t="n">
        <v>1</v>
      </c>
      <c r="F6159" s="1" t="n">
        <v>6162</v>
      </c>
      <c r="H6159" s="1" t="s">
        <v>6805</v>
      </c>
      <c r="I6159" s="3" t="e">
        <f aca="false">--#NAME?,#NAME? #NAME?</f>
        <v>#VALUE!</v>
      </c>
      <c r="J6159" s="3" t="s">
        <v>194</v>
      </c>
      <c r="K6159" s="1" t="n">
        <v>10</v>
      </c>
      <c r="L6159" s="1" t="n">
        <v>0</v>
      </c>
      <c r="M6159" s="1" t="n">
        <v>61640</v>
      </c>
    </row>
    <row r="6160" customFormat="false" ht="14.9" hidden="false" customHeight="false" outlineLevel="0" collapsed="false">
      <c r="A6160" s="1" t="n">
        <v>6165</v>
      </c>
      <c r="B6160" s="1" t="n">
        <v>84</v>
      </c>
      <c r="C6160" s="1" t="n">
        <v>0</v>
      </c>
      <c r="D6160" s="1" t="n">
        <v>0</v>
      </c>
      <c r="E6160" s="1" t="n">
        <v>1</v>
      </c>
      <c r="F6160" s="1" t="n">
        <v>6162</v>
      </c>
      <c r="H6160" s="1" t="s">
        <v>6806</v>
      </c>
      <c r="I6160" s="3" t="e">
        <f aca="false">--#NAME?,#NAME? #NAME?</f>
        <v>#VALUE!</v>
      </c>
      <c r="J6160" s="3" t="s">
        <v>194</v>
      </c>
      <c r="K6160" s="1" t="n">
        <v>10</v>
      </c>
      <c r="L6160" s="1" t="n">
        <v>0</v>
      </c>
      <c r="M6160" s="1" t="n">
        <v>61650</v>
      </c>
    </row>
    <row r="6161" customFormat="false" ht="14.9" hidden="false" customHeight="false" outlineLevel="0" collapsed="false">
      <c r="A6161" s="1" t="n">
        <v>6166</v>
      </c>
      <c r="B6161" s="1" t="n">
        <v>84</v>
      </c>
      <c r="C6161" s="1" t="n">
        <v>0</v>
      </c>
      <c r="D6161" s="1" t="n">
        <v>0</v>
      </c>
      <c r="E6161" s="1" t="n">
        <v>1</v>
      </c>
      <c r="F6161" s="1" t="n">
        <v>6162</v>
      </c>
      <c r="H6161" s="1" t="s">
        <v>6807</v>
      </c>
      <c r="I6161" s="3" t="e">
        <f aca="false">--#NAME?</f>
        <v>#NAME?</v>
      </c>
      <c r="J6161" s="3" t="s">
        <v>194</v>
      </c>
      <c r="K6161" s="1" t="n">
        <v>10</v>
      </c>
      <c r="L6161" s="1" t="n">
        <v>0</v>
      </c>
      <c r="M6161" s="1" t="n">
        <v>61660</v>
      </c>
    </row>
    <row r="6162" customFormat="false" ht="14.9" hidden="false" customHeight="false" outlineLevel="0" collapsed="false">
      <c r="A6162" s="1" t="n">
        <v>6167</v>
      </c>
      <c r="B6162" s="1" t="n">
        <v>84</v>
      </c>
      <c r="C6162" s="1" t="n">
        <v>0</v>
      </c>
      <c r="D6162" s="1" t="n">
        <v>0</v>
      </c>
      <c r="E6162" s="1" t="n">
        <v>1</v>
      </c>
      <c r="F6162" s="1" t="n">
        <v>6160</v>
      </c>
      <c r="H6162" s="1" t="s">
        <v>6808</v>
      </c>
      <c r="I6162" s="3" t="e">
        <f aca="false">-#NAME? #NAME? #NAME? #NAME?</f>
        <v>#VALUE!</v>
      </c>
      <c r="J6162" s="3" t="s">
        <v>194</v>
      </c>
      <c r="K6162" s="1" t="n">
        <v>10</v>
      </c>
      <c r="L6162" s="1" t="n">
        <v>0</v>
      </c>
      <c r="M6162" s="1" t="n">
        <v>61670</v>
      </c>
    </row>
    <row r="6163" customFormat="false" ht="122.35" hidden="false" customHeight="false" outlineLevel="0" collapsed="false">
      <c r="A6163" s="1" t="n">
        <v>6168</v>
      </c>
      <c r="B6163" s="1" t="n">
        <v>84</v>
      </c>
      <c r="C6163" s="1" t="n">
        <v>0</v>
      </c>
      <c r="D6163" s="1" t="n">
        <v>0</v>
      </c>
      <c r="E6163" s="1" t="n">
        <v>1</v>
      </c>
      <c r="F6163" s="1" t="n">
        <v>6160</v>
      </c>
      <c r="H6163" s="1" t="s">
        <v>6809</v>
      </c>
      <c r="I6163" s="3" t="s">
        <v>6810</v>
      </c>
      <c r="J6163" s="3" t="s">
        <v>194</v>
      </c>
      <c r="K6163" s="1" t="n">
        <v>10</v>
      </c>
      <c r="L6163" s="1" t="n">
        <v>0</v>
      </c>
      <c r="M6163" s="1" t="n">
        <v>61680</v>
      </c>
    </row>
    <row r="6164" customFormat="false" ht="14.9" hidden="false" customHeight="false" outlineLevel="0" collapsed="false">
      <c r="A6164" s="1" t="n">
        <v>6169</v>
      </c>
      <c r="B6164" s="1" t="n">
        <v>84</v>
      </c>
      <c r="C6164" s="1" t="n">
        <v>0</v>
      </c>
      <c r="D6164" s="1" t="n">
        <v>0</v>
      </c>
      <c r="E6164" s="1" t="n">
        <v>1</v>
      </c>
      <c r="F6164" s="1" t="n">
        <v>6160</v>
      </c>
      <c r="H6164" s="1" t="s">
        <v>6811</v>
      </c>
      <c r="I6164" s="3" t="e">
        <f aca="false">-#NAME? #NAME?</f>
        <v>#VALUE!</v>
      </c>
      <c r="J6164" s="3" t="s">
        <v>194</v>
      </c>
      <c r="K6164" s="1" t="n">
        <v>10</v>
      </c>
      <c r="L6164" s="1" t="n">
        <v>0</v>
      </c>
      <c r="M6164" s="1" t="n">
        <v>61690</v>
      </c>
    </row>
    <row r="6165" customFormat="false" ht="256.7" hidden="false" customHeight="false" outlineLevel="0" collapsed="false">
      <c r="A6165" s="1" t="n">
        <v>6170</v>
      </c>
      <c r="B6165" s="1" t="n">
        <v>84</v>
      </c>
      <c r="C6165" s="1" t="n">
        <v>0</v>
      </c>
      <c r="D6165" s="1" t="n">
        <v>1</v>
      </c>
      <c r="E6165" s="1" t="n">
        <v>0</v>
      </c>
      <c r="G6165" s="1" t="n">
        <v>84.29</v>
      </c>
      <c r="I6165" s="3" t="s">
        <v>6812</v>
      </c>
      <c r="L6165" s="1" t="n">
        <v>0</v>
      </c>
      <c r="M6165" s="1" t="n">
        <v>61700</v>
      </c>
    </row>
    <row r="6166" customFormat="false" ht="68.65" hidden="false" customHeight="false" outlineLevel="0" collapsed="false">
      <c r="A6166" s="1" t="n">
        <v>6171</v>
      </c>
      <c r="B6166" s="1" t="n">
        <v>84</v>
      </c>
      <c r="C6166" s="1" t="n">
        <v>0</v>
      </c>
      <c r="D6166" s="1" t="n">
        <v>0</v>
      </c>
      <c r="E6166" s="1" t="n">
        <v>0</v>
      </c>
      <c r="F6166" s="1" t="n">
        <v>6170</v>
      </c>
      <c r="I6166" s="3" t="s">
        <v>6813</v>
      </c>
      <c r="L6166" s="1" t="n">
        <v>0</v>
      </c>
      <c r="M6166" s="1" t="n">
        <v>61710</v>
      </c>
    </row>
    <row r="6167" customFormat="false" ht="14.9" hidden="false" customHeight="false" outlineLevel="0" collapsed="false">
      <c r="A6167" s="1" t="n">
        <v>6172</v>
      </c>
      <c r="B6167" s="1" t="n">
        <v>84</v>
      </c>
      <c r="C6167" s="1" t="n">
        <v>0</v>
      </c>
      <c r="D6167" s="1" t="n">
        <v>0</v>
      </c>
      <c r="E6167" s="1" t="n">
        <v>1</v>
      </c>
      <c r="F6167" s="1" t="n">
        <v>6171</v>
      </c>
      <c r="H6167" s="1" t="s">
        <v>6814</v>
      </c>
      <c r="I6167" s="3" t="e">
        <f aca="false">--#NAME? #NAME?</f>
        <v>#VALUE!</v>
      </c>
      <c r="J6167" s="3" t="s">
        <v>194</v>
      </c>
      <c r="K6167" s="1" t="n">
        <v>10</v>
      </c>
      <c r="L6167" s="1" t="n">
        <v>0</v>
      </c>
      <c r="M6167" s="1" t="n">
        <v>61720</v>
      </c>
    </row>
    <row r="6168" customFormat="false" ht="14.9" hidden="false" customHeight="false" outlineLevel="0" collapsed="false">
      <c r="A6168" s="1" t="n">
        <v>6173</v>
      </c>
      <c r="B6168" s="1" t="n">
        <v>84</v>
      </c>
      <c r="C6168" s="1" t="n">
        <v>0</v>
      </c>
      <c r="D6168" s="1" t="n">
        <v>0</v>
      </c>
      <c r="E6168" s="1" t="n">
        <v>1</v>
      </c>
      <c r="F6168" s="1" t="n">
        <v>6171</v>
      </c>
      <c r="H6168" s="1" t="s">
        <v>6815</v>
      </c>
      <c r="I6168" s="3" t="e">
        <f aca="false">--#NAME?</f>
        <v>#NAME?</v>
      </c>
      <c r="J6168" s="3" t="s">
        <v>194</v>
      </c>
      <c r="K6168" s="1" t="n">
        <v>10</v>
      </c>
      <c r="L6168" s="1" t="n">
        <v>0</v>
      </c>
      <c r="M6168" s="1" t="n">
        <v>61730</v>
      </c>
    </row>
    <row r="6169" customFormat="false" ht="14.9" hidden="false" customHeight="false" outlineLevel="0" collapsed="false">
      <c r="A6169" s="1" t="n">
        <v>6174</v>
      </c>
      <c r="B6169" s="1" t="n">
        <v>84</v>
      </c>
      <c r="C6169" s="1" t="n">
        <v>0</v>
      </c>
      <c r="D6169" s="1" t="n">
        <v>0</v>
      </c>
      <c r="E6169" s="1" t="n">
        <v>1</v>
      </c>
      <c r="F6169" s="1" t="n">
        <v>6170</v>
      </c>
      <c r="H6169" s="1" t="s">
        <v>6816</v>
      </c>
      <c r="I6169" s="3" t="e">
        <f aca="false">-#NAME? #NAME? #NAME?</f>
        <v>#VALUE!</v>
      </c>
      <c r="J6169" s="3" t="s">
        <v>194</v>
      </c>
      <c r="K6169" s="1" t="n">
        <v>10</v>
      </c>
      <c r="L6169" s="1" t="n">
        <v>0</v>
      </c>
      <c r="M6169" s="1" t="n">
        <v>61740</v>
      </c>
    </row>
    <row r="6170" customFormat="false" ht="14.9" hidden="false" customHeight="false" outlineLevel="0" collapsed="false">
      <c r="A6170" s="1" t="n">
        <v>6175</v>
      </c>
      <c r="B6170" s="1" t="n">
        <v>84</v>
      </c>
      <c r="C6170" s="1" t="n">
        <v>0</v>
      </c>
      <c r="D6170" s="1" t="n">
        <v>0</v>
      </c>
      <c r="E6170" s="1" t="n">
        <v>1</v>
      </c>
      <c r="F6170" s="1" t="n">
        <v>6170</v>
      </c>
      <c r="H6170" s="1" t="s">
        <v>6817</v>
      </c>
      <c r="I6170" s="3" t="e">
        <f aca="false">-#NAME?</f>
        <v>#NAME?</v>
      </c>
      <c r="J6170" s="3" t="s">
        <v>194</v>
      </c>
      <c r="K6170" s="1" t="n">
        <v>10</v>
      </c>
      <c r="L6170" s="1" t="n">
        <v>0</v>
      </c>
      <c r="M6170" s="1" t="n">
        <v>61750</v>
      </c>
    </row>
    <row r="6171" customFormat="false" ht="14.9" hidden="false" customHeight="false" outlineLevel="0" collapsed="false">
      <c r="A6171" s="1" t="n">
        <v>6176</v>
      </c>
      <c r="B6171" s="1" t="n">
        <v>84</v>
      </c>
      <c r="C6171" s="1" t="n">
        <v>0</v>
      </c>
      <c r="D6171" s="1" t="n">
        <v>0</v>
      </c>
      <c r="E6171" s="1" t="n">
        <v>1</v>
      </c>
      <c r="F6171" s="1" t="n">
        <v>6170</v>
      </c>
      <c r="H6171" s="1" t="s">
        <v>6818</v>
      </c>
      <c r="I6171" s="3" t="e">
        <f aca="false">-#NAME? #NAME? #NAME? #NAME? #NAME?</f>
        <v>#VALUE!</v>
      </c>
      <c r="J6171" s="3" t="s">
        <v>194</v>
      </c>
      <c r="K6171" s="1" t="n">
        <v>10</v>
      </c>
      <c r="L6171" s="1" t="n">
        <v>0</v>
      </c>
      <c r="M6171" s="1" t="n">
        <v>61760</v>
      </c>
    </row>
    <row r="6172" customFormat="false" ht="108.95" hidden="false" customHeight="false" outlineLevel="0" collapsed="false">
      <c r="A6172" s="1" t="n">
        <v>6177</v>
      </c>
      <c r="B6172" s="1" t="n">
        <v>84</v>
      </c>
      <c r="C6172" s="1" t="n">
        <v>0</v>
      </c>
      <c r="D6172" s="1" t="n">
        <v>0</v>
      </c>
      <c r="E6172" s="1" t="n">
        <v>0</v>
      </c>
      <c r="F6172" s="1" t="n">
        <v>6170</v>
      </c>
      <c r="I6172" s="3" t="s">
        <v>6819</v>
      </c>
      <c r="L6172" s="1" t="n">
        <v>0</v>
      </c>
      <c r="M6172" s="1" t="n">
        <v>61770</v>
      </c>
    </row>
    <row r="6173" customFormat="false" ht="14.9" hidden="false" customHeight="false" outlineLevel="0" collapsed="false">
      <c r="A6173" s="1" t="n">
        <v>6178</v>
      </c>
      <c r="B6173" s="1" t="n">
        <v>84</v>
      </c>
      <c r="C6173" s="1" t="n">
        <v>0</v>
      </c>
      <c r="D6173" s="1" t="n">
        <v>0</v>
      </c>
      <c r="E6173" s="1" t="n">
        <v>1</v>
      </c>
      <c r="F6173" s="1" t="n">
        <v>6177</v>
      </c>
      <c r="H6173" s="1" t="s">
        <v>6820</v>
      </c>
      <c r="I6173" s="3" t="e">
        <f aca="false">--#NAME? #NAME? #NAME?</f>
        <v>#VALUE!</v>
      </c>
      <c r="J6173" s="3" t="s">
        <v>194</v>
      </c>
      <c r="K6173" s="1" t="n">
        <v>10</v>
      </c>
      <c r="L6173" s="1" t="n">
        <v>0</v>
      </c>
      <c r="M6173" s="1" t="n">
        <v>61780</v>
      </c>
    </row>
    <row r="6174" customFormat="false" ht="95.5" hidden="false" customHeight="false" outlineLevel="0" collapsed="false">
      <c r="A6174" s="1" t="n">
        <v>6179</v>
      </c>
      <c r="B6174" s="1" t="n">
        <v>84</v>
      </c>
      <c r="C6174" s="1" t="n">
        <v>0</v>
      </c>
      <c r="D6174" s="1" t="n">
        <v>0</v>
      </c>
      <c r="E6174" s="1" t="n">
        <v>1</v>
      </c>
      <c r="F6174" s="1" t="n">
        <v>6177</v>
      </c>
      <c r="H6174" s="1" t="s">
        <v>6821</v>
      </c>
      <c r="I6174" s="3" t="s">
        <v>6822</v>
      </c>
      <c r="J6174" s="3" t="s">
        <v>194</v>
      </c>
      <c r="K6174" s="1" t="n">
        <v>10</v>
      </c>
      <c r="L6174" s="1" t="n">
        <v>0</v>
      </c>
      <c r="M6174" s="1" t="n">
        <v>61790</v>
      </c>
    </row>
    <row r="6175" customFormat="false" ht="14.9" hidden="false" customHeight="false" outlineLevel="0" collapsed="false">
      <c r="A6175" s="1" t="n">
        <v>6180</v>
      </c>
      <c r="B6175" s="1" t="n">
        <v>84</v>
      </c>
      <c r="C6175" s="1" t="n">
        <v>0</v>
      </c>
      <c r="D6175" s="1" t="n">
        <v>0</v>
      </c>
      <c r="E6175" s="1" t="n">
        <v>1</v>
      </c>
      <c r="F6175" s="1" t="n">
        <v>6177</v>
      </c>
      <c r="H6175" s="1" t="s">
        <v>6823</v>
      </c>
      <c r="I6175" s="3" t="e">
        <f aca="false">--#NAME?</f>
        <v>#NAME?</v>
      </c>
      <c r="J6175" s="3" t="s">
        <v>194</v>
      </c>
      <c r="K6175" s="1" t="n">
        <v>10</v>
      </c>
      <c r="L6175" s="1" t="n">
        <v>0</v>
      </c>
      <c r="M6175" s="1" t="n">
        <v>61800</v>
      </c>
    </row>
    <row r="6176" customFormat="false" ht="337.3" hidden="false" customHeight="false" outlineLevel="0" collapsed="false">
      <c r="A6176" s="1" t="n">
        <v>6181</v>
      </c>
      <c r="B6176" s="1" t="n">
        <v>84</v>
      </c>
      <c r="C6176" s="1" t="n">
        <v>0</v>
      </c>
      <c r="D6176" s="1" t="n">
        <v>1</v>
      </c>
      <c r="E6176" s="1" t="n">
        <v>0</v>
      </c>
      <c r="G6176" s="1" t="n">
        <v>84.3</v>
      </c>
      <c r="I6176" s="3" t="s">
        <v>6824</v>
      </c>
      <c r="L6176" s="1" t="n">
        <v>0</v>
      </c>
      <c r="M6176" s="1" t="n">
        <v>61810</v>
      </c>
    </row>
    <row r="6177" customFormat="false" ht="14.9" hidden="false" customHeight="false" outlineLevel="0" collapsed="false">
      <c r="A6177" s="1" t="n">
        <v>6182</v>
      </c>
      <c r="B6177" s="1" t="n">
        <v>84</v>
      </c>
      <c r="C6177" s="1" t="n">
        <v>0</v>
      </c>
      <c r="D6177" s="1" t="n">
        <v>0</v>
      </c>
      <c r="E6177" s="1" t="n">
        <v>1</v>
      </c>
      <c r="F6177" s="1" t="n">
        <v>6181</v>
      </c>
      <c r="H6177" s="1" t="s">
        <v>6825</v>
      </c>
      <c r="I6177" s="3" t="e">
        <f aca="false">-#NAME? #NAME? #NAME?-#NAME?</f>
        <v>#VALUE!</v>
      </c>
      <c r="J6177" s="3" t="s">
        <v>194</v>
      </c>
      <c r="K6177" s="1" t="n">
        <v>10</v>
      </c>
      <c r="L6177" s="1" t="n">
        <v>0</v>
      </c>
      <c r="M6177" s="1" t="n">
        <v>61820</v>
      </c>
    </row>
    <row r="6178" customFormat="false" ht="14.9" hidden="false" customHeight="false" outlineLevel="0" collapsed="false">
      <c r="A6178" s="1" t="n">
        <v>6183</v>
      </c>
      <c r="B6178" s="1" t="n">
        <v>84</v>
      </c>
      <c r="C6178" s="1" t="n">
        <v>0</v>
      </c>
      <c r="D6178" s="1" t="n">
        <v>0</v>
      </c>
      <c r="E6178" s="1" t="n">
        <v>1</v>
      </c>
      <c r="F6178" s="1" t="n">
        <v>6181</v>
      </c>
      <c r="H6178" s="1" t="s">
        <v>6826</v>
      </c>
      <c r="I6178" s="3" t="e">
        <f aca="false">-#NAME?-#NAME? #NAME? #NAME?</f>
        <v>#VALUE!</v>
      </c>
      <c r="J6178" s="3" t="s">
        <v>194</v>
      </c>
      <c r="K6178" s="1" t="n">
        <v>10</v>
      </c>
      <c r="L6178" s="1" t="n">
        <v>0</v>
      </c>
      <c r="M6178" s="1" t="n">
        <v>61830</v>
      </c>
    </row>
    <row r="6179" customFormat="false" ht="95.5" hidden="false" customHeight="false" outlineLevel="0" collapsed="false">
      <c r="A6179" s="1" t="n">
        <v>6184</v>
      </c>
      <c r="B6179" s="1" t="n">
        <v>84</v>
      </c>
      <c r="C6179" s="1" t="n">
        <v>0</v>
      </c>
      <c r="D6179" s="1" t="n">
        <v>0</v>
      </c>
      <c r="E6179" s="1" t="n">
        <v>0</v>
      </c>
      <c r="F6179" s="1" t="n">
        <v>6181</v>
      </c>
      <c r="I6179" s="3" t="s">
        <v>6827</v>
      </c>
      <c r="L6179" s="1" t="n">
        <v>0</v>
      </c>
      <c r="M6179" s="1" t="n">
        <v>61840</v>
      </c>
    </row>
    <row r="6180" customFormat="false" ht="14.9" hidden="false" customHeight="false" outlineLevel="0" collapsed="false">
      <c r="A6180" s="1" t="n">
        <v>6185</v>
      </c>
      <c r="B6180" s="1" t="n">
        <v>84</v>
      </c>
      <c r="C6180" s="1" t="n">
        <v>0</v>
      </c>
      <c r="D6180" s="1" t="n">
        <v>0</v>
      </c>
      <c r="E6180" s="1" t="n">
        <v>1</v>
      </c>
      <c r="F6180" s="1" t="n">
        <v>6184</v>
      </c>
      <c r="H6180" s="1" t="s">
        <v>6828</v>
      </c>
      <c r="I6180" s="3" t="e">
        <f aca="false">--#NAME?-#NAME?</f>
        <v>#NAME?</v>
      </c>
      <c r="J6180" s="3" t="s">
        <v>194</v>
      </c>
      <c r="K6180" s="1" t="n">
        <v>10</v>
      </c>
      <c r="L6180" s="1" t="n">
        <v>0</v>
      </c>
      <c r="M6180" s="1" t="n">
        <v>61850</v>
      </c>
    </row>
    <row r="6181" customFormat="false" ht="14.9" hidden="false" customHeight="false" outlineLevel="0" collapsed="false">
      <c r="A6181" s="1" t="n">
        <v>6186</v>
      </c>
      <c r="B6181" s="1" t="n">
        <v>84</v>
      </c>
      <c r="C6181" s="1" t="n">
        <v>0</v>
      </c>
      <c r="D6181" s="1" t="n">
        <v>0</v>
      </c>
      <c r="E6181" s="1" t="n">
        <v>1</v>
      </c>
      <c r="F6181" s="1" t="n">
        <v>6184</v>
      </c>
      <c r="H6181" s="1" t="s">
        <v>6829</v>
      </c>
      <c r="I6181" s="3" t="e">
        <f aca="false">--#NAME?</f>
        <v>#NAME?</v>
      </c>
      <c r="J6181" s="3" t="s">
        <v>194</v>
      </c>
      <c r="K6181" s="1" t="n">
        <v>10</v>
      </c>
      <c r="L6181" s="1" t="n">
        <v>0</v>
      </c>
      <c r="M6181" s="1" t="n">
        <v>61860</v>
      </c>
    </row>
    <row r="6182" customFormat="false" ht="68.65" hidden="false" customHeight="false" outlineLevel="0" collapsed="false">
      <c r="A6182" s="1" t="n">
        <v>6187</v>
      </c>
      <c r="B6182" s="1" t="n">
        <v>84</v>
      </c>
      <c r="C6182" s="1" t="n">
        <v>0</v>
      </c>
      <c r="D6182" s="1" t="n">
        <v>0</v>
      </c>
      <c r="E6182" s="1" t="n">
        <v>0</v>
      </c>
      <c r="F6182" s="1" t="n">
        <v>6181</v>
      </c>
      <c r="I6182" s="3" t="s">
        <v>6830</v>
      </c>
      <c r="L6182" s="1" t="n">
        <v>0</v>
      </c>
      <c r="M6182" s="1" t="n">
        <v>61870</v>
      </c>
    </row>
    <row r="6183" customFormat="false" ht="14.9" hidden="false" customHeight="false" outlineLevel="0" collapsed="false">
      <c r="A6183" s="1" t="n">
        <v>6188</v>
      </c>
      <c r="B6183" s="1" t="n">
        <v>84</v>
      </c>
      <c r="C6183" s="1" t="n">
        <v>0</v>
      </c>
      <c r="D6183" s="1" t="n">
        <v>0</v>
      </c>
      <c r="E6183" s="1" t="n">
        <v>1</v>
      </c>
      <c r="F6183" s="1" t="n">
        <v>6187</v>
      </c>
      <c r="H6183" s="1" t="s">
        <v>6831</v>
      </c>
      <c r="I6183" s="3" t="e">
        <f aca="false">--#NAME?-#NAME?</f>
        <v>#NAME?</v>
      </c>
      <c r="J6183" s="3" t="s">
        <v>194</v>
      </c>
      <c r="K6183" s="1" t="n">
        <v>10</v>
      </c>
      <c r="L6183" s="1" t="n">
        <v>0</v>
      </c>
      <c r="M6183" s="1" t="n">
        <v>61880</v>
      </c>
    </row>
    <row r="6184" customFormat="false" ht="14.9" hidden="false" customHeight="false" outlineLevel="0" collapsed="false">
      <c r="A6184" s="1" t="n">
        <v>6189</v>
      </c>
      <c r="B6184" s="1" t="n">
        <v>84</v>
      </c>
      <c r="C6184" s="1" t="n">
        <v>0</v>
      </c>
      <c r="D6184" s="1" t="n">
        <v>0</v>
      </c>
      <c r="E6184" s="1" t="n">
        <v>1</v>
      </c>
      <c r="F6184" s="1" t="n">
        <v>6187</v>
      </c>
      <c r="H6184" s="1" t="s">
        <v>6832</v>
      </c>
      <c r="I6184" s="3" t="e">
        <f aca="false">--#NAME?</f>
        <v>#NAME?</v>
      </c>
      <c r="J6184" s="3" t="s">
        <v>194</v>
      </c>
      <c r="K6184" s="1" t="n">
        <v>10</v>
      </c>
      <c r="L6184" s="1" t="n">
        <v>0</v>
      </c>
      <c r="M6184" s="1" t="n">
        <v>61890</v>
      </c>
    </row>
    <row r="6185" customFormat="false" ht="14.9" hidden="false" customHeight="false" outlineLevel="0" collapsed="false">
      <c r="A6185" s="1" t="n">
        <v>6190</v>
      </c>
      <c r="B6185" s="1" t="n">
        <v>84</v>
      </c>
      <c r="C6185" s="1" t="n">
        <v>0</v>
      </c>
      <c r="D6185" s="1" t="n">
        <v>0</v>
      </c>
      <c r="E6185" s="1" t="n">
        <v>1</v>
      </c>
      <c r="F6185" s="1" t="n">
        <v>6181</v>
      </c>
      <c r="H6185" s="1" t="s">
        <v>6833</v>
      </c>
      <c r="I6185" s="3" t="e">
        <f aca="false">-#NAME? #NAME?,#NAME?-#NAME?</f>
        <v>#VALUE!</v>
      </c>
      <c r="J6185" s="3" t="s">
        <v>194</v>
      </c>
      <c r="K6185" s="1" t="n">
        <v>10</v>
      </c>
      <c r="L6185" s="1" t="n">
        <v>0</v>
      </c>
      <c r="M6185" s="1" t="n">
        <v>61900</v>
      </c>
    </row>
    <row r="6186" customFormat="false" ht="82.05" hidden="false" customHeight="false" outlineLevel="0" collapsed="false">
      <c r="A6186" s="1" t="n">
        <v>6191</v>
      </c>
      <c r="B6186" s="1" t="n">
        <v>84</v>
      </c>
      <c r="C6186" s="1" t="n">
        <v>0</v>
      </c>
      <c r="D6186" s="1" t="n">
        <v>0</v>
      </c>
      <c r="E6186" s="1" t="n">
        <v>0</v>
      </c>
      <c r="F6186" s="1" t="n">
        <v>6181</v>
      </c>
      <c r="I6186" s="3" t="s">
        <v>6834</v>
      </c>
      <c r="L6186" s="1" t="n">
        <v>0</v>
      </c>
      <c r="M6186" s="1" t="n">
        <v>61910</v>
      </c>
    </row>
    <row r="6187" customFormat="false" ht="14.9" hidden="false" customHeight="false" outlineLevel="0" collapsed="false">
      <c r="A6187" s="1" t="n">
        <v>6192</v>
      </c>
      <c r="B6187" s="1" t="n">
        <v>84</v>
      </c>
      <c r="C6187" s="1" t="n">
        <v>0</v>
      </c>
      <c r="D6187" s="1" t="n">
        <v>0</v>
      </c>
      <c r="E6187" s="1" t="n">
        <v>1</v>
      </c>
      <c r="F6187" s="1" t="n">
        <v>6191</v>
      </c>
      <c r="H6187" s="1" t="s">
        <v>6835</v>
      </c>
      <c r="I6187" s="3" t="e">
        <f aca="false">--#NAME? #NAME? #NAME? #NAME?</f>
        <v>#VALUE!</v>
      </c>
      <c r="J6187" s="3" t="s">
        <v>194</v>
      </c>
      <c r="K6187" s="1" t="n">
        <v>10</v>
      </c>
      <c r="L6187" s="1" t="n">
        <v>0</v>
      </c>
      <c r="M6187" s="1" t="n">
        <v>61920</v>
      </c>
    </row>
    <row r="6188" customFormat="false" ht="14.9" hidden="false" customHeight="false" outlineLevel="0" collapsed="false">
      <c r="A6188" s="1" t="n">
        <v>6193</v>
      </c>
      <c r="B6188" s="1" t="n">
        <v>84</v>
      </c>
      <c r="C6188" s="1" t="n">
        <v>0</v>
      </c>
      <c r="D6188" s="1" t="n">
        <v>0</v>
      </c>
      <c r="E6188" s="1" t="n">
        <v>1</v>
      </c>
      <c r="F6188" s="1" t="n">
        <v>6191</v>
      </c>
      <c r="H6188" s="1" t="s">
        <v>6836</v>
      </c>
      <c r="I6188" s="3" t="e">
        <f aca="false">--#NAME?</f>
        <v>#NAME?</v>
      </c>
      <c r="J6188" s="3" t="s">
        <v>194</v>
      </c>
      <c r="K6188" s="1" t="n">
        <v>10</v>
      </c>
      <c r="L6188" s="1" t="n">
        <v>0</v>
      </c>
      <c r="M6188" s="1" t="n">
        <v>61930</v>
      </c>
    </row>
    <row r="6189" customFormat="false" ht="149.25" hidden="false" customHeight="false" outlineLevel="0" collapsed="false">
      <c r="A6189" s="1" t="n">
        <v>6194</v>
      </c>
      <c r="B6189" s="1" t="n">
        <v>84</v>
      </c>
      <c r="C6189" s="1" t="n">
        <v>0</v>
      </c>
      <c r="D6189" s="1" t="n">
        <v>1</v>
      </c>
      <c r="E6189" s="1" t="n">
        <v>0</v>
      </c>
      <c r="G6189" s="1" t="n">
        <v>84.31</v>
      </c>
      <c r="I6189" s="3" t="s">
        <v>6837</v>
      </c>
      <c r="L6189" s="1" t="n">
        <v>0</v>
      </c>
      <c r="M6189" s="1" t="n">
        <v>61940</v>
      </c>
    </row>
    <row r="6190" customFormat="false" ht="68.65" hidden="false" customHeight="false" outlineLevel="0" collapsed="false">
      <c r="A6190" s="1" t="n">
        <v>6195</v>
      </c>
      <c r="B6190" s="1" t="n">
        <v>84</v>
      </c>
      <c r="C6190" s="1" t="n">
        <v>0</v>
      </c>
      <c r="D6190" s="1" t="n">
        <v>0</v>
      </c>
      <c r="E6190" s="1" t="n">
        <v>1</v>
      </c>
      <c r="F6190" s="1" t="n">
        <v>6194</v>
      </c>
      <c r="H6190" s="1" t="s">
        <v>6838</v>
      </c>
      <c r="I6190" s="3" t="s">
        <v>6839</v>
      </c>
      <c r="J6190" s="3" t="s">
        <v>256</v>
      </c>
      <c r="K6190" s="1" t="n">
        <v>10</v>
      </c>
      <c r="L6190" s="1" t="n">
        <v>0</v>
      </c>
      <c r="M6190" s="1" t="n">
        <v>61950</v>
      </c>
    </row>
    <row r="6191" customFormat="false" ht="68.65" hidden="false" customHeight="false" outlineLevel="0" collapsed="false">
      <c r="A6191" s="1" t="n">
        <v>6196</v>
      </c>
      <c r="B6191" s="1" t="n">
        <v>84</v>
      </c>
      <c r="C6191" s="1" t="n">
        <v>0</v>
      </c>
      <c r="D6191" s="1" t="n">
        <v>0</v>
      </c>
      <c r="E6191" s="1" t="n">
        <v>1</v>
      </c>
      <c r="F6191" s="1" t="n">
        <v>6194</v>
      </c>
      <c r="H6191" s="1" t="s">
        <v>6840</v>
      </c>
      <c r="I6191" s="3" t="s">
        <v>6841</v>
      </c>
      <c r="J6191" s="3" t="s">
        <v>256</v>
      </c>
      <c r="K6191" s="1" t="n">
        <v>10</v>
      </c>
      <c r="L6191" s="1" t="n">
        <v>0</v>
      </c>
      <c r="M6191" s="1" t="n">
        <v>61960</v>
      </c>
    </row>
    <row r="6192" customFormat="false" ht="68.65" hidden="false" customHeight="false" outlineLevel="0" collapsed="false">
      <c r="A6192" s="1" t="n">
        <v>6197</v>
      </c>
      <c r="B6192" s="1" t="n">
        <v>84</v>
      </c>
      <c r="C6192" s="1" t="n">
        <v>0</v>
      </c>
      <c r="D6192" s="1" t="n">
        <v>0</v>
      </c>
      <c r="E6192" s="1" t="n">
        <v>0</v>
      </c>
      <c r="F6192" s="1" t="n">
        <v>6194</v>
      </c>
      <c r="I6192" s="3" t="s">
        <v>6842</v>
      </c>
      <c r="L6192" s="1" t="n">
        <v>0</v>
      </c>
      <c r="M6192" s="1" t="n">
        <v>61970</v>
      </c>
    </row>
    <row r="6193" customFormat="false" ht="14.9" hidden="false" customHeight="false" outlineLevel="0" collapsed="false">
      <c r="A6193" s="1" t="n">
        <v>6198</v>
      </c>
      <c r="B6193" s="1" t="n">
        <v>84</v>
      </c>
      <c r="C6193" s="1" t="n">
        <v>0</v>
      </c>
      <c r="D6193" s="1" t="n">
        <v>0</v>
      </c>
      <c r="E6193" s="1" t="n">
        <v>1</v>
      </c>
      <c r="F6193" s="1" t="n">
        <v>6197</v>
      </c>
      <c r="H6193" s="1" t="s">
        <v>6843</v>
      </c>
      <c r="I6193" s="3" t="e">
        <f aca="false">--#NAME? #NAME?,#NAME? #NAME? #NAME? #NAME?</f>
        <v>#VALUE!</v>
      </c>
      <c r="J6193" s="3" t="s">
        <v>256</v>
      </c>
      <c r="K6193" s="1" t="n">
        <v>10</v>
      </c>
      <c r="L6193" s="1" t="n">
        <v>0</v>
      </c>
      <c r="M6193" s="1" t="n">
        <v>61980</v>
      </c>
    </row>
    <row r="6194" customFormat="false" ht="14.9" hidden="false" customHeight="false" outlineLevel="0" collapsed="false">
      <c r="A6194" s="1" t="n">
        <v>6199</v>
      </c>
      <c r="B6194" s="1" t="n">
        <v>84</v>
      </c>
      <c r="C6194" s="1" t="n">
        <v>0</v>
      </c>
      <c r="D6194" s="1" t="n">
        <v>0</v>
      </c>
      <c r="E6194" s="1" t="n">
        <v>1</v>
      </c>
      <c r="F6194" s="1" t="n">
        <v>6197</v>
      </c>
      <c r="H6194" s="1" t="s">
        <v>6844</v>
      </c>
      <c r="I6194" s="3" t="e">
        <f aca="false">--#NAME?</f>
        <v>#NAME?</v>
      </c>
      <c r="J6194" s="3" t="s">
        <v>256</v>
      </c>
      <c r="K6194" s="1" t="n">
        <v>10</v>
      </c>
      <c r="L6194" s="1" t="n">
        <v>0</v>
      </c>
      <c r="M6194" s="1" t="n">
        <v>61990</v>
      </c>
    </row>
    <row r="6195" customFormat="false" ht="95.5" hidden="false" customHeight="false" outlineLevel="0" collapsed="false">
      <c r="A6195" s="1" t="n">
        <v>6200</v>
      </c>
      <c r="B6195" s="1" t="n">
        <v>84</v>
      </c>
      <c r="C6195" s="1" t="n">
        <v>0</v>
      </c>
      <c r="D6195" s="1" t="n">
        <v>0</v>
      </c>
      <c r="E6195" s="1" t="n">
        <v>0</v>
      </c>
      <c r="F6195" s="1" t="n">
        <v>6194</v>
      </c>
      <c r="I6195" s="3" t="s">
        <v>6845</v>
      </c>
      <c r="L6195" s="1" t="n">
        <v>0</v>
      </c>
      <c r="M6195" s="1" t="n">
        <v>62000</v>
      </c>
    </row>
    <row r="6196" customFormat="false" ht="14.9" hidden="false" customHeight="false" outlineLevel="0" collapsed="false">
      <c r="A6196" s="1" t="n">
        <v>6201</v>
      </c>
      <c r="B6196" s="1" t="n">
        <v>84</v>
      </c>
      <c r="C6196" s="1" t="n">
        <v>0</v>
      </c>
      <c r="D6196" s="1" t="n">
        <v>0</v>
      </c>
      <c r="E6196" s="1" t="n">
        <v>1</v>
      </c>
      <c r="F6196" s="1" t="n">
        <v>6200</v>
      </c>
      <c r="H6196" s="1" t="s">
        <v>6846</v>
      </c>
      <c r="I6196" s="3" t="e">
        <f aca="false">--#NAME?,#NAME?,#NAME? #NAME? #NAME?</f>
        <v>#VALUE!</v>
      </c>
      <c r="J6196" s="3" t="s">
        <v>256</v>
      </c>
      <c r="K6196" s="1" t="n">
        <v>10</v>
      </c>
      <c r="L6196" s="1" t="n">
        <v>0</v>
      </c>
      <c r="M6196" s="1" t="n">
        <v>62010</v>
      </c>
    </row>
    <row r="6197" customFormat="false" ht="14.9" hidden="false" customHeight="false" outlineLevel="0" collapsed="false">
      <c r="A6197" s="1" t="n">
        <v>6202</v>
      </c>
      <c r="B6197" s="1" t="n">
        <v>84</v>
      </c>
      <c r="C6197" s="1" t="n">
        <v>0</v>
      </c>
      <c r="D6197" s="1" t="n">
        <v>0</v>
      </c>
      <c r="E6197" s="1" t="n">
        <v>1</v>
      </c>
      <c r="F6197" s="1" t="n">
        <v>6200</v>
      </c>
      <c r="H6197" s="1" t="s">
        <v>6847</v>
      </c>
      <c r="I6197" s="3" t="e">
        <f aca="false">--#NAME? #NAME? #NAME? #NAME?</f>
        <v>#VALUE!</v>
      </c>
      <c r="J6197" s="3" t="s">
        <v>256</v>
      </c>
      <c r="K6197" s="1" t="n">
        <v>10</v>
      </c>
      <c r="L6197" s="1" t="n">
        <v>0</v>
      </c>
      <c r="M6197" s="1" t="n">
        <v>62020</v>
      </c>
    </row>
    <row r="6198" customFormat="false" ht="122.35" hidden="false" customHeight="false" outlineLevel="0" collapsed="false">
      <c r="A6198" s="1" t="n">
        <v>6203</v>
      </c>
      <c r="B6198" s="1" t="n">
        <v>84</v>
      </c>
      <c r="C6198" s="1" t="n">
        <v>0</v>
      </c>
      <c r="D6198" s="1" t="n">
        <v>0</v>
      </c>
      <c r="E6198" s="1" t="n">
        <v>1</v>
      </c>
      <c r="F6198" s="1" t="n">
        <v>6200</v>
      </c>
      <c r="H6198" s="1" t="s">
        <v>6848</v>
      </c>
      <c r="I6198" s="3" t="s">
        <v>6849</v>
      </c>
      <c r="J6198" s="3" t="s">
        <v>256</v>
      </c>
      <c r="K6198" s="1" t="n">
        <v>10</v>
      </c>
      <c r="L6198" s="1" t="n">
        <v>0</v>
      </c>
      <c r="M6198" s="1" t="n">
        <v>62030</v>
      </c>
    </row>
    <row r="6199" customFormat="false" ht="14.9" hidden="false" customHeight="false" outlineLevel="0" collapsed="false">
      <c r="A6199" s="1" t="n">
        <v>6204</v>
      </c>
      <c r="B6199" s="1" t="n">
        <v>84</v>
      </c>
      <c r="C6199" s="1" t="n">
        <v>0</v>
      </c>
      <c r="D6199" s="1" t="n">
        <v>0</v>
      </c>
      <c r="E6199" s="1" t="n">
        <v>1</v>
      </c>
      <c r="F6199" s="1" t="n">
        <v>6200</v>
      </c>
      <c r="H6199" s="1" t="s">
        <v>6850</v>
      </c>
      <c r="I6199" s="3" t="e">
        <f aca="false">--#NAME?</f>
        <v>#NAME?</v>
      </c>
      <c r="J6199" s="3" t="s">
        <v>256</v>
      </c>
      <c r="K6199" s="1" t="n">
        <v>10</v>
      </c>
      <c r="L6199" s="1" t="n">
        <v>0</v>
      </c>
      <c r="M6199" s="1" t="n">
        <v>62040</v>
      </c>
    </row>
    <row r="6200" customFormat="false" ht="189.55" hidden="false" customHeight="false" outlineLevel="0" collapsed="false">
      <c r="A6200" s="1" t="n">
        <v>6205</v>
      </c>
      <c r="B6200" s="1" t="n">
        <v>84</v>
      </c>
      <c r="C6200" s="1" t="n">
        <v>0</v>
      </c>
      <c r="D6200" s="1" t="n">
        <v>1</v>
      </c>
      <c r="E6200" s="1" t="n">
        <v>0</v>
      </c>
      <c r="G6200" s="1" t="n">
        <v>84.32</v>
      </c>
      <c r="I6200" s="3" t="s">
        <v>6851</v>
      </c>
      <c r="L6200" s="1" t="n">
        <v>0</v>
      </c>
      <c r="M6200" s="1" t="n">
        <v>62050</v>
      </c>
    </row>
    <row r="6201" customFormat="false" ht="28.35" hidden="false" customHeight="false" outlineLevel="0" collapsed="false">
      <c r="A6201" s="1" t="n">
        <v>6206</v>
      </c>
      <c r="B6201" s="1" t="n">
        <v>84</v>
      </c>
      <c r="C6201" s="1" t="n">
        <v>0</v>
      </c>
      <c r="D6201" s="1" t="n">
        <v>0</v>
      </c>
      <c r="E6201" s="1" t="n">
        <v>1</v>
      </c>
      <c r="F6201" s="1" t="n">
        <v>6205</v>
      </c>
      <c r="H6201" s="1" t="s">
        <v>6852</v>
      </c>
      <c r="I6201" s="3" t="s">
        <v>6853</v>
      </c>
      <c r="J6201" s="3" t="s">
        <v>194</v>
      </c>
      <c r="K6201" s="1" t="n">
        <v>5</v>
      </c>
      <c r="L6201" s="1" t="n">
        <v>0</v>
      </c>
      <c r="M6201" s="1" t="n">
        <v>62060</v>
      </c>
    </row>
    <row r="6202" customFormat="false" ht="95.5" hidden="false" customHeight="false" outlineLevel="0" collapsed="false">
      <c r="A6202" s="1" t="n">
        <v>6207</v>
      </c>
      <c r="B6202" s="1" t="n">
        <v>84</v>
      </c>
      <c r="C6202" s="1" t="n">
        <v>0</v>
      </c>
      <c r="D6202" s="1" t="n">
        <v>0</v>
      </c>
      <c r="E6202" s="1" t="n">
        <v>0</v>
      </c>
      <c r="F6202" s="1" t="n">
        <v>6205</v>
      </c>
      <c r="I6202" s="3" t="s">
        <v>6854</v>
      </c>
      <c r="L6202" s="1" t="n">
        <v>0</v>
      </c>
      <c r="M6202" s="1" t="n">
        <v>62070</v>
      </c>
    </row>
    <row r="6203" customFormat="false" ht="14.9" hidden="false" customHeight="false" outlineLevel="0" collapsed="false">
      <c r="A6203" s="1" t="n">
        <v>6208</v>
      </c>
      <c r="B6203" s="1" t="n">
        <v>84</v>
      </c>
      <c r="C6203" s="1" t="n">
        <v>0</v>
      </c>
      <c r="D6203" s="1" t="n">
        <v>0</v>
      </c>
      <c r="E6203" s="1" t="n">
        <v>1</v>
      </c>
      <c r="F6203" s="1" t="n">
        <v>6207</v>
      </c>
      <c r="H6203" s="1" t="s">
        <v>6855</v>
      </c>
      <c r="I6203" s="3" t="e">
        <f aca="false">--#NAME? #NAME?</f>
        <v>#VALUE!</v>
      </c>
      <c r="J6203" s="3" t="s">
        <v>194</v>
      </c>
      <c r="K6203" s="1" t="n">
        <v>5</v>
      </c>
      <c r="L6203" s="1" t="n">
        <v>0</v>
      </c>
      <c r="M6203" s="1" t="n">
        <v>62080</v>
      </c>
    </row>
    <row r="6204" customFormat="false" ht="14.9" hidden="false" customHeight="false" outlineLevel="0" collapsed="false">
      <c r="A6204" s="1" t="n">
        <v>6209</v>
      </c>
      <c r="B6204" s="1" t="n">
        <v>84</v>
      </c>
      <c r="C6204" s="1" t="n">
        <v>0</v>
      </c>
      <c r="D6204" s="1" t="n">
        <v>0</v>
      </c>
      <c r="E6204" s="1" t="n">
        <v>1</v>
      </c>
      <c r="F6204" s="1" t="n">
        <v>6207</v>
      </c>
      <c r="H6204" s="1" t="s">
        <v>6856</v>
      </c>
      <c r="I6204" s="3" t="e">
        <f aca="false">--#NAME?</f>
        <v>#NAME?</v>
      </c>
      <c r="J6204" s="3" t="s">
        <v>194</v>
      </c>
      <c r="K6204" s="1" t="n">
        <v>5</v>
      </c>
      <c r="L6204" s="1" t="n">
        <v>0</v>
      </c>
      <c r="M6204" s="1" t="n">
        <v>62090</v>
      </c>
    </row>
    <row r="6205" customFormat="false" ht="14.9" hidden="false" customHeight="false" outlineLevel="0" collapsed="false">
      <c r="A6205" s="1" t="n">
        <v>6210</v>
      </c>
      <c r="B6205" s="1" t="n">
        <v>84</v>
      </c>
      <c r="C6205" s="1" t="n">
        <v>0</v>
      </c>
      <c r="D6205" s="1" t="n">
        <v>0</v>
      </c>
      <c r="E6205" s="1" t="n">
        <v>0</v>
      </c>
      <c r="F6205" s="1" t="n">
        <v>6205</v>
      </c>
      <c r="I6205" s="3" t="e">
        <f aca="false">-#NAME?,#NAME? #NAME? #NAME?</f>
        <v>#VALUE!</v>
      </c>
      <c r="L6205" s="1" t="n">
        <v>0</v>
      </c>
      <c r="M6205" s="1" t="n">
        <v>62100</v>
      </c>
    </row>
    <row r="6206" customFormat="false" ht="14.9" hidden="false" customHeight="false" outlineLevel="0" collapsed="false">
      <c r="A6206" s="1" t="n">
        <v>6211</v>
      </c>
      <c r="B6206" s="1" t="n">
        <v>84</v>
      </c>
      <c r="C6206" s="1" t="n">
        <v>0</v>
      </c>
      <c r="D6206" s="1" t="n">
        <v>0</v>
      </c>
      <c r="E6206" s="1" t="n">
        <v>1</v>
      </c>
      <c r="F6206" s="1" t="n">
        <v>6210</v>
      </c>
      <c r="H6206" s="1" t="s">
        <v>6857</v>
      </c>
      <c r="I6206" s="3" t="e">
        <f aca="false">--#NAME?-#NAME? #NAME? #NAME?,#NAME? #NAME? #NAME?</f>
        <v>#VALUE!</v>
      </c>
      <c r="J6206" s="3" t="s">
        <v>194</v>
      </c>
      <c r="K6206" s="1" t="n">
        <v>5</v>
      </c>
      <c r="L6206" s="1" t="n">
        <v>0</v>
      </c>
      <c r="M6206" s="1" t="n">
        <v>62110</v>
      </c>
    </row>
    <row r="6207" customFormat="false" ht="14.9" hidden="false" customHeight="false" outlineLevel="0" collapsed="false">
      <c r="A6207" s="1" t="n">
        <v>6212</v>
      </c>
      <c r="B6207" s="1" t="n">
        <v>84</v>
      </c>
      <c r="C6207" s="1" t="n">
        <v>0</v>
      </c>
      <c r="D6207" s="1" t="n">
        <v>0</v>
      </c>
      <c r="E6207" s="1" t="n">
        <v>1</v>
      </c>
      <c r="F6207" s="1" t="n">
        <v>6210</v>
      </c>
      <c r="H6207" s="1" t="s">
        <v>6858</v>
      </c>
      <c r="I6207" s="3" t="e">
        <f aca="false">--#NAME?</f>
        <v>#NAME?</v>
      </c>
      <c r="J6207" s="3" t="s">
        <v>194</v>
      </c>
      <c r="K6207" s="1" t="n">
        <v>5</v>
      </c>
      <c r="L6207" s="1" t="n">
        <v>0</v>
      </c>
      <c r="M6207" s="1" t="n">
        <v>62120</v>
      </c>
    </row>
    <row r="6208" customFormat="false" ht="14.9" hidden="false" customHeight="false" outlineLevel="0" collapsed="false">
      <c r="A6208" s="1" t="n">
        <v>6213</v>
      </c>
      <c r="B6208" s="1" t="n">
        <v>84</v>
      </c>
      <c r="C6208" s="1" t="n">
        <v>0</v>
      </c>
      <c r="D6208" s="1" t="n">
        <v>0</v>
      </c>
      <c r="E6208" s="1" t="n">
        <v>0</v>
      </c>
      <c r="F6208" s="1" t="n">
        <v>6205</v>
      </c>
      <c r="I6208" s="3" t="e">
        <f aca="false">-#NAME? #NAME? #NAME? #NAME? #NAME?</f>
        <v>#VALUE!</v>
      </c>
      <c r="L6208" s="1" t="n">
        <v>0</v>
      </c>
      <c r="M6208" s="1" t="n">
        <v>62130</v>
      </c>
    </row>
    <row r="6209" customFormat="false" ht="14.9" hidden="false" customHeight="false" outlineLevel="0" collapsed="false">
      <c r="A6209" s="1" t="n">
        <v>6214</v>
      </c>
      <c r="B6209" s="1" t="n">
        <v>84</v>
      </c>
      <c r="C6209" s="1" t="n">
        <v>0</v>
      </c>
      <c r="D6209" s="1" t="n">
        <v>0</v>
      </c>
      <c r="E6209" s="1" t="n">
        <v>1</v>
      </c>
      <c r="F6209" s="1" t="n">
        <v>6213</v>
      </c>
      <c r="H6209" s="1" t="s">
        <v>6859</v>
      </c>
      <c r="I6209" s="3" t="e">
        <f aca="false">--#NAME? #NAME?</f>
        <v>#VALUE!</v>
      </c>
      <c r="J6209" s="3" t="s">
        <v>194</v>
      </c>
      <c r="K6209" s="1" t="n">
        <v>5</v>
      </c>
      <c r="L6209" s="1" t="n">
        <v>0</v>
      </c>
      <c r="M6209" s="1" t="n">
        <v>62140</v>
      </c>
    </row>
    <row r="6210" customFormat="false" ht="14.9" hidden="false" customHeight="false" outlineLevel="0" collapsed="false">
      <c r="A6210" s="1" t="n">
        <v>6215</v>
      </c>
      <c r="B6210" s="1" t="n">
        <v>84</v>
      </c>
      <c r="C6210" s="1" t="n">
        <v>0</v>
      </c>
      <c r="D6210" s="1" t="n">
        <v>0</v>
      </c>
      <c r="E6210" s="1" t="n">
        <v>1</v>
      </c>
      <c r="F6210" s="1" t="n">
        <v>6213</v>
      </c>
      <c r="H6210" s="1" t="s">
        <v>6860</v>
      </c>
      <c r="I6210" s="3" t="e">
        <f aca="false">--#NAME? #NAME?</f>
        <v>#VALUE!</v>
      </c>
      <c r="J6210" s="3" t="s">
        <v>194</v>
      </c>
      <c r="K6210" s="1" t="n">
        <v>5</v>
      </c>
      <c r="L6210" s="1" t="n">
        <v>0</v>
      </c>
      <c r="M6210" s="1" t="n">
        <v>62150</v>
      </c>
    </row>
    <row r="6211" customFormat="false" ht="14.9" hidden="false" customHeight="false" outlineLevel="0" collapsed="false">
      <c r="A6211" s="1" t="n">
        <v>6216</v>
      </c>
      <c r="B6211" s="1" t="n">
        <v>84</v>
      </c>
      <c r="C6211" s="1" t="n">
        <v>0</v>
      </c>
      <c r="D6211" s="1" t="n">
        <v>0</v>
      </c>
      <c r="E6211" s="1" t="n">
        <v>1</v>
      </c>
      <c r="F6211" s="1" t="n">
        <v>6205</v>
      </c>
      <c r="H6211" s="1" t="s">
        <v>6861</v>
      </c>
      <c r="I6211" s="3" t="e">
        <f aca="false">-#NAME? #NAME?</f>
        <v>#VALUE!</v>
      </c>
      <c r="J6211" s="3" t="s">
        <v>194</v>
      </c>
      <c r="K6211" s="1" t="n">
        <v>5</v>
      </c>
      <c r="L6211" s="1" t="n">
        <v>0</v>
      </c>
      <c r="M6211" s="1" t="n">
        <v>62160</v>
      </c>
    </row>
    <row r="6212" customFormat="false" ht="14.9" hidden="false" customHeight="false" outlineLevel="0" collapsed="false">
      <c r="A6212" s="1" t="n">
        <v>6217</v>
      </c>
      <c r="B6212" s="1" t="n">
        <v>84</v>
      </c>
      <c r="C6212" s="1" t="n">
        <v>0</v>
      </c>
      <c r="D6212" s="1" t="n">
        <v>0</v>
      </c>
      <c r="E6212" s="1" t="n">
        <v>1</v>
      </c>
      <c r="F6212" s="1" t="n">
        <v>6205</v>
      </c>
      <c r="H6212" s="1" t="s">
        <v>6862</v>
      </c>
      <c r="I6212" s="3" t="e">
        <f aca="false">-#NAME?</f>
        <v>#NAME?</v>
      </c>
      <c r="J6212" s="3" t="s">
        <v>256</v>
      </c>
      <c r="K6212" s="1" t="n">
        <v>5</v>
      </c>
      <c r="L6212" s="1" t="n">
        <v>0</v>
      </c>
      <c r="M6212" s="1" t="n">
        <v>62170</v>
      </c>
    </row>
    <row r="6213" customFormat="false" ht="391" hidden="false" customHeight="false" outlineLevel="0" collapsed="false">
      <c r="A6213" s="1" t="n">
        <v>6218</v>
      </c>
      <c r="B6213" s="1" t="n">
        <v>84</v>
      </c>
      <c r="C6213" s="1" t="n">
        <v>0</v>
      </c>
      <c r="D6213" s="1" t="n">
        <v>1</v>
      </c>
      <c r="E6213" s="1" t="n">
        <v>0</v>
      </c>
      <c r="G6213" s="1" t="n">
        <v>84.33</v>
      </c>
      <c r="I6213" s="3" t="s">
        <v>6863</v>
      </c>
      <c r="L6213" s="1" t="n">
        <v>0</v>
      </c>
      <c r="M6213" s="1" t="n">
        <v>62180</v>
      </c>
    </row>
    <row r="6214" customFormat="false" ht="68.65" hidden="false" customHeight="false" outlineLevel="0" collapsed="false">
      <c r="A6214" s="1" t="n">
        <v>6219</v>
      </c>
      <c r="B6214" s="1" t="n">
        <v>84</v>
      </c>
      <c r="C6214" s="1" t="n">
        <v>0</v>
      </c>
      <c r="D6214" s="1" t="n">
        <v>0</v>
      </c>
      <c r="E6214" s="1" t="n">
        <v>0</v>
      </c>
      <c r="F6214" s="1" t="n">
        <v>6218</v>
      </c>
      <c r="I6214" s="3" t="s">
        <v>6864</v>
      </c>
      <c r="L6214" s="1" t="n">
        <v>0</v>
      </c>
      <c r="M6214" s="1" t="n">
        <v>62190</v>
      </c>
    </row>
    <row r="6215" customFormat="false" ht="14.9" hidden="false" customHeight="false" outlineLevel="0" collapsed="false">
      <c r="A6215" s="1" t="n">
        <v>6220</v>
      </c>
      <c r="B6215" s="1" t="n">
        <v>84</v>
      </c>
      <c r="C6215" s="1" t="n">
        <v>0</v>
      </c>
      <c r="D6215" s="1" t="n">
        <v>0</v>
      </c>
      <c r="E6215" s="1" t="n">
        <v>1</v>
      </c>
      <c r="F6215" s="1" t="n">
        <v>6219</v>
      </c>
      <c r="H6215" s="1" t="s">
        <v>6865</v>
      </c>
      <c r="I6215" s="3" t="e">
        <f aca="false">--#NAME?,#NAME? #NAME? #NAME? #NAME? #NAME? #NAME? #NAME? #NAME? #NAME?</f>
        <v>#VALUE!</v>
      </c>
      <c r="J6215" s="3" t="s">
        <v>194</v>
      </c>
      <c r="K6215" s="1" t="n">
        <v>5</v>
      </c>
      <c r="L6215" s="1" t="n">
        <v>0</v>
      </c>
      <c r="M6215" s="1" t="n">
        <v>62200</v>
      </c>
    </row>
    <row r="6216" customFormat="false" ht="14.9" hidden="false" customHeight="false" outlineLevel="0" collapsed="false">
      <c r="A6216" s="1" t="n">
        <v>6221</v>
      </c>
      <c r="B6216" s="1" t="n">
        <v>84</v>
      </c>
      <c r="C6216" s="1" t="n">
        <v>0</v>
      </c>
      <c r="D6216" s="1" t="n">
        <v>0</v>
      </c>
      <c r="E6216" s="1" t="n">
        <v>1</v>
      </c>
      <c r="F6216" s="1" t="n">
        <v>6219</v>
      </c>
      <c r="H6216" s="1" t="s">
        <v>6866</v>
      </c>
      <c r="I6216" s="3" t="e">
        <f aca="false">--#NAME?</f>
        <v>#NAME?</v>
      </c>
      <c r="J6216" s="3" t="s">
        <v>194</v>
      </c>
      <c r="K6216" s="1" t="n">
        <v>5</v>
      </c>
      <c r="L6216" s="1" t="n">
        <v>0</v>
      </c>
      <c r="M6216" s="1" t="n">
        <v>62210</v>
      </c>
    </row>
    <row r="6217" customFormat="false" ht="14.9" hidden="false" customHeight="false" outlineLevel="0" collapsed="false">
      <c r="A6217" s="1" t="n">
        <v>6222</v>
      </c>
      <c r="B6217" s="1" t="n">
        <v>84</v>
      </c>
      <c r="C6217" s="1" t="n">
        <v>0</v>
      </c>
      <c r="D6217" s="1" t="n">
        <v>0</v>
      </c>
      <c r="E6217" s="1" t="n">
        <v>1</v>
      </c>
      <c r="F6217" s="1" t="n">
        <v>6218</v>
      </c>
      <c r="H6217" s="1" t="s">
        <v>6867</v>
      </c>
      <c r="I6217" s="3" t="e">
        <f aca="false">-#NAME? #NAME?,#NAME? #NAME? #NAME? #NAME? #NAME? #NAME?</f>
        <v>#VALUE!</v>
      </c>
      <c r="J6217" s="3" t="s">
        <v>194</v>
      </c>
      <c r="K6217" s="1" t="n">
        <v>5</v>
      </c>
      <c r="L6217" s="1" t="n">
        <v>0</v>
      </c>
      <c r="M6217" s="1" t="n">
        <v>62220</v>
      </c>
    </row>
    <row r="6218" customFormat="false" ht="14.9" hidden="false" customHeight="false" outlineLevel="0" collapsed="false">
      <c r="A6218" s="1" t="n">
        <v>6223</v>
      </c>
      <c r="B6218" s="1" t="n">
        <v>84</v>
      </c>
      <c r="C6218" s="1" t="n">
        <v>0</v>
      </c>
      <c r="D6218" s="1" t="n">
        <v>0</v>
      </c>
      <c r="E6218" s="1" t="n">
        <v>1</v>
      </c>
      <c r="F6218" s="1" t="n">
        <v>6218</v>
      </c>
      <c r="H6218" s="1" t="s">
        <v>6868</v>
      </c>
      <c r="I6218" s="3" t="e">
        <f aca="false">-#NAME? #NAME? #NAME?</f>
        <v>#VALUE!</v>
      </c>
      <c r="J6218" s="3" t="s">
        <v>194</v>
      </c>
      <c r="K6218" s="1" t="n">
        <v>5</v>
      </c>
      <c r="L6218" s="1" t="n">
        <v>0</v>
      </c>
      <c r="M6218" s="1" t="n">
        <v>62230</v>
      </c>
    </row>
    <row r="6219" customFormat="false" ht="14.9" hidden="false" customHeight="false" outlineLevel="0" collapsed="false">
      <c r="A6219" s="1" t="n">
        <v>6224</v>
      </c>
      <c r="B6219" s="1" t="n">
        <v>84</v>
      </c>
      <c r="C6219" s="1" t="n">
        <v>0</v>
      </c>
      <c r="D6219" s="1" t="n">
        <v>0</v>
      </c>
      <c r="E6219" s="1" t="n">
        <v>1</v>
      </c>
      <c r="F6219" s="1" t="n">
        <v>6218</v>
      </c>
      <c r="H6219" s="1" t="s">
        <v>6869</v>
      </c>
      <c r="I6219" s="3" t="e">
        <f aca="false">-#NAME? #NAME? #NAME? #NAME?,#NAME? #NAME? #NAME?</f>
        <v>#VALUE!</v>
      </c>
      <c r="J6219" s="3" t="s">
        <v>194</v>
      </c>
      <c r="K6219" s="1" t="n">
        <v>5</v>
      </c>
      <c r="L6219" s="1" t="n">
        <v>0</v>
      </c>
      <c r="M6219" s="1" t="n">
        <v>62240</v>
      </c>
    </row>
    <row r="6220" customFormat="false" ht="28.35" hidden="false" customHeight="false" outlineLevel="0" collapsed="false">
      <c r="A6220" s="1" t="n">
        <v>6225</v>
      </c>
      <c r="B6220" s="1" t="n">
        <v>84</v>
      </c>
      <c r="C6220" s="1" t="n">
        <v>0</v>
      </c>
      <c r="D6220" s="1" t="n">
        <v>0</v>
      </c>
      <c r="E6220" s="1" t="n">
        <v>0</v>
      </c>
      <c r="F6220" s="1" t="n">
        <v>6218</v>
      </c>
      <c r="I6220" s="3" t="e">
        <f aca="false">-#NAME? #NAME? #NAME?</f>
        <v>#VALUE!</v>
      </c>
      <c r="J6220" s="3" t="s">
        <v>6870</v>
      </c>
      <c r="L6220" s="0" t="s">
        <v>644</v>
      </c>
      <c r="M6220" s="1" t="n">
        <v>0</v>
      </c>
      <c r="N6220" s="1" t="n">
        <v>62250</v>
      </c>
    </row>
    <row r="6221" customFormat="false" ht="14.9" hidden="false" customHeight="false" outlineLevel="0" collapsed="false">
      <c r="A6221" s="1" t="n">
        <v>6226</v>
      </c>
      <c r="B6221" s="1" t="n">
        <v>84</v>
      </c>
      <c r="C6221" s="1" t="n">
        <v>0</v>
      </c>
      <c r="D6221" s="1" t="n">
        <v>0</v>
      </c>
      <c r="E6221" s="1" t="n">
        <v>1</v>
      </c>
      <c r="F6221" s="1" t="n">
        <v>6225</v>
      </c>
      <c r="H6221" s="1" t="s">
        <v>6871</v>
      </c>
      <c r="I6221" s="3" t="e">
        <f aca="false">--#NAME? #NAME?</f>
        <v>#VALUE!</v>
      </c>
      <c r="J6221" s="3" t="s">
        <v>194</v>
      </c>
      <c r="K6221" s="1" t="n">
        <v>5</v>
      </c>
      <c r="L6221" s="1" t="n">
        <v>0</v>
      </c>
      <c r="M6221" s="1" t="n">
        <v>62260</v>
      </c>
    </row>
    <row r="6222" customFormat="false" ht="14.9" hidden="false" customHeight="false" outlineLevel="0" collapsed="false">
      <c r="A6222" s="1" t="n">
        <v>6227</v>
      </c>
      <c r="B6222" s="1" t="n">
        <v>84</v>
      </c>
      <c r="C6222" s="1" t="n">
        <v>0</v>
      </c>
      <c r="D6222" s="1" t="n">
        <v>0</v>
      </c>
      <c r="E6222" s="1" t="n">
        <v>1</v>
      </c>
      <c r="F6222" s="1" t="n">
        <v>6225</v>
      </c>
      <c r="H6222" s="1" t="s">
        <v>6872</v>
      </c>
      <c r="I6222" s="3" t="e">
        <f aca="false">--#NAME? #NAME? #NAME?</f>
        <v>#VALUE!</v>
      </c>
      <c r="J6222" s="3" t="s">
        <v>194</v>
      </c>
      <c r="K6222" s="1" t="n">
        <v>5</v>
      </c>
      <c r="L6222" s="1" t="n">
        <v>0</v>
      </c>
      <c r="M6222" s="1" t="n">
        <v>62270</v>
      </c>
    </row>
    <row r="6223" customFormat="false" ht="14.9" hidden="false" customHeight="false" outlineLevel="0" collapsed="false">
      <c r="A6223" s="1" t="n">
        <v>6228</v>
      </c>
      <c r="B6223" s="1" t="n">
        <v>84</v>
      </c>
      <c r="C6223" s="1" t="n">
        <v>0</v>
      </c>
      <c r="D6223" s="1" t="n">
        <v>0</v>
      </c>
      <c r="E6223" s="1" t="n">
        <v>1</v>
      </c>
      <c r="F6223" s="1" t="n">
        <v>6225</v>
      </c>
      <c r="H6223" s="1" t="s">
        <v>6873</v>
      </c>
      <c r="I6223" s="3" t="e">
        <f aca="false">--#NAME? #NAME? #NAME? #NAME? #NAME?</f>
        <v>#VALUE!</v>
      </c>
      <c r="J6223" s="3" t="s">
        <v>194</v>
      </c>
      <c r="K6223" s="1" t="n">
        <v>5</v>
      </c>
      <c r="L6223" s="1" t="n">
        <v>0</v>
      </c>
      <c r="M6223" s="1" t="n">
        <v>62280</v>
      </c>
    </row>
    <row r="6224" customFormat="false" ht="14.9" hidden="false" customHeight="false" outlineLevel="0" collapsed="false">
      <c r="A6224" s="1" t="n">
        <v>6229</v>
      </c>
      <c r="B6224" s="1" t="n">
        <v>84</v>
      </c>
      <c r="C6224" s="1" t="n">
        <v>0</v>
      </c>
      <c r="D6224" s="1" t="n">
        <v>0</v>
      </c>
      <c r="E6224" s="1" t="n">
        <v>1</v>
      </c>
      <c r="F6224" s="1" t="n">
        <v>6225</v>
      </c>
      <c r="H6224" s="1" t="s">
        <v>6874</v>
      </c>
      <c r="I6224" s="3" t="e">
        <f aca="false">--#NAME?</f>
        <v>#NAME?</v>
      </c>
      <c r="J6224" s="3" t="s">
        <v>194</v>
      </c>
      <c r="K6224" s="1" t="n">
        <v>5</v>
      </c>
      <c r="L6224" s="1" t="n">
        <v>0</v>
      </c>
      <c r="M6224" s="1" t="n">
        <v>62290</v>
      </c>
    </row>
    <row r="6225" customFormat="false" ht="14.9" hidden="false" customHeight="false" outlineLevel="0" collapsed="false">
      <c r="A6225" s="1" t="n">
        <v>6230</v>
      </c>
      <c r="B6225" s="1" t="n">
        <v>84</v>
      </c>
      <c r="C6225" s="1" t="n">
        <v>0</v>
      </c>
      <c r="D6225" s="1" t="n">
        <v>0</v>
      </c>
      <c r="E6225" s="1" t="n">
        <v>1</v>
      </c>
      <c r="F6225" s="1" t="n">
        <v>6218</v>
      </c>
      <c r="H6225" s="1" t="s">
        <v>6875</v>
      </c>
      <c r="I6225" s="3" t="e">
        <f aca="false">-#NAME? #NAME? #NAME?,#NAME? #NAME? #NAME? #NAME?,#NAME? #NAME? #NAME? #NAME? #NAME?</f>
        <v>#VALUE!</v>
      </c>
      <c r="J6225" s="3" t="s">
        <v>194</v>
      </c>
      <c r="K6225" s="1" t="n">
        <v>5</v>
      </c>
      <c r="L6225" s="1" t="n">
        <v>0</v>
      </c>
      <c r="M6225" s="1" t="n">
        <v>62300</v>
      </c>
    </row>
    <row r="6226" customFormat="false" ht="14.9" hidden="false" customHeight="false" outlineLevel="0" collapsed="false">
      <c r="A6226" s="1" t="n">
        <v>6231</v>
      </c>
      <c r="B6226" s="1" t="n">
        <v>84</v>
      </c>
      <c r="C6226" s="1" t="n">
        <v>0</v>
      </c>
      <c r="D6226" s="1" t="n">
        <v>0</v>
      </c>
      <c r="E6226" s="1" t="n">
        <v>1</v>
      </c>
      <c r="F6226" s="1" t="n">
        <v>6218</v>
      </c>
      <c r="H6226" s="1" t="s">
        <v>6876</v>
      </c>
      <c r="I6226" s="3" t="e">
        <f aca="false">-#NAME?</f>
        <v>#NAME?</v>
      </c>
      <c r="J6226" s="3" t="s">
        <v>256</v>
      </c>
      <c r="K6226" s="1" t="n">
        <v>5</v>
      </c>
      <c r="L6226" s="1" t="n">
        <v>0</v>
      </c>
      <c r="M6226" s="1" t="n">
        <v>62310</v>
      </c>
    </row>
    <row r="6227" customFormat="false" ht="68.65" hidden="false" customHeight="false" outlineLevel="0" collapsed="false">
      <c r="A6227" s="1" t="n">
        <v>6232</v>
      </c>
      <c r="B6227" s="1" t="n">
        <v>84</v>
      </c>
      <c r="C6227" s="1" t="n">
        <v>0</v>
      </c>
      <c r="D6227" s="1" t="n">
        <v>1</v>
      </c>
      <c r="E6227" s="1" t="n">
        <v>0</v>
      </c>
      <c r="G6227" s="1" t="n">
        <v>84.34</v>
      </c>
      <c r="I6227" s="3" t="s">
        <v>6877</v>
      </c>
      <c r="L6227" s="1" t="n">
        <v>0</v>
      </c>
      <c r="M6227" s="1" t="n">
        <v>62320</v>
      </c>
    </row>
    <row r="6228" customFormat="false" ht="14.9" hidden="false" customHeight="false" outlineLevel="0" collapsed="false">
      <c r="A6228" s="1" t="n">
        <v>6233</v>
      </c>
      <c r="B6228" s="1" t="n">
        <v>84</v>
      </c>
      <c r="C6228" s="1" t="n">
        <v>0</v>
      </c>
      <c r="D6228" s="1" t="n">
        <v>0</v>
      </c>
      <c r="E6228" s="1" t="n">
        <v>1</v>
      </c>
      <c r="F6228" s="1" t="n">
        <v>6232</v>
      </c>
      <c r="H6228" s="1" t="s">
        <v>6878</v>
      </c>
      <c r="I6228" s="3" t="e">
        <f aca="false">-#NAME? #NAME?</f>
        <v>#VALUE!</v>
      </c>
      <c r="J6228" s="3" t="s">
        <v>194</v>
      </c>
      <c r="K6228" s="1" t="n">
        <v>5</v>
      </c>
      <c r="L6228" s="1" t="n">
        <v>0</v>
      </c>
      <c r="M6228" s="1" t="n">
        <v>62330</v>
      </c>
    </row>
    <row r="6229" customFormat="false" ht="14.9" hidden="false" customHeight="false" outlineLevel="0" collapsed="false">
      <c r="A6229" s="1" t="n">
        <v>6234</v>
      </c>
      <c r="B6229" s="1" t="n">
        <v>84</v>
      </c>
      <c r="C6229" s="1" t="n">
        <v>0</v>
      </c>
      <c r="D6229" s="1" t="n">
        <v>0</v>
      </c>
      <c r="E6229" s="1" t="n">
        <v>1</v>
      </c>
      <c r="F6229" s="1" t="n">
        <v>6232</v>
      </c>
      <c r="H6229" s="1" t="s">
        <v>6879</v>
      </c>
      <c r="I6229" s="3" t="e">
        <f aca="false">-#NAME? #NAME?</f>
        <v>#VALUE!</v>
      </c>
      <c r="J6229" s="3" t="s">
        <v>194</v>
      </c>
      <c r="K6229" s="1" t="n">
        <v>5</v>
      </c>
      <c r="L6229" s="1" t="n">
        <v>0</v>
      </c>
      <c r="M6229" s="1" t="n">
        <v>62340</v>
      </c>
    </row>
    <row r="6230" customFormat="false" ht="14.9" hidden="false" customHeight="false" outlineLevel="0" collapsed="false">
      <c r="A6230" s="1" t="n">
        <v>6235</v>
      </c>
      <c r="B6230" s="1" t="n">
        <v>84</v>
      </c>
      <c r="C6230" s="1" t="n">
        <v>0</v>
      </c>
      <c r="D6230" s="1" t="n">
        <v>0</v>
      </c>
      <c r="E6230" s="1" t="n">
        <v>1</v>
      </c>
      <c r="F6230" s="1" t="n">
        <v>6232</v>
      </c>
      <c r="H6230" s="1" t="s">
        <v>6880</v>
      </c>
      <c r="I6230" s="3" t="e">
        <f aca="false">-#NAME?</f>
        <v>#NAME?</v>
      </c>
      <c r="J6230" s="3" t="s">
        <v>256</v>
      </c>
      <c r="K6230" s="1" t="n">
        <v>5</v>
      </c>
      <c r="L6230" s="1" t="n">
        <v>0</v>
      </c>
      <c r="M6230" s="1" t="n">
        <v>62350</v>
      </c>
    </row>
    <row r="6231" customFormat="false" ht="216.4" hidden="false" customHeight="false" outlineLevel="0" collapsed="false">
      <c r="A6231" s="1" t="n">
        <v>6236</v>
      </c>
      <c r="B6231" s="1" t="n">
        <v>84</v>
      </c>
      <c r="C6231" s="1" t="n">
        <v>0</v>
      </c>
      <c r="D6231" s="1" t="n">
        <v>1</v>
      </c>
      <c r="E6231" s="1" t="n">
        <v>0</v>
      </c>
      <c r="G6231" s="1" t="n">
        <v>84.35</v>
      </c>
      <c r="I6231" s="3" t="s">
        <v>6881</v>
      </c>
      <c r="L6231" s="1" t="n">
        <v>0</v>
      </c>
      <c r="M6231" s="1" t="n">
        <v>62360</v>
      </c>
    </row>
    <row r="6232" customFormat="false" ht="14.9" hidden="false" customHeight="false" outlineLevel="0" collapsed="false">
      <c r="A6232" s="1" t="n">
        <v>6237</v>
      </c>
      <c r="B6232" s="1" t="n">
        <v>84</v>
      </c>
      <c r="C6232" s="1" t="n">
        <v>0</v>
      </c>
      <c r="D6232" s="1" t="n">
        <v>0</v>
      </c>
      <c r="E6232" s="1" t="n">
        <v>1</v>
      </c>
      <c r="F6232" s="1" t="n">
        <v>6236</v>
      </c>
      <c r="H6232" s="1" t="s">
        <v>6882</v>
      </c>
      <c r="I6232" s="3" t="e">
        <f aca="false">-#NAME?</f>
        <v>#NAME?</v>
      </c>
      <c r="J6232" s="3" t="s">
        <v>194</v>
      </c>
      <c r="K6232" s="1" t="n">
        <v>10</v>
      </c>
      <c r="L6232" s="1" t="n">
        <v>0</v>
      </c>
      <c r="M6232" s="1" t="n">
        <v>62370</v>
      </c>
    </row>
    <row r="6233" customFormat="false" ht="14.9" hidden="false" customHeight="false" outlineLevel="0" collapsed="false">
      <c r="A6233" s="1" t="n">
        <v>6238</v>
      </c>
      <c r="B6233" s="1" t="n">
        <v>84</v>
      </c>
      <c r="C6233" s="1" t="n">
        <v>0</v>
      </c>
      <c r="D6233" s="1" t="n">
        <v>0</v>
      </c>
      <c r="E6233" s="1" t="n">
        <v>1</v>
      </c>
      <c r="F6233" s="1" t="n">
        <v>6236</v>
      </c>
      <c r="H6233" s="1" t="s">
        <v>6883</v>
      </c>
      <c r="I6233" s="3" t="e">
        <f aca="false">-#NAME?</f>
        <v>#NAME?</v>
      </c>
      <c r="J6233" s="3" t="s">
        <v>256</v>
      </c>
      <c r="K6233" s="1" t="n">
        <v>10</v>
      </c>
      <c r="L6233" s="1" t="n">
        <v>0</v>
      </c>
      <c r="M6233" s="1" t="n">
        <v>62380</v>
      </c>
    </row>
    <row r="6234" customFormat="false" ht="323.85" hidden="false" customHeight="false" outlineLevel="0" collapsed="false">
      <c r="A6234" s="1" t="n">
        <v>6239</v>
      </c>
      <c r="B6234" s="1" t="n">
        <v>84</v>
      </c>
      <c r="C6234" s="1" t="n">
        <v>0</v>
      </c>
      <c r="D6234" s="1" t="n">
        <v>1</v>
      </c>
      <c r="E6234" s="1" t="n">
        <v>0</v>
      </c>
      <c r="G6234" s="1" t="n">
        <v>84.36</v>
      </c>
      <c r="I6234" s="3" t="s">
        <v>6884</v>
      </c>
      <c r="L6234" s="1" t="n">
        <v>0</v>
      </c>
      <c r="M6234" s="1" t="n">
        <v>62390</v>
      </c>
    </row>
    <row r="6235" customFormat="false" ht="14.9" hidden="false" customHeight="false" outlineLevel="0" collapsed="false">
      <c r="A6235" s="1" t="n">
        <v>6240</v>
      </c>
      <c r="B6235" s="1" t="n">
        <v>84</v>
      </c>
      <c r="C6235" s="1" t="n">
        <v>0</v>
      </c>
      <c r="D6235" s="1" t="n">
        <v>0</v>
      </c>
      <c r="E6235" s="1" t="n">
        <v>1</v>
      </c>
      <c r="F6235" s="1" t="n">
        <v>6239</v>
      </c>
      <c r="H6235" s="1" t="s">
        <v>6885</v>
      </c>
      <c r="I6235" s="3" t="e">
        <f aca="false">-#NAME? #NAME? #NAME? #NAME? #NAME? #NAME?</f>
        <v>#VALUE!</v>
      </c>
      <c r="J6235" s="3" t="s">
        <v>194</v>
      </c>
      <c r="K6235" s="1" t="n">
        <v>5</v>
      </c>
      <c r="L6235" s="1" t="n">
        <v>0</v>
      </c>
      <c r="M6235" s="1" t="n">
        <v>62400</v>
      </c>
    </row>
    <row r="6236" customFormat="false" ht="28.35" hidden="false" customHeight="false" outlineLevel="0" collapsed="false">
      <c r="A6236" s="1" t="n">
        <v>6241</v>
      </c>
      <c r="B6236" s="1" t="n">
        <v>84</v>
      </c>
      <c r="C6236" s="1" t="n">
        <v>0</v>
      </c>
      <c r="D6236" s="1" t="n">
        <v>0</v>
      </c>
      <c r="E6236" s="1" t="n">
        <v>0</v>
      </c>
      <c r="F6236" s="1" t="n">
        <v>6239</v>
      </c>
      <c r="I6236" s="3" t="e">
        <f aca="false">-#NAME? #NAME?</f>
        <v>#VALUE!</v>
      </c>
      <c r="J6236" s="3" t="s">
        <v>6886</v>
      </c>
      <c r="L6236" s="0" t="s">
        <v>644</v>
      </c>
      <c r="M6236" s="1" t="n">
        <v>0</v>
      </c>
      <c r="N6236" s="1" t="n">
        <v>62410</v>
      </c>
    </row>
    <row r="6237" customFormat="false" ht="14.9" hidden="false" customHeight="false" outlineLevel="0" collapsed="false">
      <c r="A6237" s="1" t="n">
        <v>6242</v>
      </c>
      <c r="B6237" s="1" t="n">
        <v>84</v>
      </c>
      <c r="C6237" s="1" t="n">
        <v>0</v>
      </c>
      <c r="D6237" s="1" t="n">
        <v>0</v>
      </c>
      <c r="E6237" s="1" t="n">
        <v>1</v>
      </c>
      <c r="F6237" s="1" t="n">
        <v>6241</v>
      </c>
      <c r="H6237" s="1" t="s">
        <v>6887</v>
      </c>
      <c r="I6237" s="3" t="e">
        <f aca="false">--#NAME? #NAME? #NAME? #NAME?</f>
        <v>#VALUE!</v>
      </c>
      <c r="J6237" s="3" t="s">
        <v>194</v>
      </c>
      <c r="K6237" s="1" t="n">
        <v>5</v>
      </c>
      <c r="L6237" s="1" t="n">
        <v>0</v>
      </c>
      <c r="M6237" s="1" t="n">
        <v>62420</v>
      </c>
    </row>
    <row r="6238" customFormat="false" ht="14.9" hidden="false" customHeight="false" outlineLevel="0" collapsed="false">
      <c r="A6238" s="1" t="n">
        <v>6243</v>
      </c>
      <c r="B6238" s="1" t="n">
        <v>84</v>
      </c>
      <c r="C6238" s="1" t="n">
        <v>0</v>
      </c>
      <c r="D6238" s="1" t="n">
        <v>0</v>
      </c>
      <c r="E6238" s="1" t="n">
        <v>1</v>
      </c>
      <c r="F6238" s="1" t="n">
        <v>6241</v>
      </c>
      <c r="H6238" s="1" t="s">
        <v>6888</v>
      </c>
      <c r="I6238" s="3" t="e">
        <f aca="false">--#NAME?</f>
        <v>#NAME?</v>
      </c>
      <c r="J6238" s="3" t="s">
        <v>194</v>
      </c>
      <c r="K6238" s="1" t="n">
        <v>5</v>
      </c>
      <c r="L6238" s="1" t="n">
        <v>0</v>
      </c>
      <c r="M6238" s="1" t="n">
        <v>62430</v>
      </c>
    </row>
    <row r="6239" customFormat="false" ht="14.9" hidden="false" customHeight="false" outlineLevel="0" collapsed="false">
      <c r="A6239" s="1" t="n">
        <v>6244</v>
      </c>
      <c r="B6239" s="1" t="n">
        <v>84</v>
      </c>
      <c r="C6239" s="1" t="n">
        <v>0</v>
      </c>
      <c r="D6239" s="1" t="n">
        <v>0</v>
      </c>
      <c r="E6239" s="1" t="n">
        <v>1</v>
      </c>
      <c r="F6239" s="1" t="n">
        <v>6239</v>
      </c>
      <c r="H6239" s="1" t="s">
        <v>6889</v>
      </c>
      <c r="I6239" s="3" t="e">
        <f aca="false">-#NAME? #NAME?</f>
        <v>#VALUE!</v>
      </c>
      <c r="J6239" s="3" t="s">
        <v>194</v>
      </c>
      <c r="K6239" s="1" t="n">
        <v>5</v>
      </c>
      <c r="L6239" s="1" t="n">
        <v>0</v>
      </c>
      <c r="M6239" s="1" t="n">
        <v>62440</v>
      </c>
    </row>
    <row r="6240" customFormat="false" ht="14.9" hidden="false" customHeight="false" outlineLevel="0" collapsed="false">
      <c r="A6240" s="1" t="n">
        <v>6245</v>
      </c>
      <c r="B6240" s="1" t="n">
        <v>84</v>
      </c>
      <c r="C6240" s="1" t="n">
        <v>0</v>
      </c>
      <c r="D6240" s="1" t="n">
        <v>0</v>
      </c>
      <c r="E6240" s="1" t="n">
        <v>0</v>
      </c>
      <c r="F6240" s="1" t="n">
        <v>6239</v>
      </c>
      <c r="I6240" s="3" t="s">
        <v>6697</v>
      </c>
      <c r="L6240" s="1" t="n">
        <v>0</v>
      </c>
      <c r="M6240" s="1" t="n">
        <v>62450</v>
      </c>
    </row>
    <row r="6241" customFormat="false" ht="14.9" hidden="false" customHeight="false" outlineLevel="0" collapsed="false">
      <c r="A6241" s="1" t="n">
        <v>6246</v>
      </c>
      <c r="B6241" s="1" t="n">
        <v>84</v>
      </c>
      <c r="C6241" s="1" t="n">
        <v>0</v>
      </c>
      <c r="D6241" s="1" t="n">
        <v>0</v>
      </c>
      <c r="E6241" s="1" t="n">
        <v>1</v>
      </c>
      <c r="F6241" s="1" t="n">
        <v>6245</v>
      </c>
      <c r="H6241" s="1" t="s">
        <v>6890</v>
      </c>
      <c r="I6241" s="3" t="e">
        <f aca="false">--#NAME? #NAME? #NAME? #NAME? #NAME? #NAME? #NAME? #NAME?</f>
        <v>#VALUE!</v>
      </c>
      <c r="J6241" s="3" t="s">
        <v>256</v>
      </c>
      <c r="K6241" s="1" t="n">
        <v>5</v>
      </c>
      <c r="L6241" s="1" t="n">
        <v>0</v>
      </c>
      <c r="M6241" s="1" t="n">
        <v>62460</v>
      </c>
    </row>
    <row r="6242" customFormat="false" ht="14.9" hidden="false" customHeight="false" outlineLevel="0" collapsed="false">
      <c r="A6242" s="1" t="n">
        <v>6247</v>
      </c>
      <c r="B6242" s="1" t="n">
        <v>84</v>
      </c>
      <c r="C6242" s="1" t="n">
        <v>0</v>
      </c>
      <c r="D6242" s="1" t="n">
        <v>0</v>
      </c>
      <c r="E6242" s="1" t="n">
        <v>1</v>
      </c>
      <c r="F6242" s="1" t="n">
        <v>6245</v>
      </c>
      <c r="H6242" s="1" t="s">
        <v>6891</v>
      </c>
      <c r="I6242" s="3" t="e">
        <f aca="false">--#NAME?</f>
        <v>#NAME?</v>
      </c>
      <c r="J6242" s="3" t="s">
        <v>256</v>
      </c>
      <c r="K6242" s="1" t="n">
        <v>5</v>
      </c>
      <c r="L6242" s="1" t="n">
        <v>0</v>
      </c>
      <c r="M6242" s="1" t="n">
        <v>62470</v>
      </c>
    </row>
    <row r="6243" customFormat="false" ht="391" hidden="false" customHeight="false" outlineLevel="0" collapsed="false">
      <c r="A6243" s="1" t="n">
        <v>6248</v>
      </c>
      <c r="B6243" s="1" t="n">
        <v>84</v>
      </c>
      <c r="C6243" s="1" t="n">
        <v>0</v>
      </c>
      <c r="D6243" s="1" t="n">
        <v>1</v>
      </c>
      <c r="E6243" s="1" t="n">
        <v>0</v>
      </c>
      <c r="G6243" s="1" t="n">
        <v>84.37</v>
      </c>
      <c r="I6243" s="3" t="s">
        <v>6892</v>
      </c>
      <c r="L6243" s="1" t="n">
        <v>0</v>
      </c>
      <c r="M6243" s="1" t="n">
        <v>62480</v>
      </c>
    </row>
    <row r="6244" customFormat="false" ht="14.9" hidden="false" customHeight="false" outlineLevel="0" collapsed="false">
      <c r="A6244" s="1" t="n">
        <v>6249</v>
      </c>
      <c r="B6244" s="1" t="n">
        <v>84</v>
      </c>
      <c r="C6244" s="1" t="n">
        <v>0</v>
      </c>
      <c r="D6244" s="1" t="n">
        <v>0</v>
      </c>
      <c r="E6244" s="1" t="n">
        <v>1</v>
      </c>
      <c r="F6244" s="1" t="n">
        <v>6248</v>
      </c>
      <c r="H6244" s="1" t="s">
        <v>6893</v>
      </c>
      <c r="I6244" s="3" t="e">
        <f aca="false">-#NAME? #NAME? #NAME?,#NAME? #NAME? #NAME? #NAME?,#NAME? #NAME? #NAME? #NAME? #NAME?</f>
        <v>#VALUE!</v>
      </c>
      <c r="J6244" s="3" t="s">
        <v>194</v>
      </c>
      <c r="K6244" s="1" t="n">
        <v>5</v>
      </c>
      <c r="L6244" s="1" t="n">
        <v>0</v>
      </c>
      <c r="M6244" s="1" t="n">
        <v>62490</v>
      </c>
    </row>
    <row r="6245" customFormat="false" ht="14.9" hidden="false" customHeight="false" outlineLevel="0" collapsed="false">
      <c r="A6245" s="1" t="n">
        <v>6250</v>
      </c>
      <c r="B6245" s="1" t="n">
        <v>84</v>
      </c>
      <c r="C6245" s="1" t="n">
        <v>0</v>
      </c>
      <c r="D6245" s="1" t="n">
        <v>0</v>
      </c>
      <c r="E6245" s="1" t="n">
        <v>1</v>
      </c>
      <c r="F6245" s="1" t="n">
        <v>6248</v>
      </c>
      <c r="H6245" s="1" t="s">
        <v>6894</v>
      </c>
      <c r="I6245" s="3" t="e">
        <f aca="false">-#NAME? #NAME?</f>
        <v>#VALUE!</v>
      </c>
      <c r="J6245" s="3" t="s">
        <v>194</v>
      </c>
      <c r="K6245" s="1" t="n">
        <v>5</v>
      </c>
      <c r="L6245" s="1" t="n">
        <v>0</v>
      </c>
      <c r="M6245" s="1" t="n">
        <v>62500</v>
      </c>
    </row>
    <row r="6246" customFormat="false" ht="14.9" hidden="false" customHeight="false" outlineLevel="0" collapsed="false">
      <c r="A6246" s="1" t="n">
        <v>6251</v>
      </c>
      <c r="B6246" s="1" t="n">
        <v>84</v>
      </c>
      <c r="C6246" s="1" t="n">
        <v>0</v>
      </c>
      <c r="D6246" s="1" t="n">
        <v>0</v>
      </c>
      <c r="E6246" s="1" t="n">
        <v>1</v>
      </c>
      <c r="F6246" s="1" t="n">
        <v>6248</v>
      </c>
      <c r="H6246" s="1" t="s">
        <v>6895</v>
      </c>
      <c r="I6246" s="3" t="e">
        <f aca="false">-#NAME?</f>
        <v>#NAME?</v>
      </c>
      <c r="J6246" s="3" t="s">
        <v>256</v>
      </c>
      <c r="K6246" s="1" t="n">
        <v>5</v>
      </c>
      <c r="L6246" s="1" t="n">
        <v>0</v>
      </c>
      <c r="M6246" s="1" t="n">
        <v>62510</v>
      </c>
    </row>
    <row r="6247" customFormat="false" ht="391" hidden="false" customHeight="false" outlineLevel="0" collapsed="false">
      <c r="A6247" s="1" t="n">
        <v>6252</v>
      </c>
      <c r="B6247" s="1" t="n">
        <v>84</v>
      </c>
      <c r="C6247" s="1" t="n">
        <v>0</v>
      </c>
      <c r="D6247" s="1" t="n">
        <v>1</v>
      </c>
      <c r="E6247" s="1" t="n">
        <v>0</v>
      </c>
      <c r="G6247" s="1" t="n">
        <v>84.38</v>
      </c>
      <c r="I6247" s="3" t="s">
        <v>6896</v>
      </c>
      <c r="L6247" s="1" t="n">
        <v>0</v>
      </c>
      <c r="M6247" s="1" t="n">
        <v>62520</v>
      </c>
    </row>
    <row r="6248" customFormat="false" ht="14.9" hidden="false" customHeight="false" outlineLevel="0" collapsed="false">
      <c r="A6248" s="1" t="n">
        <v>6253</v>
      </c>
      <c r="B6248" s="1" t="n">
        <v>84</v>
      </c>
      <c r="C6248" s="1" t="n">
        <v>0</v>
      </c>
      <c r="D6248" s="1" t="n">
        <v>0</v>
      </c>
      <c r="E6248" s="1" t="n">
        <v>1</v>
      </c>
      <c r="F6248" s="1" t="n">
        <v>6252</v>
      </c>
      <c r="H6248" s="1" t="s">
        <v>6897</v>
      </c>
      <c r="I6248" s="3" t="e">
        <f aca="false">-#NAME? #NAME? #NAME? #NAME? #NAME? #NAME? #NAME? #NAME? #NAME?,#NAME? #NAME? #NAME? #NAME?</f>
        <v>#VALUE!</v>
      </c>
      <c r="J6248" s="3" t="s">
        <v>194</v>
      </c>
      <c r="K6248" s="1" t="n">
        <v>10</v>
      </c>
      <c r="L6248" s="1" t="n">
        <v>0</v>
      </c>
      <c r="M6248" s="1" t="n">
        <v>62530</v>
      </c>
    </row>
    <row r="6249" customFormat="false" ht="14.9" hidden="false" customHeight="false" outlineLevel="0" collapsed="false">
      <c r="A6249" s="1" t="n">
        <v>6254</v>
      </c>
      <c r="B6249" s="1" t="n">
        <v>84</v>
      </c>
      <c r="C6249" s="1" t="n">
        <v>0</v>
      </c>
      <c r="D6249" s="1" t="n">
        <v>0</v>
      </c>
      <c r="E6249" s="1" t="n">
        <v>1</v>
      </c>
      <c r="F6249" s="1" t="n">
        <v>6252</v>
      </c>
      <c r="H6249" s="1" t="s">
        <v>6898</v>
      </c>
      <c r="I6249" s="3" t="e">
        <f aca="false">-#NAME? #NAME? #NAME? #NAME? #NAME? #NAME?,#NAME? #NAME? #NAME?</f>
        <v>#VALUE!</v>
      </c>
      <c r="J6249" s="3" t="s">
        <v>194</v>
      </c>
      <c r="K6249" s="1" t="n">
        <v>10</v>
      </c>
      <c r="L6249" s="1" t="n">
        <v>0</v>
      </c>
      <c r="M6249" s="1" t="n">
        <v>62540</v>
      </c>
    </row>
    <row r="6250" customFormat="false" ht="14.9" hidden="false" customHeight="false" outlineLevel="0" collapsed="false">
      <c r="A6250" s="1" t="n">
        <v>6255</v>
      </c>
      <c r="B6250" s="1" t="n">
        <v>84</v>
      </c>
      <c r="C6250" s="1" t="n">
        <v>0</v>
      </c>
      <c r="D6250" s="1" t="n">
        <v>0</v>
      </c>
      <c r="E6250" s="1" t="n">
        <v>1</v>
      </c>
      <c r="F6250" s="1" t="n">
        <v>6252</v>
      </c>
      <c r="H6250" s="1" t="s">
        <v>6899</v>
      </c>
      <c r="I6250" s="3" t="e">
        <f aca="false">-#NAME? #NAME? #NAME? #NAME?</f>
        <v>#VALUE!</v>
      </c>
      <c r="J6250" s="3" t="s">
        <v>194</v>
      </c>
      <c r="K6250" s="1" t="n">
        <v>10</v>
      </c>
      <c r="L6250" s="1" t="n">
        <v>0</v>
      </c>
      <c r="M6250" s="1" t="n">
        <v>62550</v>
      </c>
    </row>
    <row r="6251" customFormat="false" ht="14.9" hidden="false" customHeight="false" outlineLevel="0" collapsed="false">
      <c r="A6251" s="1" t="n">
        <v>6256</v>
      </c>
      <c r="B6251" s="1" t="n">
        <v>84</v>
      </c>
      <c r="C6251" s="1" t="n">
        <v>0</v>
      </c>
      <c r="D6251" s="1" t="n">
        <v>0</v>
      </c>
      <c r="E6251" s="1" t="n">
        <v>1</v>
      </c>
      <c r="F6251" s="1" t="n">
        <v>6252</v>
      </c>
      <c r="H6251" s="1" t="s">
        <v>6900</v>
      </c>
      <c r="I6251" s="3" t="e">
        <f aca="false">-#NAME? #NAME?</f>
        <v>#VALUE!</v>
      </c>
      <c r="J6251" s="3" t="s">
        <v>194</v>
      </c>
      <c r="K6251" s="1" t="n">
        <v>10</v>
      </c>
      <c r="L6251" s="1" t="n">
        <v>0</v>
      </c>
      <c r="M6251" s="1" t="n">
        <v>62560</v>
      </c>
    </row>
    <row r="6252" customFormat="false" ht="14.9" hidden="false" customHeight="false" outlineLevel="0" collapsed="false">
      <c r="A6252" s="1" t="n">
        <v>6257</v>
      </c>
      <c r="B6252" s="1" t="n">
        <v>84</v>
      </c>
      <c r="C6252" s="1" t="n">
        <v>0</v>
      </c>
      <c r="D6252" s="1" t="n">
        <v>0</v>
      </c>
      <c r="E6252" s="1" t="n">
        <v>1</v>
      </c>
      <c r="F6252" s="1" t="n">
        <v>6252</v>
      </c>
      <c r="H6252" s="1" t="s">
        <v>6901</v>
      </c>
      <c r="I6252" s="3" t="e">
        <f aca="false">-#NAME? #NAME? #NAME? #NAME? #NAME? #NAME? #NAME? #NAME?</f>
        <v>#VALUE!</v>
      </c>
      <c r="J6252" s="3" t="s">
        <v>194</v>
      </c>
      <c r="K6252" s="1" t="n">
        <v>10</v>
      </c>
      <c r="L6252" s="1" t="n">
        <v>0</v>
      </c>
      <c r="M6252" s="1" t="n">
        <v>62570</v>
      </c>
    </row>
    <row r="6253" customFormat="false" ht="14.9" hidden="false" customHeight="false" outlineLevel="0" collapsed="false">
      <c r="A6253" s="1" t="n">
        <v>6258</v>
      </c>
      <c r="B6253" s="1" t="n">
        <v>84</v>
      </c>
      <c r="C6253" s="1" t="n">
        <v>0</v>
      </c>
      <c r="D6253" s="1" t="n">
        <v>0</v>
      </c>
      <c r="E6253" s="1" t="n">
        <v>1</v>
      </c>
      <c r="F6253" s="1" t="n">
        <v>6252</v>
      </c>
      <c r="H6253" s="1" t="s">
        <v>6902</v>
      </c>
      <c r="I6253" s="3" t="e">
        <f aca="false">-#NAME? #NAME? #NAME? #NAME? #NAME? #NAME?,#NAME? #NAME? #NAME?</f>
        <v>#VALUE!</v>
      </c>
      <c r="J6253" s="3" t="s">
        <v>194</v>
      </c>
      <c r="K6253" s="1" t="n">
        <v>10</v>
      </c>
      <c r="L6253" s="1" t="n">
        <v>0</v>
      </c>
      <c r="M6253" s="1" t="n">
        <v>62580</v>
      </c>
    </row>
    <row r="6254" customFormat="false" ht="14.9" hidden="false" customHeight="false" outlineLevel="0" collapsed="false">
      <c r="A6254" s="1" t="n">
        <v>6259</v>
      </c>
      <c r="B6254" s="1" t="n">
        <v>84</v>
      </c>
      <c r="C6254" s="1" t="n">
        <v>0</v>
      </c>
      <c r="D6254" s="1" t="n">
        <v>0</v>
      </c>
      <c r="E6254" s="1" t="n">
        <v>1</v>
      </c>
      <c r="F6254" s="1" t="n">
        <v>6252</v>
      </c>
      <c r="H6254" s="1" t="s">
        <v>6903</v>
      </c>
      <c r="I6254" s="3" t="e">
        <f aca="false">-#NAME? #NAME?</f>
        <v>#VALUE!</v>
      </c>
      <c r="J6254" s="3" t="s">
        <v>194</v>
      </c>
      <c r="K6254" s="1" t="n">
        <v>10</v>
      </c>
      <c r="L6254" s="1" t="n">
        <v>0</v>
      </c>
      <c r="M6254" s="1" t="n">
        <v>62590</v>
      </c>
    </row>
    <row r="6255" customFormat="false" ht="14.9" hidden="false" customHeight="false" outlineLevel="0" collapsed="false">
      <c r="A6255" s="1" t="n">
        <v>6260</v>
      </c>
      <c r="B6255" s="1" t="n">
        <v>84</v>
      </c>
      <c r="C6255" s="1" t="n">
        <v>0</v>
      </c>
      <c r="D6255" s="1" t="n">
        <v>0</v>
      </c>
      <c r="E6255" s="1" t="n">
        <v>1</v>
      </c>
      <c r="F6255" s="1" t="n">
        <v>6252</v>
      </c>
      <c r="H6255" s="1" t="s">
        <v>6904</v>
      </c>
      <c r="I6255" s="3" t="e">
        <f aca="false">-#NAME?</f>
        <v>#NAME?</v>
      </c>
      <c r="J6255" s="3" t="s">
        <v>256</v>
      </c>
      <c r="K6255" s="1" t="n">
        <v>10</v>
      </c>
      <c r="L6255" s="1" t="n">
        <v>0</v>
      </c>
      <c r="M6255" s="1" t="n">
        <v>62600</v>
      </c>
    </row>
    <row r="6256" customFormat="false" ht="176.1" hidden="false" customHeight="false" outlineLevel="0" collapsed="false">
      <c r="A6256" s="1" t="n">
        <v>6261</v>
      </c>
      <c r="B6256" s="1" t="n">
        <v>84</v>
      </c>
      <c r="C6256" s="1" t="n">
        <v>0</v>
      </c>
      <c r="D6256" s="1" t="n">
        <v>1</v>
      </c>
      <c r="E6256" s="1" t="n">
        <v>0</v>
      </c>
      <c r="G6256" s="1" t="n">
        <v>84.39</v>
      </c>
      <c r="I6256" s="3" t="s">
        <v>6905</v>
      </c>
      <c r="L6256" s="1" t="n">
        <v>0</v>
      </c>
      <c r="M6256" s="1" t="n">
        <v>62610</v>
      </c>
    </row>
    <row r="6257" customFormat="false" ht="14.9" hidden="false" customHeight="false" outlineLevel="0" collapsed="false">
      <c r="A6257" s="1" t="n">
        <v>6262</v>
      </c>
      <c r="B6257" s="1" t="n">
        <v>84</v>
      </c>
      <c r="C6257" s="1" t="n">
        <v>0</v>
      </c>
      <c r="D6257" s="1" t="n">
        <v>0</v>
      </c>
      <c r="E6257" s="1" t="n">
        <v>1</v>
      </c>
      <c r="F6257" s="1" t="n">
        <v>6261</v>
      </c>
      <c r="H6257" s="1" t="s">
        <v>6906</v>
      </c>
      <c r="I6257" s="3" t="e">
        <f aca="false">-#NAME? #NAME? #NAME? #NAME? #NAME? #NAME? #NAME? #NAME?</f>
        <v>#VALUE!</v>
      </c>
      <c r="J6257" s="3" t="s">
        <v>194</v>
      </c>
      <c r="K6257" s="1" t="n">
        <v>10</v>
      </c>
      <c r="L6257" s="1" t="n">
        <v>0</v>
      </c>
      <c r="M6257" s="1" t="n">
        <v>62620</v>
      </c>
    </row>
    <row r="6258" customFormat="false" ht="14.9" hidden="false" customHeight="false" outlineLevel="0" collapsed="false">
      <c r="A6258" s="1" t="n">
        <v>6263</v>
      </c>
      <c r="B6258" s="1" t="n">
        <v>84</v>
      </c>
      <c r="C6258" s="1" t="n">
        <v>0</v>
      </c>
      <c r="D6258" s="1" t="n">
        <v>0</v>
      </c>
      <c r="E6258" s="1" t="n">
        <v>1</v>
      </c>
      <c r="F6258" s="1" t="n">
        <v>6261</v>
      </c>
      <c r="H6258" s="1" t="s">
        <v>6907</v>
      </c>
      <c r="I6258" s="3" t="e">
        <f aca="false">-#NAME? #NAME? #NAME? #NAME? #NAME? #NAME?</f>
        <v>#VALUE!</v>
      </c>
      <c r="J6258" s="3" t="s">
        <v>194</v>
      </c>
      <c r="K6258" s="1" t="n">
        <v>10</v>
      </c>
      <c r="L6258" s="1" t="n">
        <v>0</v>
      </c>
      <c r="M6258" s="1" t="n">
        <v>62630</v>
      </c>
    </row>
    <row r="6259" customFormat="false" ht="14.9" hidden="false" customHeight="false" outlineLevel="0" collapsed="false">
      <c r="A6259" s="1" t="n">
        <v>6264</v>
      </c>
      <c r="B6259" s="1" t="n">
        <v>84</v>
      </c>
      <c r="C6259" s="1" t="n">
        <v>0</v>
      </c>
      <c r="D6259" s="1" t="n">
        <v>0</v>
      </c>
      <c r="E6259" s="1" t="n">
        <v>1</v>
      </c>
      <c r="F6259" s="1" t="n">
        <v>6261</v>
      </c>
      <c r="H6259" s="1" t="s">
        <v>6908</v>
      </c>
      <c r="I6259" s="3" t="e">
        <f aca="false">-#NAME? #NAME? #NAME? #NAME? #NAME? #NAME?</f>
        <v>#VALUE!</v>
      </c>
      <c r="J6259" s="3" t="s">
        <v>194</v>
      </c>
      <c r="K6259" s="1" t="n">
        <v>10</v>
      </c>
      <c r="L6259" s="1" t="n">
        <v>0</v>
      </c>
      <c r="M6259" s="1" t="n">
        <v>62640</v>
      </c>
    </row>
    <row r="6260" customFormat="false" ht="14.9" hidden="false" customHeight="false" outlineLevel="0" collapsed="false">
      <c r="A6260" s="1" t="n">
        <v>6265</v>
      </c>
      <c r="B6260" s="1" t="n">
        <v>84</v>
      </c>
      <c r="C6260" s="1" t="n">
        <v>0</v>
      </c>
      <c r="D6260" s="1" t="n">
        <v>0</v>
      </c>
      <c r="E6260" s="1" t="n">
        <v>0</v>
      </c>
      <c r="F6260" s="1" t="n">
        <v>6261</v>
      </c>
      <c r="I6260" s="3" t="s">
        <v>6697</v>
      </c>
      <c r="L6260" s="1" t="n">
        <v>0</v>
      </c>
      <c r="M6260" s="1" t="n">
        <v>62650</v>
      </c>
    </row>
    <row r="6261" customFormat="false" ht="14.9" hidden="false" customHeight="false" outlineLevel="0" collapsed="false">
      <c r="A6261" s="1" t="n">
        <v>6266</v>
      </c>
      <c r="B6261" s="1" t="n">
        <v>84</v>
      </c>
      <c r="C6261" s="1" t="n">
        <v>0</v>
      </c>
      <c r="D6261" s="1" t="n">
        <v>0</v>
      </c>
      <c r="E6261" s="1" t="n">
        <v>1</v>
      </c>
      <c r="F6261" s="1" t="n">
        <v>6265</v>
      </c>
      <c r="H6261" s="1" t="s">
        <v>6909</v>
      </c>
      <c r="I6261" s="3" t="e">
        <f aca="false">--#NAME? #NAME? #NAME? #NAME? #NAME? #NAME? #NAME? #NAME? #NAME?</f>
        <v>#VALUE!</v>
      </c>
      <c r="J6261" s="3" t="s">
        <v>256</v>
      </c>
      <c r="K6261" s="1" t="n">
        <v>10</v>
      </c>
      <c r="L6261" s="1" t="n">
        <v>0</v>
      </c>
      <c r="M6261" s="1" t="n">
        <v>62660</v>
      </c>
    </row>
    <row r="6262" customFormat="false" ht="14.9" hidden="false" customHeight="false" outlineLevel="0" collapsed="false">
      <c r="A6262" s="1" t="n">
        <v>6267</v>
      </c>
      <c r="B6262" s="1" t="n">
        <v>84</v>
      </c>
      <c r="C6262" s="1" t="n">
        <v>0</v>
      </c>
      <c r="D6262" s="1" t="n">
        <v>0</v>
      </c>
      <c r="E6262" s="1" t="n">
        <v>1</v>
      </c>
      <c r="F6262" s="1" t="n">
        <v>6265</v>
      </c>
      <c r="H6262" s="1" t="s">
        <v>6910</v>
      </c>
      <c r="I6262" s="3" t="e">
        <f aca="false">--#NAME?</f>
        <v>#NAME?</v>
      </c>
      <c r="J6262" s="3" t="s">
        <v>256</v>
      </c>
      <c r="K6262" s="1" t="n">
        <v>10</v>
      </c>
      <c r="L6262" s="1" t="n">
        <v>0</v>
      </c>
      <c r="M6262" s="1" t="n">
        <v>62670</v>
      </c>
    </row>
    <row r="6263" customFormat="false" ht="122.35" hidden="false" customHeight="false" outlineLevel="0" collapsed="false">
      <c r="A6263" s="1" t="n">
        <v>6268</v>
      </c>
      <c r="B6263" s="1" t="n">
        <v>84</v>
      </c>
      <c r="C6263" s="1" t="n">
        <v>0</v>
      </c>
      <c r="D6263" s="1" t="n">
        <v>1</v>
      </c>
      <c r="E6263" s="1" t="n">
        <v>0</v>
      </c>
      <c r="G6263" s="1" t="n">
        <v>84.4</v>
      </c>
      <c r="I6263" s="3" t="s">
        <v>6911</v>
      </c>
      <c r="L6263" s="1" t="n">
        <v>0</v>
      </c>
      <c r="M6263" s="1" t="n">
        <v>62680</v>
      </c>
    </row>
    <row r="6264" customFormat="false" ht="14.9" hidden="false" customHeight="false" outlineLevel="0" collapsed="false">
      <c r="A6264" s="1" t="n">
        <v>6269</v>
      </c>
      <c r="B6264" s="1" t="n">
        <v>84</v>
      </c>
      <c r="C6264" s="1" t="n">
        <v>0</v>
      </c>
      <c r="D6264" s="1" t="n">
        <v>0</v>
      </c>
      <c r="E6264" s="1" t="n">
        <v>1</v>
      </c>
      <c r="F6264" s="1" t="n">
        <v>6268</v>
      </c>
      <c r="H6264" s="1" t="s">
        <v>6912</v>
      </c>
      <c r="I6264" s="3" t="e">
        <f aca="false">-#NAME?</f>
        <v>#NAME?</v>
      </c>
      <c r="J6264" s="3" t="s">
        <v>194</v>
      </c>
      <c r="K6264" s="1" t="n">
        <v>10</v>
      </c>
      <c r="L6264" s="1" t="n">
        <v>0</v>
      </c>
      <c r="M6264" s="1" t="n">
        <v>62690</v>
      </c>
    </row>
    <row r="6265" customFormat="false" ht="14.9" hidden="false" customHeight="false" outlineLevel="0" collapsed="false">
      <c r="A6265" s="1" t="n">
        <v>6270</v>
      </c>
      <c r="B6265" s="1" t="n">
        <v>84</v>
      </c>
      <c r="C6265" s="1" t="n">
        <v>0</v>
      </c>
      <c r="D6265" s="1" t="n">
        <v>0</v>
      </c>
      <c r="E6265" s="1" t="n">
        <v>1</v>
      </c>
      <c r="F6265" s="1" t="n">
        <v>6268</v>
      </c>
      <c r="H6265" s="1" t="s">
        <v>6913</v>
      </c>
      <c r="I6265" s="3" t="e">
        <f aca="false">-#NAME?</f>
        <v>#NAME?</v>
      </c>
      <c r="J6265" s="3" t="s">
        <v>256</v>
      </c>
      <c r="K6265" s="1" t="n">
        <v>10</v>
      </c>
      <c r="L6265" s="1" t="n">
        <v>0</v>
      </c>
      <c r="M6265" s="1" t="n">
        <v>62700</v>
      </c>
    </row>
    <row r="6266" customFormat="false" ht="189.55" hidden="false" customHeight="false" outlineLevel="0" collapsed="false">
      <c r="A6266" s="1" t="n">
        <v>6271</v>
      </c>
      <c r="B6266" s="1" t="n">
        <v>84</v>
      </c>
      <c r="C6266" s="1" t="n">
        <v>0</v>
      </c>
      <c r="D6266" s="1" t="n">
        <v>1</v>
      </c>
      <c r="E6266" s="1" t="n">
        <v>0</v>
      </c>
      <c r="G6266" s="1" t="n">
        <v>84.41</v>
      </c>
      <c r="I6266" s="3" t="s">
        <v>6914</v>
      </c>
      <c r="L6266" s="1" t="n">
        <v>0</v>
      </c>
      <c r="M6266" s="1" t="n">
        <v>62710</v>
      </c>
    </row>
    <row r="6267" customFormat="false" ht="14.9" hidden="false" customHeight="false" outlineLevel="0" collapsed="false">
      <c r="A6267" s="1" t="n">
        <v>6272</v>
      </c>
      <c r="B6267" s="1" t="n">
        <v>84</v>
      </c>
      <c r="C6267" s="1" t="n">
        <v>0</v>
      </c>
      <c r="D6267" s="1" t="n">
        <v>0</v>
      </c>
      <c r="E6267" s="1" t="n">
        <v>1</v>
      </c>
      <c r="F6267" s="1" t="n">
        <v>6271</v>
      </c>
      <c r="H6267" s="1" t="s">
        <v>6915</v>
      </c>
      <c r="I6267" s="3" t="e">
        <f aca="false">-#NAME? #NAME?</f>
        <v>#VALUE!</v>
      </c>
      <c r="J6267" s="3" t="s">
        <v>194</v>
      </c>
      <c r="K6267" s="1" t="n">
        <v>10</v>
      </c>
      <c r="L6267" s="1" t="n">
        <v>0</v>
      </c>
      <c r="M6267" s="1" t="n">
        <v>62720</v>
      </c>
    </row>
    <row r="6268" customFormat="false" ht="14.9" hidden="false" customHeight="false" outlineLevel="0" collapsed="false">
      <c r="A6268" s="1" t="n">
        <v>6273</v>
      </c>
      <c r="B6268" s="1" t="n">
        <v>84</v>
      </c>
      <c r="C6268" s="1" t="n">
        <v>0</v>
      </c>
      <c r="D6268" s="1" t="n">
        <v>0</v>
      </c>
      <c r="E6268" s="1" t="n">
        <v>1</v>
      </c>
      <c r="F6268" s="1" t="n">
        <v>6271</v>
      </c>
      <c r="H6268" s="1" t="s">
        <v>6916</v>
      </c>
      <c r="I6268" s="3" t="e">
        <f aca="false">-#NAME? #NAME? #NAME? #NAME?,#NAME? #NAME? #NAME?</f>
        <v>#VALUE!</v>
      </c>
      <c r="J6268" s="3" t="s">
        <v>194</v>
      </c>
      <c r="K6268" s="1" t="n">
        <v>10</v>
      </c>
      <c r="L6268" s="1" t="n">
        <v>0</v>
      </c>
      <c r="M6268" s="1" t="n">
        <v>62730</v>
      </c>
    </row>
    <row r="6269" customFormat="false" ht="14.9" hidden="false" customHeight="false" outlineLevel="0" collapsed="false">
      <c r="A6269" s="1" t="n">
        <v>6274</v>
      </c>
      <c r="B6269" s="1" t="n">
        <v>84</v>
      </c>
      <c r="C6269" s="1" t="n">
        <v>0</v>
      </c>
      <c r="D6269" s="1" t="n">
        <v>0</v>
      </c>
      <c r="E6269" s="1" t="n">
        <v>1</v>
      </c>
      <c r="F6269" s="1" t="n">
        <v>6271</v>
      </c>
      <c r="H6269" s="1" t="s">
        <v>6917</v>
      </c>
      <c r="I6269" s="3" t="e">
        <f aca="false">-#NAME? #NAME? #NAME? #NAME?,#NAME?,#NAME?,#NAME?,#NAME? #NAME? #NAME? #NAME?,#NAME? #NAME? #NAME? #NAME?</f>
        <v>#VALUE!</v>
      </c>
      <c r="J6269" s="3" t="s">
        <v>194</v>
      </c>
      <c r="K6269" s="1" t="n">
        <v>10</v>
      </c>
      <c r="L6269" s="1" t="n">
        <v>0</v>
      </c>
      <c r="M6269" s="1" t="n">
        <v>62740</v>
      </c>
    </row>
    <row r="6270" customFormat="false" ht="14.9" hidden="false" customHeight="false" outlineLevel="0" collapsed="false">
      <c r="A6270" s="1" t="n">
        <v>6275</v>
      </c>
      <c r="B6270" s="1" t="n">
        <v>84</v>
      </c>
      <c r="C6270" s="1" t="n">
        <v>0</v>
      </c>
      <c r="D6270" s="1" t="n">
        <v>0</v>
      </c>
      <c r="E6270" s="1" t="n">
        <v>1</v>
      </c>
      <c r="F6270" s="1" t="n">
        <v>6271</v>
      </c>
      <c r="H6270" s="1" t="s">
        <v>6918</v>
      </c>
      <c r="I6270" s="3" t="e">
        <f aca="false">-#NAME? #NAME? #NAME? #NAME? #NAME? #NAME? #NAME?,#NAME? #NAME? #NAME?</f>
        <v>#VALUE!</v>
      </c>
      <c r="J6270" s="3" t="s">
        <v>194</v>
      </c>
      <c r="K6270" s="1" t="n">
        <v>10</v>
      </c>
      <c r="L6270" s="1" t="n">
        <v>0</v>
      </c>
      <c r="M6270" s="1" t="n">
        <v>62750</v>
      </c>
    </row>
    <row r="6271" customFormat="false" ht="14.9" hidden="false" customHeight="false" outlineLevel="0" collapsed="false">
      <c r="A6271" s="1" t="n">
        <v>6276</v>
      </c>
      <c r="B6271" s="1" t="n">
        <v>84</v>
      </c>
      <c r="C6271" s="1" t="n">
        <v>0</v>
      </c>
      <c r="D6271" s="1" t="n">
        <v>0</v>
      </c>
      <c r="E6271" s="1" t="n">
        <v>1</v>
      </c>
      <c r="F6271" s="1" t="n">
        <v>6271</v>
      </c>
      <c r="H6271" s="1" t="s">
        <v>6919</v>
      </c>
      <c r="I6271" s="3" t="e">
        <f aca="false">-#NAME? #NAME?</f>
        <v>#VALUE!</v>
      </c>
      <c r="J6271" s="3" t="s">
        <v>194</v>
      </c>
      <c r="K6271" s="1" t="n">
        <v>10</v>
      </c>
      <c r="L6271" s="1" t="n">
        <v>0</v>
      </c>
      <c r="M6271" s="1" t="n">
        <v>62760</v>
      </c>
    </row>
    <row r="6272" customFormat="false" ht="14.9" hidden="false" customHeight="false" outlineLevel="0" collapsed="false">
      <c r="A6272" s="1" t="n">
        <v>6277</v>
      </c>
      <c r="B6272" s="1" t="n">
        <v>84</v>
      </c>
      <c r="C6272" s="1" t="n">
        <v>0</v>
      </c>
      <c r="D6272" s="1" t="n">
        <v>0</v>
      </c>
      <c r="E6272" s="1" t="n">
        <v>1</v>
      </c>
      <c r="F6272" s="1" t="n">
        <v>6271</v>
      </c>
      <c r="H6272" s="1" t="s">
        <v>6920</v>
      </c>
      <c r="I6272" s="3" t="e">
        <f aca="false">-#NAME?</f>
        <v>#NAME?</v>
      </c>
      <c r="J6272" s="3" t="s">
        <v>256</v>
      </c>
      <c r="K6272" s="1" t="n">
        <v>10</v>
      </c>
      <c r="L6272" s="1" t="n">
        <v>0</v>
      </c>
      <c r="M6272" s="1" t="n">
        <v>62770</v>
      </c>
    </row>
    <row r="6273" customFormat="false" ht="565.65" hidden="false" customHeight="false" outlineLevel="0" collapsed="false">
      <c r="A6273" s="1" t="n">
        <v>6278</v>
      </c>
      <c r="B6273" s="1" t="n">
        <v>84</v>
      </c>
      <c r="C6273" s="1" t="n">
        <v>0</v>
      </c>
      <c r="D6273" s="1" t="n">
        <v>1</v>
      </c>
      <c r="E6273" s="1" t="n">
        <v>0</v>
      </c>
      <c r="G6273" s="1" t="n">
        <v>84.42</v>
      </c>
      <c r="I6273" s="3" t="s">
        <v>6921</v>
      </c>
      <c r="L6273" s="1" t="n">
        <v>0</v>
      </c>
      <c r="M6273" s="1" t="n">
        <v>62780</v>
      </c>
    </row>
    <row r="6274" customFormat="false" ht="14.9" hidden="false" customHeight="false" outlineLevel="0" collapsed="false">
      <c r="A6274" s="1" t="n">
        <v>6279</v>
      </c>
      <c r="B6274" s="1" t="n">
        <v>84</v>
      </c>
      <c r="C6274" s="1" t="n">
        <v>0</v>
      </c>
      <c r="D6274" s="1" t="n">
        <v>0</v>
      </c>
      <c r="E6274" s="1" t="n">
        <v>1</v>
      </c>
      <c r="F6274" s="1" t="n">
        <v>6278</v>
      </c>
      <c r="H6274" s="1" t="s">
        <v>6922</v>
      </c>
      <c r="I6274" s="3" t="e">
        <f aca="false">-#NAME?,#NAME? #NAME? #NAME?</f>
        <v>#VALUE!</v>
      </c>
      <c r="J6274" s="3" t="s">
        <v>256</v>
      </c>
      <c r="K6274" s="1" t="n">
        <v>10</v>
      </c>
      <c r="L6274" s="1" t="n">
        <v>0</v>
      </c>
      <c r="M6274" s="1" t="n">
        <v>62790</v>
      </c>
    </row>
    <row r="6275" customFormat="false" ht="14.9" hidden="false" customHeight="false" outlineLevel="0" collapsed="false">
      <c r="A6275" s="1" t="n">
        <v>6280</v>
      </c>
      <c r="B6275" s="1" t="n">
        <v>84</v>
      </c>
      <c r="C6275" s="1" t="n">
        <v>0</v>
      </c>
      <c r="D6275" s="1" t="n">
        <v>0</v>
      </c>
      <c r="E6275" s="1" t="n">
        <v>1</v>
      </c>
      <c r="F6275" s="1" t="n">
        <v>6278</v>
      </c>
      <c r="H6275" s="1" t="s">
        <v>6923</v>
      </c>
      <c r="I6275" s="3" t="e">
        <f aca="false">-#NAME? #NAME? #NAME? #NAME? #NAME?,#NAME? #NAME? #NAME?</f>
        <v>#VALUE!</v>
      </c>
      <c r="J6275" s="3" t="s">
        <v>256</v>
      </c>
      <c r="K6275" s="1" t="n">
        <v>10</v>
      </c>
      <c r="L6275" s="1" t="n">
        <v>0</v>
      </c>
      <c r="M6275" s="1" t="n">
        <v>62800</v>
      </c>
    </row>
    <row r="6276" customFormat="false" ht="297" hidden="false" customHeight="false" outlineLevel="0" collapsed="false">
      <c r="A6276" s="1" t="n">
        <v>6281</v>
      </c>
      <c r="B6276" s="1" t="n">
        <v>84</v>
      </c>
      <c r="C6276" s="1" t="n">
        <v>0</v>
      </c>
      <c r="D6276" s="1" t="n">
        <v>0</v>
      </c>
      <c r="E6276" s="1" t="n">
        <v>1</v>
      </c>
      <c r="F6276" s="1" t="n">
        <v>6278</v>
      </c>
      <c r="H6276" s="1" t="s">
        <v>6924</v>
      </c>
      <c r="I6276" s="3" t="s">
        <v>6925</v>
      </c>
      <c r="J6276" s="3" t="s">
        <v>256</v>
      </c>
      <c r="K6276" s="1" t="n">
        <v>10</v>
      </c>
      <c r="L6276" s="1" t="n">
        <v>0</v>
      </c>
      <c r="M6276" s="1" t="n">
        <v>62810</v>
      </c>
    </row>
    <row r="6277" customFormat="false" ht="377.6" hidden="false" customHeight="false" outlineLevel="0" collapsed="false">
      <c r="A6277" s="1" t="n">
        <v>6282</v>
      </c>
      <c r="B6277" s="1" t="n">
        <v>84</v>
      </c>
      <c r="C6277" s="1" t="n">
        <v>0</v>
      </c>
      <c r="D6277" s="1" t="n">
        <v>1</v>
      </c>
      <c r="E6277" s="1" t="n">
        <v>0</v>
      </c>
      <c r="G6277" s="1" t="n">
        <v>84.43</v>
      </c>
      <c r="I6277" s="3" t="s">
        <v>6926</v>
      </c>
      <c r="L6277" s="1" t="n">
        <v>0</v>
      </c>
      <c r="M6277" s="1" t="n">
        <v>62820</v>
      </c>
    </row>
    <row r="6278" customFormat="false" ht="176.1" hidden="false" customHeight="false" outlineLevel="0" collapsed="false">
      <c r="A6278" s="1" t="n">
        <v>6283</v>
      </c>
      <c r="B6278" s="1" t="n">
        <v>84</v>
      </c>
      <c r="C6278" s="1" t="n">
        <v>0</v>
      </c>
      <c r="D6278" s="1" t="n">
        <v>0</v>
      </c>
      <c r="E6278" s="1" t="n">
        <v>0</v>
      </c>
      <c r="F6278" s="1" t="n">
        <v>6282</v>
      </c>
      <c r="I6278" s="3" t="s">
        <v>6927</v>
      </c>
      <c r="L6278" s="1" t="n">
        <v>0</v>
      </c>
      <c r="M6278" s="1" t="n">
        <v>62830</v>
      </c>
    </row>
    <row r="6279" customFormat="false" ht="14.9" hidden="false" customHeight="false" outlineLevel="0" collapsed="false">
      <c r="A6279" s="1" t="n">
        <v>6284</v>
      </c>
      <c r="B6279" s="1" t="n">
        <v>84</v>
      </c>
      <c r="C6279" s="1" t="n">
        <v>0</v>
      </c>
      <c r="D6279" s="1" t="n">
        <v>0</v>
      </c>
      <c r="E6279" s="1" t="n">
        <v>1</v>
      </c>
      <c r="F6279" s="1" t="n">
        <v>6283</v>
      </c>
      <c r="H6279" s="1" t="s">
        <v>6928</v>
      </c>
      <c r="I6279" s="3" t="e">
        <f aca="false">--#NAME? #NAME? #NAME?,#NAME?</f>
        <v>#VALUE!</v>
      </c>
      <c r="J6279" s="3" t="s">
        <v>194</v>
      </c>
      <c r="K6279" s="1" t="n">
        <v>10</v>
      </c>
      <c r="L6279" s="1" t="n">
        <v>0</v>
      </c>
      <c r="M6279" s="1" t="n">
        <v>62840</v>
      </c>
    </row>
    <row r="6280" customFormat="false" ht="283.55" hidden="false" customHeight="false" outlineLevel="0" collapsed="false">
      <c r="A6280" s="1" t="n">
        <v>6285</v>
      </c>
      <c r="B6280" s="1" t="n">
        <v>84</v>
      </c>
      <c r="C6280" s="1" t="n">
        <v>0</v>
      </c>
      <c r="D6280" s="1" t="n">
        <v>0</v>
      </c>
      <c r="E6280" s="1" t="n">
        <v>1</v>
      </c>
      <c r="F6280" s="1" t="n">
        <v>6283</v>
      </c>
      <c r="H6280" s="1" t="s">
        <v>6929</v>
      </c>
      <c r="I6280" s="3" t="s">
        <v>6930</v>
      </c>
      <c r="J6280" s="3" t="s">
        <v>194</v>
      </c>
      <c r="K6280" s="1" t="n">
        <v>10</v>
      </c>
      <c r="L6280" s="1" t="n">
        <v>0</v>
      </c>
      <c r="M6280" s="1" t="n">
        <v>62850</v>
      </c>
    </row>
    <row r="6281" customFormat="false" ht="14.9" hidden="false" customHeight="false" outlineLevel="0" collapsed="false">
      <c r="A6281" s="1" t="n">
        <v>6286</v>
      </c>
      <c r="B6281" s="1" t="n">
        <v>84</v>
      </c>
      <c r="C6281" s="1" t="n">
        <v>0</v>
      </c>
      <c r="D6281" s="1" t="n">
        <v>0</v>
      </c>
      <c r="E6281" s="1" t="n">
        <v>1</v>
      </c>
      <c r="F6281" s="1" t="n">
        <v>6283</v>
      </c>
      <c r="H6281" s="1" t="s">
        <v>6931</v>
      </c>
      <c r="I6281" s="3" t="e">
        <f aca="false">--#NAME? #NAME? #NAME? #NAME?</f>
        <v>#VALUE!</v>
      </c>
      <c r="J6281" s="3" t="s">
        <v>194</v>
      </c>
      <c r="K6281" s="1" t="n">
        <v>10</v>
      </c>
      <c r="L6281" s="1" t="n">
        <v>0</v>
      </c>
      <c r="M6281" s="1" t="n">
        <v>62860</v>
      </c>
    </row>
    <row r="6282" customFormat="false" ht="14.9" hidden="false" customHeight="false" outlineLevel="0" collapsed="false">
      <c r="A6282" s="1" t="n">
        <v>6287</v>
      </c>
      <c r="B6282" s="1" t="n">
        <v>84</v>
      </c>
      <c r="C6282" s="1" t="n">
        <v>0</v>
      </c>
      <c r="D6282" s="1" t="n">
        <v>0</v>
      </c>
      <c r="E6282" s="1" t="n">
        <v>1</v>
      </c>
      <c r="F6282" s="1" t="n">
        <v>6283</v>
      </c>
      <c r="H6282" s="1" t="s">
        <v>6932</v>
      </c>
      <c r="I6282" s="3" t="e">
        <f aca="false">--#NAME? #NAME? #NAME?,#NAME? #NAME?,#NAME? #NAME? #NAME?</f>
        <v>#VALUE!</v>
      </c>
      <c r="J6282" s="3" t="s">
        <v>194</v>
      </c>
      <c r="K6282" s="1" t="n">
        <v>10</v>
      </c>
      <c r="L6282" s="1" t="n">
        <v>0</v>
      </c>
      <c r="M6282" s="1" t="n">
        <v>62870</v>
      </c>
    </row>
    <row r="6283" customFormat="false" ht="14.9" hidden="false" customHeight="false" outlineLevel="0" collapsed="false">
      <c r="A6283" s="1" t="n">
        <v>6288</v>
      </c>
      <c r="B6283" s="1" t="n">
        <v>84</v>
      </c>
      <c r="C6283" s="1" t="n">
        <v>0</v>
      </c>
      <c r="D6283" s="1" t="n">
        <v>0</v>
      </c>
      <c r="E6283" s="1" t="n">
        <v>1</v>
      </c>
      <c r="F6283" s="1" t="n">
        <v>6283</v>
      </c>
      <c r="H6283" s="1" t="s">
        <v>6933</v>
      </c>
      <c r="I6283" s="3" t="e">
        <f aca="false">--#NAME? #NAME? #NAME?,#NAME? #NAME? #NAME? #NAME?,#NAME? #NAME? #NAME?</f>
        <v>#VALUE!</v>
      </c>
      <c r="J6283" s="3" t="s">
        <v>194</v>
      </c>
      <c r="K6283" s="1" t="n">
        <v>10</v>
      </c>
      <c r="L6283" s="1" t="n">
        <v>0</v>
      </c>
      <c r="M6283" s="1" t="n">
        <v>62880</v>
      </c>
    </row>
    <row r="6284" customFormat="false" ht="14.9" hidden="false" customHeight="false" outlineLevel="0" collapsed="false">
      <c r="A6284" s="1" t="n">
        <v>6289</v>
      </c>
      <c r="B6284" s="1" t="n">
        <v>84</v>
      </c>
      <c r="C6284" s="1" t="n">
        <v>0</v>
      </c>
      <c r="D6284" s="1" t="n">
        <v>0</v>
      </c>
      <c r="E6284" s="1" t="n">
        <v>1</v>
      </c>
      <c r="F6284" s="1" t="n">
        <v>6283</v>
      </c>
      <c r="H6284" s="1" t="s">
        <v>6934</v>
      </c>
      <c r="I6284" s="3" t="e">
        <f aca="false">--#NAME? #NAME? #NAME?</f>
        <v>#VALUE!</v>
      </c>
      <c r="J6284" s="3" t="s">
        <v>194</v>
      </c>
      <c r="K6284" s="1" t="n">
        <v>10</v>
      </c>
      <c r="L6284" s="1" t="n">
        <v>0</v>
      </c>
      <c r="M6284" s="1" t="n">
        <v>62890</v>
      </c>
    </row>
    <row r="6285" customFormat="false" ht="14.9" hidden="false" customHeight="false" outlineLevel="0" collapsed="false">
      <c r="A6285" s="1" t="n">
        <v>6290</v>
      </c>
      <c r="B6285" s="1" t="n">
        <v>84</v>
      </c>
      <c r="C6285" s="1" t="n">
        <v>0</v>
      </c>
      <c r="D6285" s="1" t="n">
        <v>0</v>
      </c>
      <c r="E6285" s="1" t="n">
        <v>1</v>
      </c>
      <c r="F6285" s="1" t="n">
        <v>6283</v>
      </c>
      <c r="H6285" s="1" t="s">
        <v>6935</v>
      </c>
      <c r="I6285" s="3" t="e">
        <f aca="false">--#NAME? #NAME? #NAME?</f>
        <v>#VALUE!</v>
      </c>
      <c r="J6285" s="3" t="s">
        <v>194</v>
      </c>
      <c r="K6285" s="1" t="n">
        <v>10</v>
      </c>
      <c r="L6285" s="1" t="n">
        <v>0</v>
      </c>
      <c r="M6285" s="1" t="n">
        <v>62900</v>
      </c>
    </row>
    <row r="6286" customFormat="false" ht="14.9" hidden="false" customHeight="false" outlineLevel="0" collapsed="false">
      <c r="A6286" s="1" t="n">
        <v>6291</v>
      </c>
      <c r="B6286" s="1" t="n">
        <v>84</v>
      </c>
      <c r="C6286" s="1" t="n">
        <v>0</v>
      </c>
      <c r="D6286" s="1" t="n">
        <v>0</v>
      </c>
      <c r="E6286" s="1" t="n">
        <v>1</v>
      </c>
      <c r="F6286" s="1" t="n">
        <v>6283</v>
      </c>
      <c r="H6286" s="1" t="s">
        <v>6936</v>
      </c>
      <c r="I6286" s="3" t="e">
        <f aca="false">--#NAME?</f>
        <v>#NAME?</v>
      </c>
      <c r="J6286" s="3" t="s">
        <v>194</v>
      </c>
      <c r="K6286" s="1" t="n">
        <v>10</v>
      </c>
      <c r="L6286" s="1" t="n">
        <v>0</v>
      </c>
      <c r="M6286" s="1" t="n">
        <v>62910</v>
      </c>
    </row>
    <row r="6287" customFormat="false" ht="149.25" hidden="false" customHeight="false" outlineLevel="0" collapsed="false">
      <c r="A6287" s="1" t="n">
        <v>6292</v>
      </c>
      <c r="B6287" s="1" t="n">
        <v>84</v>
      </c>
      <c r="C6287" s="1" t="n">
        <v>0</v>
      </c>
      <c r="D6287" s="1" t="n">
        <v>0</v>
      </c>
      <c r="E6287" s="1" t="n">
        <v>0</v>
      </c>
      <c r="F6287" s="1" t="n">
        <v>6282</v>
      </c>
      <c r="I6287" s="3" t="s">
        <v>6937</v>
      </c>
      <c r="L6287" s="1" t="n">
        <v>0</v>
      </c>
      <c r="M6287" s="1" t="n">
        <v>62920</v>
      </c>
    </row>
    <row r="6288" customFormat="false" ht="14.9" hidden="false" customHeight="false" outlineLevel="0" collapsed="false">
      <c r="A6288" s="1" t="n">
        <v>6293</v>
      </c>
      <c r="B6288" s="1" t="n">
        <v>84</v>
      </c>
      <c r="C6288" s="1" t="n">
        <v>0</v>
      </c>
      <c r="D6288" s="1" t="n">
        <v>0</v>
      </c>
      <c r="E6288" s="1" t="n">
        <v>1</v>
      </c>
      <c r="F6288" s="1" t="n">
        <v>6292</v>
      </c>
      <c r="H6288" s="1" t="s">
        <v>6938</v>
      </c>
      <c r="I6288" s="3" t="e">
        <f aca="false">--#NAME? #NAME? #NAME? #NAME? #NAME? #NAME? #NAME? #NAME? #NAME? #NAME? #NAME?,#NAME? #NAME? #NAME? #NAME?,#NAME? #NAME? #NAME? #NAME? #NAME? #NAME? #NAME? #NAME? #NAME? #NAME? #NAME? #NAME?</f>
        <v>#VALUE!</v>
      </c>
      <c r="J6288" s="3" t="s">
        <v>194</v>
      </c>
      <c r="K6288" s="1" t="n">
        <v>10</v>
      </c>
      <c r="L6288" s="1" t="n">
        <v>0</v>
      </c>
      <c r="M6288" s="1" t="n">
        <v>62930</v>
      </c>
    </row>
    <row r="6289" customFormat="false" ht="14.9" hidden="false" customHeight="false" outlineLevel="0" collapsed="false">
      <c r="A6289" s="1" t="n">
        <v>6294</v>
      </c>
      <c r="B6289" s="1" t="n">
        <v>84</v>
      </c>
      <c r="C6289" s="1" t="n">
        <v>0</v>
      </c>
      <c r="D6289" s="1" t="n">
        <v>0</v>
      </c>
      <c r="E6289" s="1" t="n">
        <v>1</v>
      </c>
      <c r="F6289" s="1" t="n">
        <v>6292</v>
      </c>
      <c r="H6289" s="1" t="s">
        <v>6939</v>
      </c>
      <c r="I6289" s="3" t="e">
        <f aca="false">--#NAME?,#NAME? #NAME? #NAME? #NAME? #NAME? #NAME? #NAME? #NAME? #NAME? #NAME? #NAME? #NAME? #NAME?</f>
        <v>#VALUE!</v>
      </c>
      <c r="J6289" s="3" t="s">
        <v>194</v>
      </c>
      <c r="K6289" s="1" t="n">
        <v>10</v>
      </c>
      <c r="L6289" s="1" t="n">
        <v>0</v>
      </c>
      <c r="M6289" s="1" t="n">
        <v>62940</v>
      </c>
    </row>
    <row r="6290" customFormat="false" ht="14.9" hidden="false" customHeight="false" outlineLevel="0" collapsed="false">
      <c r="A6290" s="1" t="n">
        <v>6295</v>
      </c>
      <c r="B6290" s="1" t="n">
        <v>84</v>
      </c>
      <c r="C6290" s="1" t="n">
        <v>0</v>
      </c>
      <c r="D6290" s="1" t="n">
        <v>0</v>
      </c>
      <c r="E6290" s="1" t="n">
        <v>1</v>
      </c>
      <c r="F6290" s="1" t="n">
        <v>6292</v>
      </c>
      <c r="H6290" s="1" t="s">
        <v>6940</v>
      </c>
      <c r="I6290" s="3" t="e">
        <f aca="false">--#NAME?</f>
        <v>#NAME?</v>
      </c>
      <c r="J6290" s="3" t="s">
        <v>194</v>
      </c>
      <c r="K6290" s="1" t="n">
        <v>10</v>
      </c>
      <c r="L6290" s="1" t="n">
        <v>0</v>
      </c>
      <c r="M6290" s="1" t="n">
        <v>62950</v>
      </c>
    </row>
    <row r="6291" customFormat="false" ht="55.2" hidden="false" customHeight="false" outlineLevel="0" collapsed="false">
      <c r="A6291" s="1" t="n">
        <v>6296</v>
      </c>
      <c r="B6291" s="1" t="n">
        <v>84</v>
      </c>
      <c r="C6291" s="1" t="n">
        <v>0</v>
      </c>
      <c r="D6291" s="1" t="n">
        <v>0</v>
      </c>
      <c r="E6291" s="1" t="n">
        <v>0</v>
      </c>
      <c r="F6291" s="1" t="n">
        <v>6282</v>
      </c>
      <c r="I6291" s="3" t="s">
        <v>6941</v>
      </c>
      <c r="L6291" s="1" t="n">
        <v>0</v>
      </c>
      <c r="M6291" s="1" t="n">
        <v>62960</v>
      </c>
    </row>
    <row r="6292" customFormat="false" ht="229.85" hidden="false" customHeight="false" outlineLevel="0" collapsed="false">
      <c r="A6292" s="1" t="n">
        <v>6297</v>
      </c>
      <c r="B6292" s="1" t="n">
        <v>84</v>
      </c>
      <c r="C6292" s="1" t="n">
        <v>0</v>
      </c>
      <c r="D6292" s="1" t="n">
        <v>0</v>
      </c>
      <c r="E6292" s="1" t="n">
        <v>1</v>
      </c>
      <c r="F6292" s="1" t="n">
        <v>6296</v>
      </c>
      <c r="H6292" s="1" t="s">
        <v>6942</v>
      </c>
      <c r="I6292" s="3" t="s">
        <v>6943</v>
      </c>
      <c r="J6292" s="3" t="s">
        <v>194</v>
      </c>
      <c r="K6292" s="1" t="n">
        <v>10</v>
      </c>
      <c r="L6292" s="1" t="n">
        <v>0</v>
      </c>
      <c r="M6292" s="1" t="n">
        <v>62970</v>
      </c>
    </row>
    <row r="6293" customFormat="false" ht="14.9" hidden="false" customHeight="false" outlineLevel="0" collapsed="false">
      <c r="A6293" s="1" t="n">
        <v>6298</v>
      </c>
      <c r="B6293" s="1" t="n">
        <v>84</v>
      </c>
      <c r="C6293" s="1" t="n">
        <v>0</v>
      </c>
      <c r="D6293" s="1" t="n">
        <v>0</v>
      </c>
      <c r="E6293" s="1" t="n">
        <v>1</v>
      </c>
      <c r="F6293" s="1" t="n">
        <v>6296</v>
      </c>
      <c r="H6293" s="1" t="s">
        <v>6944</v>
      </c>
      <c r="I6293" s="3" t="e">
        <f aca="false">--#NAME?</f>
        <v>#NAME?</v>
      </c>
      <c r="J6293" s="3" t="s">
        <v>194</v>
      </c>
      <c r="K6293" s="1" t="n">
        <v>10</v>
      </c>
      <c r="L6293" s="1" t="n">
        <v>0</v>
      </c>
      <c r="M6293" s="1" t="n">
        <v>62980</v>
      </c>
    </row>
    <row r="6294" customFormat="false" ht="122.35" hidden="false" customHeight="false" outlineLevel="0" collapsed="false">
      <c r="A6294" s="1" t="n">
        <v>6299</v>
      </c>
      <c r="B6294" s="1" t="n">
        <v>84</v>
      </c>
      <c r="C6294" s="1" t="n">
        <v>0</v>
      </c>
      <c r="D6294" s="1" t="n">
        <v>1</v>
      </c>
      <c r="E6294" s="1" t="n">
        <v>1</v>
      </c>
      <c r="G6294" s="1" t="n">
        <v>84.44</v>
      </c>
      <c r="H6294" s="1" t="s">
        <v>6945</v>
      </c>
      <c r="I6294" s="3" t="s">
        <v>6946</v>
      </c>
      <c r="J6294" s="3" t="s">
        <v>194</v>
      </c>
      <c r="K6294" s="1" t="n">
        <v>10</v>
      </c>
      <c r="L6294" s="1" t="n">
        <v>0</v>
      </c>
      <c r="M6294" s="1" t="n">
        <v>62990</v>
      </c>
    </row>
    <row r="6295" customFormat="false" ht="485.05" hidden="false" customHeight="false" outlineLevel="0" collapsed="false">
      <c r="A6295" s="1" t="n">
        <v>6300</v>
      </c>
      <c r="B6295" s="1" t="n">
        <v>84</v>
      </c>
      <c r="C6295" s="1" t="n">
        <v>0</v>
      </c>
      <c r="D6295" s="1" t="n">
        <v>1</v>
      </c>
      <c r="E6295" s="1" t="n">
        <v>0</v>
      </c>
      <c r="G6295" s="1" t="n">
        <v>84.45</v>
      </c>
      <c r="I6295" s="3" t="s">
        <v>6947</v>
      </c>
      <c r="L6295" s="1" t="n">
        <v>0</v>
      </c>
      <c r="M6295" s="1" t="n">
        <v>63000</v>
      </c>
    </row>
    <row r="6296" customFormat="false" ht="82.05" hidden="false" customHeight="false" outlineLevel="0" collapsed="false">
      <c r="A6296" s="1" t="n">
        <v>6301</v>
      </c>
      <c r="B6296" s="1" t="n">
        <v>84</v>
      </c>
      <c r="C6296" s="1" t="n">
        <v>0</v>
      </c>
      <c r="D6296" s="1" t="n">
        <v>0</v>
      </c>
      <c r="E6296" s="1" t="n">
        <v>0</v>
      </c>
      <c r="F6296" s="1" t="n">
        <v>6300</v>
      </c>
      <c r="I6296" s="3" t="s">
        <v>6948</v>
      </c>
      <c r="L6296" s="1" t="n">
        <v>0</v>
      </c>
      <c r="M6296" s="1" t="n">
        <v>63010</v>
      </c>
    </row>
    <row r="6297" customFormat="false" ht="14.9" hidden="false" customHeight="false" outlineLevel="0" collapsed="false">
      <c r="A6297" s="1" t="n">
        <v>6302</v>
      </c>
      <c r="B6297" s="1" t="n">
        <v>84</v>
      </c>
      <c r="C6297" s="1" t="n">
        <v>0</v>
      </c>
      <c r="D6297" s="1" t="n">
        <v>0</v>
      </c>
      <c r="E6297" s="1" t="n">
        <v>1</v>
      </c>
      <c r="F6297" s="1" t="n">
        <v>6301</v>
      </c>
      <c r="H6297" s="1" t="s">
        <v>6949</v>
      </c>
      <c r="I6297" s="3" t="e">
        <f aca="false">--#NAME? #NAME?</f>
        <v>#VALUE!</v>
      </c>
      <c r="J6297" s="3" t="s">
        <v>194</v>
      </c>
      <c r="K6297" s="1" t="n">
        <v>10</v>
      </c>
      <c r="L6297" s="1" t="n">
        <v>0</v>
      </c>
      <c r="M6297" s="1" t="n">
        <v>63020</v>
      </c>
    </row>
    <row r="6298" customFormat="false" ht="14.9" hidden="false" customHeight="false" outlineLevel="0" collapsed="false">
      <c r="A6298" s="1" t="n">
        <v>6303</v>
      </c>
      <c r="B6298" s="1" t="n">
        <v>84</v>
      </c>
      <c r="C6298" s="1" t="n">
        <v>0</v>
      </c>
      <c r="D6298" s="1" t="n">
        <v>0</v>
      </c>
      <c r="E6298" s="1" t="n">
        <v>1</v>
      </c>
      <c r="F6298" s="1" t="n">
        <v>6301</v>
      </c>
      <c r="H6298" s="1" t="s">
        <v>6950</v>
      </c>
      <c r="I6298" s="3" t="e">
        <f aca="false">--#NAME? #NAME?</f>
        <v>#VALUE!</v>
      </c>
      <c r="J6298" s="3" t="s">
        <v>194</v>
      </c>
      <c r="K6298" s="1" t="n">
        <v>10</v>
      </c>
      <c r="L6298" s="1" t="n">
        <v>0</v>
      </c>
      <c r="M6298" s="1" t="n">
        <v>63030</v>
      </c>
    </row>
    <row r="6299" customFormat="false" ht="14.9" hidden="false" customHeight="false" outlineLevel="0" collapsed="false">
      <c r="A6299" s="1" t="n">
        <v>6304</v>
      </c>
      <c r="B6299" s="1" t="n">
        <v>84</v>
      </c>
      <c r="C6299" s="1" t="n">
        <v>0</v>
      </c>
      <c r="D6299" s="1" t="n">
        <v>0</v>
      </c>
      <c r="E6299" s="1" t="n">
        <v>1</v>
      </c>
      <c r="F6299" s="1" t="n">
        <v>6301</v>
      </c>
      <c r="H6299" s="1" t="s">
        <v>6951</v>
      </c>
      <c r="I6299" s="3" t="e">
        <f aca="false">--#NAME? #NAME? #NAME? #NAME?</f>
        <v>#VALUE!</v>
      </c>
      <c r="J6299" s="3" t="s">
        <v>194</v>
      </c>
      <c r="K6299" s="1" t="n">
        <v>10</v>
      </c>
      <c r="L6299" s="1" t="n">
        <v>0</v>
      </c>
      <c r="M6299" s="1" t="n">
        <v>63040</v>
      </c>
    </row>
    <row r="6300" customFormat="false" ht="14.9" hidden="false" customHeight="false" outlineLevel="0" collapsed="false">
      <c r="A6300" s="1" t="n">
        <v>6305</v>
      </c>
      <c r="B6300" s="1" t="n">
        <v>84</v>
      </c>
      <c r="C6300" s="1" t="n">
        <v>0</v>
      </c>
      <c r="D6300" s="1" t="n">
        <v>0</v>
      </c>
      <c r="E6300" s="1" t="n">
        <v>1</v>
      </c>
      <c r="F6300" s="1" t="n">
        <v>6301</v>
      </c>
      <c r="H6300" s="1" t="s">
        <v>6952</v>
      </c>
      <c r="I6300" s="3" t="e">
        <f aca="false">--#NAME?</f>
        <v>#NAME?</v>
      </c>
      <c r="J6300" s="3" t="s">
        <v>194</v>
      </c>
      <c r="K6300" s="1" t="n">
        <v>10</v>
      </c>
      <c r="L6300" s="1" t="n">
        <v>0</v>
      </c>
      <c r="M6300" s="1" t="n">
        <v>63050</v>
      </c>
    </row>
    <row r="6301" customFormat="false" ht="14.9" hidden="false" customHeight="false" outlineLevel="0" collapsed="false">
      <c r="A6301" s="1" t="n">
        <v>6306</v>
      </c>
      <c r="B6301" s="1" t="n">
        <v>84</v>
      </c>
      <c r="C6301" s="1" t="n">
        <v>0</v>
      </c>
      <c r="D6301" s="1" t="n">
        <v>0</v>
      </c>
      <c r="E6301" s="1" t="n">
        <v>1</v>
      </c>
      <c r="F6301" s="1" t="n">
        <v>6300</v>
      </c>
      <c r="H6301" s="1" t="s">
        <v>6953</v>
      </c>
      <c r="I6301" s="3" t="e">
        <f aca="false">-#NAME? #NAME? #NAME?</f>
        <v>#VALUE!</v>
      </c>
      <c r="J6301" s="3" t="s">
        <v>194</v>
      </c>
      <c r="K6301" s="1" t="n">
        <v>10</v>
      </c>
      <c r="L6301" s="1" t="n">
        <v>0</v>
      </c>
      <c r="M6301" s="1" t="n">
        <v>63060</v>
      </c>
    </row>
    <row r="6302" customFormat="false" ht="14.9" hidden="false" customHeight="false" outlineLevel="0" collapsed="false">
      <c r="A6302" s="1" t="n">
        <v>6307</v>
      </c>
      <c r="B6302" s="1" t="n">
        <v>84</v>
      </c>
      <c r="C6302" s="1" t="n">
        <v>0</v>
      </c>
      <c r="D6302" s="1" t="n">
        <v>0</v>
      </c>
      <c r="E6302" s="1" t="n">
        <v>1</v>
      </c>
      <c r="F6302" s="1" t="n">
        <v>6300</v>
      </c>
      <c r="H6302" s="1" t="s">
        <v>6954</v>
      </c>
      <c r="I6302" s="3" t="e">
        <f aca="false">-#NAME? #NAME? #NAME? #NAME? #NAME?</f>
        <v>#VALUE!</v>
      </c>
      <c r="J6302" s="3" t="s">
        <v>194</v>
      </c>
      <c r="K6302" s="1" t="n">
        <v>10</v>
      </c>
      <c r="L6302" s="1" t="n">
        <v>0</v>
      </c>
      <c r="M6302" s="1" t="n">
        <v>63070</v>
      </c>
    </row>
    <row r="6303" customFormat="false" ht="14.9" hidden="false" customHeight="false" outlineLevel="0" collapsed="false">
      <c r="A6303" s="1" t="n">
        <v>6308</v>
      </c>
      <c r="B6303" s="1" t="n">
        <v>84</v>
      </c>
      <c r="C6303" s="1" t="n">
        <v>0</v>
      </c>
      <c r="D6303" s="1" t="n">
        <v>0</v>
      </c>
      <c r="E6303" s="1" t="n">
        <v>1</v>
      </c>
      <c r="F6303" s="1" t="n">
        <v>6300</v>
      </c>
      <c r="H6303" s="1" t="s">
        <v>6955</v>
      </c>
      <c r="I6303" s="3" t="e">
        <f aca="false">-#NAME? #NAME? (#NAME? #NAME?) #NAME? #NAME? #NAME?</f>
        <v>#VALUE!</v>
      </c>
      <c r="J6303" s="3" t="s">
        <v>194</v>
      </c>
      <c r="K6303" s="1" t="n">
        <v>10</v>
      </c>
      <c r="L6303" s="1" t="n">
        <v>0</v>
      </c>
      <c r="M6303" s="1" t="n">
        <v>63080</v>
      </c>
    </row>
    <row r="6304" customFormat="false" ht="14.9" hidden="false" customHeight="false" outlineLevel="0" collapsed="false">
      <c r="A6304" s="1" t="n">
        <v>6309</v>
      </c>
      <c r="B6304" s="1" t="n">
        <v>84</v>
      </c>
      <c r="C6304" s="1" t="n">
        <v>0</v>
      </c>
      <c r="D6304" s="1" t="n">
        <v>0</v>
      </c>
      <c r="E6304" s="1" t="n">
        <v>1</v>
      </c>
      <c r="F6304" s="1" t="n">
        <v>6300</v>
      </c>
      <c r="H6304" s="1" t="s">
        <v>6956</v>
      </c>
      <c r="I6304" s="3" t="e">
        <f aca="false">-#NAME?</f>
        <v>#NAME?</v>
      </c>
      <c r="J6304" s="3" t="s">
        <v>194</v>
      </c>
      <c r="K6304" s="1" t="n">
        <v>10</v>
      </c>
      <c r="L6304" s="1" t="n">
        <v>0</v>
      </c>
      <c r="M6304" s="1" t="n">
        <v>63090</v>
      </c>
    </row>
    <row r="6305" customFormat="false" ht="41.75" hidden="false" customHeight="false" outlineLevel="0" collapsed="false">
      <c r="A6305" s="1" t="n">
        <v>6310</v>
      </c>
      <c r="B6305" s="1" t="n">
        <v>84</v>
      </c>
      <c r="C6305" s="1" t="n">
        <v>0</v>
      </c>
      <c r="D6305" s="1" t="n">
        <v>1</v>
      </c>
      <c r="E6305" s="1" t="n">
        <v>0</v>
      </c>
      <c r="G6305" s="1" t="n">
        <v>84.46</v>
      </c>
      <c r="I6305" s="3" t="s">
        <v>6957</v>
      </c>
      <c r="L6305" s="1" t="n">
        <v>0</v>
      </c>
      <c r="M6305" s="1" t="n">
        <v>63100</v>
      </c>
    </row>
    <row r="6306" customFormat="false" ht="95.5" hidden="false" customHeight="false" outlineLevel="0" collapsed="false">
      <c r="A6306" s="1" t="n">
        <v>6311</v>
      </c>
      <c r="B6306" s="1" t="n">
        <v>84</v>
      </c>
      <c r="C6306" s="1" t="n">
        <v>0</v>
      </c>
      <c r="D6306" s="1" t="n">
        <v>0</v>
      </c>
      <c r="E6306" s="1" t="n">
        <v>1</v>
      </c>
      <c r="F6306" s="1" t="n">
        <v>6310</v>
      </c>
      <c r="H6306" s="1" t="s">
        <v>6958</v>
      </c>
      <c r="I6306" s="3" t="s">
        <v>6959</v>
      </c>
      <c r="J6306" s="3" t="s">
        <v>194</v>
      </c>
      <c r="K6306" s="1" t="n">
        <v>10</v>
      </c>
      <c r="L6306" s="1" t="n">
        <v>0</v>
      </c>
      <c r="M6306" s="1" t="n">
        <v>63110</v>
      </c>
    </row>
    <row r="6307" customFormat="false" ht="108.95" hidden="false" customHeight="false" outlineLevel="0" collapsed="false">
      <c r="A6307" s="1" t="n">
        <v>6312</v>
      </c>
      <c r="B6307" s="1" t="n">
        <v>84</v>
      </c>
      <c r="C6307" s="1" t="n">
        <v>0</v>
      </c>
      <c r="D6307" s="1" t="n">
        <v>0</v>
      </c>
      <c r="E6307" s="1" t="n">
        <v>0</v>
      </c>
      <c r="F6307" s="1" t="n">
        <v>6310</v>
      </c>
      <c r="I6307" s="3" t="s">
        <v>6960</v>
      </c>
      <c r="L6307" s="1" t="n">
        <v>0</v>
      </c>
      <c r="M6307" s="1" t="n">
        <v>63120</v>
      </c>
    </row>
    <row r="6308" customFormat="false" ht="14.9" hidden="false" customHeight="false" outlineLevel="0" collapsed="false">
      <c r="A6308" s="1" t="n">
        <v>6313</v>
      </c>
      <c r="B6308" s="1" t="n">
        <v>84</v>
      </c>
      <c r="C6308" s="1" t="n">
        <v>0</v>
      </c>
      <c r="D6308" s="1" t="n">
        <v>0</v>
      </c>
      <c r="E6308" s="1" t="n">
        <v>1</v>
      </c>
      <c r="F6308" s="1" t="n">
        <v>6312</v>
      </c>
      <c r="H6308" s="1" t="s">
        <v>6961</v>
      </c>
      <c r="I6308" s="3" t="e">
        <f aca="false">--#NAME? #NAME?</f>
        <v>#VALUE!</v>
      </c>
      <c r="J6308" s="3" t="s">
        <v>194</v>
      </c>
      <c r="K6308" s="1" t="n">
        <v>10</v>
      </c>
      <c r="L6308" s="1" t="n">
        <v>0</v>
      </c>
      <c r="M6308" s="1" t="n">
        <v>63130</v>
      </c>
    </row>
    <row r="6309" customFormat="false" ht="14.9" hidden="false" customHeight="false" outlineLevel="0" collapsed="false">
      <c r="A6309" s="1" t="n">
        <v>6314</v>
      </c>
      <c r="B6309" s="1" t="n">
        <v>84</v>
      </c>
      <c r="C6309" s="1" t="n">
        <v>0</v>
      </c>
      <c r="D6309" s="1" t="n">
        <v>0</v>
      </c>
      <c r="E6309" s="1" t="n">
        <v>1</v>
      </c>
      <c r="F6309" s="1" t="n">
        <v>6312</v>
      </c>
      <c r="H6309" s="1" t="s">
        <v>6962</v>
      </c>
      <c r="I6309" s="3" t="e">
        <f aca="false">--#NAME?</f>
        <v>#NAME?</v>
      </c>
      <c r="J6309" s="3" t="s">
        <v>194</v>
      </c>
      <c r="K6309" s="1" t="n">
        <v>10</v>
      </c>
      <c r="L6309" s="1" t="n">
        <v>0</v>
      </c>
      <c r="M6309" s="1" t="n">
        <v>63140</v>
      </c>
    </row>
    <row r="6310" customFormat="false" ht="108.95" hidden="false" customHeight="false" outlineLevel="0" collapsed="false">
      <c r="A6310" s="1" t="n">
        <v>6315</v>
      </c>
      <c r="B6310" s="1" t="n">
        <v>84</v>
      </c>
      <c r="C6310" s="1" t="n">
        <v>0</v>
      </c>
      <c r="D6310" s="1" t="n">
        <v>0</v>
      </c>
      <c r="E6310" s="1" t="n">
        <v>1</v>
      </c>
      <c r="F6310" s="1" t="n">
        <v>6310</v>
      </c>
      <c r="H6310" s="1" t="s">
        <v>6963</v>
      </c>
      <c r="I6310" s="3" t="s">
        <v>6964</v>
      </c>
      <c r="J6310" s="3" t="s">
        <v>194</v>
      </c>
      <c r="K6310" s="1" t="n">
        <v>10</v>
      </c>
      <c r="L6310" s="1" t="n">
        <v>0</v>
      </c>
      <c r="M6310" s="1" t="n">
        <v>63150</v>
      </c>
    </row>
    <row r="6311" customFormat="false" ht="297" hidden="false" customHeight="false" outlineLevel="0" collapsed="false">
      <c r="A6311" s="1" t="n">
        <v>6316</v>
      </c>
      <c r="B6311" s="1" t="n">
        <v>84</v>
      </c>
      <c r="C6311" s="1" t="n">
        <v>0</v>
      </c>
      <c r="D6311" s="1" t="n">
        <v>1</v>
      </c>
      <c r="E6311" s="1" t="n">
        <v>0</v>
      </c>
      <c r="G6311" s="1" t="n">
        <v>84.47</v>
      </c>
      <c r="I6311" s="3" t="s">
        <v>6965</v>
      </c>
      <c r="L6311" s="1" t="n">
        <v>0</v>
      </c>
      <c r="M6311" s="1" t="n">
        <v>63160</v>
      </c>
    </row>
    <row r="6312" customFormat="false" ht="55.2" hidden="false" customHeight="false" outlineLevel="0" collapsed="false">
      <c r="A6312" s="1" t="n">
        <v>6317</v>
      </c>
      <c r="B6312" s="1" t="n">
        <v>84</v>
      </c>
      <c r="C6312" s="1" t="n">
        <v>0</v>
      </c>
      <c r="D6312" s="1" t="n">
        <v>1</v>
      </c>
      <c r="E6312" s="1" t="n">
        <v>0</v>
      </c>
      <c r="F6312" s="1" t="n">
        <v>6316</v>
      </c>
      <c r="I6312" s="3" t="s">
        <v>6966</v>
      </c>
      <c r="L6312" s="1" t="n">
        <v>0</v>
      </c>
      <c r="M6312" s="1" t="n">
        <v>63170</v>
      </c>
    </row>
    <row r="6313" customFormat="false" ht="95.5" hidden="false" customHeight="false" outlineLevel="0" collapsed="false">
      <c r="A6313" s="1" t="n">
        <v>6318</v>
      </c>
      <c r="B6313" s="1" t="n">
        <v>84</v>
      </c>
      <c r="C6313" s="1" t="n">
        <v>0</v>
      </c>
      <c r="D6313" s="1" t="n">
        <v>0</v>
      </c>
      <c r="E6313" s="1" t="n">
        <v>1</v>
      </c>
      <c r="F6313" s="1" t="n">
        <v>6317</v>
      </c>
      <c r="H6313" s="1" t="s">
        <v>6967</v>
      </c>
      <c r="I6313" s="3" t="s">
        <v>6968</v>
      </c>
      <c r="J6313" s="3" t="s">
        <v>194</v>
      </c>
      <c r="K6313" s="1" t="n">
        <v>10</v>
      </c>
      <c r="L6313" s="1" t="n">
        <v>0</v>
      </c>
      <c r="M6313" s="1" t="n">
        <v>63180</v>
      </c>
    </row>
    <row r="6314" customFormat="false" ht="82.05" hidden="false" customHeight="false" outlineLevel="0" collapsed="false">
      <c r="A6314" s="1" t="n">
        <v>6319</v>
      </c>
      <c r="B6314" s="1" t="n">
        <v>84</v>
      </c>
      <c r="C6314" s="1" t="n">
        <v>0</v>
      </c>
      <c r="D6314" s="1" t="n">
        <v>0</v>
      </c>
      <c r="E6314" s="1" t="n">
        <v>1</v>
      </c>
      <c r="F6314" s="1" t="n">
        <v>6317</v>
      </c>
      <c r="H6314" s="1" t="s">
        <v>6969</v>
      </c>
      <c r="I6314" s="3" t="s">
        <v>6970</v>
      </c>
      <c r="J6314" s="3" t="s">
        <v>194</v>
      </c>
      <c r="K6314" s="1" t="n">
        <v>10</v>
      </c>
      <c r="L6314" s="1" t="n">
        <v>0</v>
      </c>
      <c r="M6314" s="1" t="n">
        <v>63190</v>
      </c>
    </row>
    <row r="6315" customFormat="false" ht="28.35" hidden="false" customHeight="false" outlineLevel="0" collapsed="false">
      <c r="A6315" s="1" t="n">
        <v>6320</v>
      </c>
      <c r="B6315" s="1" t="n">
        <v>84</v>
      </c>
      <c r="C6315" s="1" t="n">
        <v>0</v>
      </c>
      <c r="D6315" s="1" t="n">
        <v>0</v>
      </c>
      <c r="E6315" s="1" t="n">
        <v>1</v>
      </c>
      <c r="F6315" s="1" t="n">
        <v>6316</v>
      </c>
      <c r="H6315" s="1" t="s">
        <v>6971</v>
      </c>
      <c r="I6315" s="3" t="e">
        <f aca="false">-#NAME? #NAME? #NAME?</f>
        <v>#VALUE!</v>
      </c>
      <c r="J6315" s="3" t="s">
        <v>6972</v>
      </c>
      <c r="K6315" s="1" t="n">
        <v>10</v>
      </c>
      <c r="L6315" s="1" t="n">
        <v>0</v>
      </c>
      <c r="M6315" s="1" t="n">
        <v>0</v>
      </c>
      <c r="N6315" s="1" t="n">
        <v>63200</v>
      </c>
    </row>
    <row r="6316" customFormat="false" ht="14.9" hidden="false" customHeight="false" outlineLevel="0" collapsed="false">
      <c r="A6316" s="1" t="n">
        <v>6321</v>
      </c>
      <c r="B6316" s="1" t="n">
        <v>84</v>
      </c>
      <c r="C6316" s="1" t="n">
        <v>0</v>
      </c>
      <c r="D6316" s="1" t="n">
        <v>0</v>
      </c>
      <c r="E6316" s="1" t="n">
        <v>1</v>
      </c>
      <c r="F6316" s="1" t="n">
        <v>6316</v>
      </c>
      <c r="H6316" s="1" t="s">
        <v>6973</v>
      </c>
      <c r="I6316" s="3" t="e">
        <f aca="false">-#NAME?</f>
        <v>#NAME?</v>
      </c>
      <c r="J6316" s="3" t="s">
        <v>194</v>
      </c>
      <c r="K6316" s="1" t="n">
        <v>10</v>
      </c>
      <c r="L6316" s="1" t="n">
        <v>0</v>
      </c>
      <c r="M6316" s="1" t="n">
        <v>63210</v>
      </c>
    </row>
    <row r="6317" customFormat="false" ht="752.95" hidden="false" customHeight="false" outlineLevel="0" collapsed="false">
      <c r="A6317" s="1" t="n">
        <v>6322</v>
      </c>
      <c r="B6317" s="1" t="n">
        <v>84</v>
      </c>
      <c r="C6317" s="1" t="n">
        <v>0</v>
      </c>
      <c r="D6317" s="1" t="n">
        <v>1</v>
      </c>
      <c r="E6317" s="1" t="n">
        <v>0</v>
      </c>
      <c r="G6317" s="1" t="n">
        <v>84.48</v>
      </c>
      <c r="I6317" s="3" t="s">
        <v>6974</v>
      </c>
      <c r="L6317" s="1" t="n">
        <v>0</v>
      </c>
      <c r="M6317" s="1" t="n">
        <v>63220</v>
      </c>
    </row>
    <row r="6318" customFormat="false" ht="135.8" hidden="false" customHeight="false" outlineLevel="0" collapsed="false">
      <c r="A6318" s="1" t="n">
        <v>6323</v>
      </c>
      <c r="B6318" s="1" t="n">
        <v>84</v>
      </c>
      <c r="C6318" s="1" t="n">
        <v>0</v>
      </c>
      <c r="D6318" s="1" t="n">
        <v>0</v>
      </c>
      <c r="E6318" s="1" t="n">
        <v>0</v>
      </c>
      <c r="F6318" s="1" t="n">
        <v>6322</v>
      </c>
      <c r="I6318" s="3" t="s">
        <v>6975</v>
      </c>
      <c r="L6318" s="1" t="n">
        <v>0</v>
      </c>
      <c r="M6318" s="1" t="n">
        <v>63230</v>
      </c>
    </row>
    <row r="6319" customFormat="false" ht="176.1" hidden="false" customHeight="false" outlineLevel="0" collapsed="false">
      <c r="A6319" s="1" t="n">
        <v>6324</v>
      </c>
      <c r="B6319" s="1" t="n">
        <v>84</v>
      </c>
      <c r="C6319" s="1" t="n">
        <v>0</v>
      </c>
      <c r="D6319" s="1" t="n">
        <v>0</v>
      </c>
      <c r="E6319" s="1" t="n">
        <v>1</v>
      </c>
      <c r="F6319" s="1" t="n">
        <v>6323</v>
      </c>
      <c r="H6319" s="1" t="s">
        <v>6976</v>
      </c>
      <c r="I6319" s="3" t="s">
        <v>6977</v>
      </c>
      <c r="J6319" s="3" t="s">
        <v>256</v>
      </c>
      <c r="K6319" s="1" t="n">
        <v>10</v>
      </c>
      <c r="L6319" s="1" t="n">
        <v>0</v>
      </c>
      <c r="M6319" s="1" t="n">
        <v>63240</v>
      </c>
    </row>
    <row r="6320" customFormat="false" ht="14.9" hidden="false" customHeight="false" outlineLevel="0" collapsed="false">
      <c r="A6320" s="1" t="n">
        <v>6325</v>
      </c>
      <c r="B6320" s="1" t="n">
        <v>84</v>
      </c>
      <c r="C6320" s="1" t="n">
        <v>0</v>
      </c>
      <c r="D6320" s="1" t="n">
        <v>0</v>
      </c>
      <c r="E6320" s="1" t="n">
        <v>1</v>
      </c>
      <c r="F6320" s="1" t="n">
        <v>6323</v>
      </c>
      <c r="H6320" s="1" t="s">
        <v>6978</v>
      </c>
      <c r="I6320" s="3" t="e">
        <f aca="false">--#NAME?</f>
        <v>#NAME?</v>
      </c>
      <c r="J6320" s="3" t="s">
        <v>256</v>
      </c>
      <c r="K6320" s="1" t="n">
        <v>10</v>
      </c>
      <c r="L6320" s="1" t="n">
        <v>0</v>
      </c>
      <c r="M6320" s="1" t="n">
        <v>63250</v>
      </c>
    </row>
    <row r="6321" customFormat="false" ht="162.65" hidden="false" customHeight="false" outlineLevel="0" collapsed="false">
      <c r="A6321" s="1" t="n">
        <v>6326</v>
      </c>
      <c r="B6321" s="1" t="n">
        <v>84</v>
      </c>
      <c r="C6321" s="1" t="n">
        <v>0</v>
      </c>
      <c r="D6321" s="1" t="n">
        <v>0</v>
      </c>
      <c r="E6321" s="1" t="n">
        <v>1</v>
      </c>
      <c r="F6321" s="1" t="n">
        <v>6322</v>
      </c>
      <c r="H6321" s="1" t="s">
        <v>6979</v>
      </c>
      <c r="I6321" s="3" t="s">
        <v>6980</v>
      </c>
      <c r="J6321" s="3" t="s">
        <v>256</v>
      </c>
      <c r="K6321" s="1" t="n">
        <v>10</v>
      </c>
      <c r="L6321" s="1" t="n">
        <v>0</v>
      </c>
      <c r="M6321" s="1" t="n">
        <v>63260</v>
      </c>
    </row>
    <row r="6322" customFormat="false" ht="162.65" hidden="false" customHeight="false" outlineLevel="0" collapsed="false">
      <c r="A6322" s="1" t="n">
        <v>6327</v>
      </c>
      <c r="B6322" s="1" t="n">
        <v>84</v>
      </c>
      <c r="C6322" s="1" t="n">
        <v>0</v>
      </c>
      <c r="D6322" s="1" t="n">
        <v>0</v>
      </c>
      <c r="E6322" s="1" t="n">
        <v>0</v>
      </c>
      <c r="F6322" s="1" t="n">
        <v>6322</v>
      </c>
      <c r="I6322" s="3" t="s">
        <v>6981</v>
      </c>
      <c r="L6322" s="1" t="n">
        <v>0</v>
      </c>
      <c r="M6322" s="1" t="n">
        <v>63270</v>
      </c>
    </row>
    <row r="6323" customFormat="false" ht="14.9" hidden="false" customHeight="false" outlineLevel="0" collapsed="false">
      <c r="A6323" s="1" t="n">
        <v>6328</v>
      </c>
      <c r="B6323" s="1" t="n">
        <v>84</v>
      </c>
      <c r="C6323" s="1" t="n">
        <v>0</v>
      </c>
      <c r="D6323" s="1" t="n">
        <v>0</v>
      </c>
      <c r="E6323" s="1" t="n">
        <v>1</v>
      </c>
      <c r="F6323" s="1" t="n">
        <v>6327</v>
      </c>
      <c r="H6323" s="1" t="s">
        <v>6982</v>
      </c>
      <c r="I6323" s="3" t="e">
        <f aca="false">--#NAME? #NAME?</f>
        <v>#VALUE!</v>
      </c>
      <c r="J6323" s="3" t="s">
        <v>256</v>
      </c>
      <c r="K6323" s="1" t="n">
        <v>10</v>
      </c>
      <c r="L6323" s="1" t="n">
        <v>0</v>
      </c>
      <c r="M6323" s="1" t="n">
        <v>63280</v>
      </c>
    </row>
    <row r="6324" customFormat="false" ht="14.9" hidden="false" customHeight="false" outlineLevel="0" collapsed="false">
      <c r="A6324" s="1" t="n">
        <v>6329</v>
      </c>
      <c r="B6324" s="1" t="n">
        <v>84</v>
      </c>
      <c r="C6324" s="1" t="n">
        <v>0</v>
      </c>
      <c r="D6324" s="1" t="n">
        <v>0</v>
      </c>
      <c r="E6324" s="1" t="n">
        <v>1</v>
      </c>
      <c r="F6324" s="1" t="n">
        <v>6327</v>
      </c>
      <c r="H6324" s="1" t="s">
        <v>6983</v>
      </c>
      <c r="I6324" s="3" t="e">
        <f aca="false">--#NAME? #NAME? #NAME? #NAME? #NAME? #NAME?,#NAME? #NAME? #NAME? #NAME?</f>
        <v>#VALUE!</v>
      </c>
      <c r="J6324" s="3" t="s">
        <v>256</v>
      </c>
      <c r="K6324" s="1" t="n">
        <v>10</v>
      </c>
      <c r="L6324" s="1" t="n">
        <v>0</v>
      </c>
      <c r="M6324" s="1" t="n">
        <v>63290</v>
      </c>
    </row>
    <row r="6325" customFormat="false" ht="14.9" hidden="false" customHeight="false" outlineLevel="0" collapsed="false">
      <c r="A6325" s="1" t="n">
        <v>6330</v>
      </c>
      <c r="B6325" s="1" t="n">
        <v>84</v>
      </c>
      <c r="C6325" s="1" t="n">
        <v>0</v>
      </c>
      <c r="D6325" s="1" t="n">
        <v>0</v>
      </c>
      <c r="E6325" s="1" t="n">
        <v>1</v>
      </c>
      <c r="F6325" s="1" t="n">
        <v>6327</v>
      </c>
      <c r="H6325" s="1" t="s">
        <v>6984</v>
      </c>
      <c r="I6325" s="3" t="e">
        <f aca="false">--#NAME?,#NAME? #NAME?,#NAME? #NAME? #NAME? #NAME? #NAME?</f>
        <v>#VALUE!</v>
      </c>
      <c r="J6325" s="3" t="s">
        <v>256</v>
      </c>
      <c r="K6325" s="1" t="n">
        <v>10</v>
      </c>
      <c r="L6325" s="1" t="n">
        <v>0</v>
      </c>
      <c r="M6325" s="1" t="n">
        <v>63300</v>
      </c>
    </row>
    <row r="6326" customFormat="false" ht="14.9" hidden="false" customHeight="false" outlineLevel="0" collapsed="false">
      <c r="A6326" s="1" t="n">
        <v>6331</v>
      </c>
      <c r="B6326" s="1" t="n">
        <v>84</v>
      </c>
      <c r="C6326" s="1" t="n">
        <v>0</v>
      </c>
      <c r="D6326" s="1" t="n">
        <v>0</v>
      </c>
      <c r="E6326" s="1" t="n">
        <v>1</v>
      </c>
      <c r="F6326" s="1" t="n">
        <v>6327</v>
      </c>
      <c r="H6326" s="1" t="s">
        <v>6985</v>
      </c>
      <c r="I6326" s="3" t="e">
        <f aca="false">--#NAME?</f>
        <v>#NAME?</v>
      </c>
      <c r="J6326" s="3" t="s">
        <v>256</v>
      </c>
      <c r="K6326" s="1" t="n">
        <v>10</v>
      </c>
      <c r="L6326" s="1" t="n">
        <v>0</v>
      </c>
      <c r="M6326" s="1" t="n">
        <v>63310</v>
      </c>
    </row>
    <row r="6327" customFormat="false" ht="149.25" hidden="false" customHeight="false" outlineLevel="0" collapsed="false">
      <c r="A6327" s="1" t="n">
        <v>6332</v>
      </c>
      <c r="B6327" s="1" t="n">
        <v>84</v>
      </c>
      <c r="C6327" s="1" t="n">
        <v>0</v>
      </c>
      <c r="D6327" s="1" t="n">
        <v>0</v>
      </c>
      <c r="E6327" s="1" t="n">
        <v>0</v>
      </c>
      <c r="F6327" s="1" t="n">
        <v>6322</v>
      </c>
      <c r="I6327" s="3" t="s">
        <v>6986</v>
      </c>
      <c r="L6327" s="1" t="n">
        <v>0</v>
      </c>
      <c r="M6327" s="1" t="n">
        <v>63320</v>
      </c>
    </row>
    <row r="6328" customFormat="false" ht="14.9" hidden="false" customHeight="false" outlineLevel="0" collapsed="false">
      <c r="A6328" s="1" t="n">
        <v>6333</v>
      </c>
      <c r="B6328" s="1" t="n">
        <v>84</v>
      </c>
      <c r="C6328" s="1" t="n">
        <v>0</v>
      </c>
      <c r="D6328" s="1" t="n">
        <v>0</v>
      </c>
      <c r="E6328" s="1" t="n">
        <v>1</v>
      </c>
      <c r="F6328" s="1" t="n">
        <v>6332</v>
      </c>
      <c r="H6328" s="1" t="s">
        <v>6987</v>
      </c>
      <c r="I6328" s="3" t="e">
        <f aca="false">--#NAME? #NAME? #NAME?,#NAME? #NAME? #NAME?</f>
        <v>#VALUE!</v>
      </c>
      <c r="J6328" s="3" t="s">
        <v>256</v>
      </c>
      <c r="K6328" s="1" t="n">
        <v>10</v>
      </c>
      <c r="L6328" s="1" t="n">
        <v>0</v>
      </c>
      <c r="M6328" s="1" t="n">
        <v>63330</v>
      </c>
    </row>
    <row r="6329" customFormat="false" ht="14.9" hidden="false" customHeight="false" outlineLevel="0" collapsed="false">
      <c r="A6329" s="1" t="n">
        <v>6334</v>
      </c>
      <c r="B6329" s="1" t="n">
        <v>84</v>
      </c>
      <c r="C6329" s="1" t="n">
        <v>0</v>
      </c>
      <c r="D6329" s="1" t="n">
        <v>0</v>
      </c>
      <c r="E6329" s="1" t="n">
        <v>1</v>
      </c>
      <c r="F6329" s="1" t="n">
        <v>6332</v>
      </c>
      <c r="H6329" s="1" t="s">
        <v>6988</v>
      </c>
      <c r="I6329" s="3" t="e">
        <f aca="false">--#NAME?</f>
        <v>#NAME?</v>
      </c>
      <c r="J6329" s="3" t="s">
        <v>256</v>
      </c>
      <c r="K6329" s="1" t="n">
        <v>10</v>
      </c>
      <c r="L6329" s="1" t="n">
        <v>0</v>
      </c>
      <c r="M6329" s="1" t="n">
        <v>63340</v>
      </c>
    </row>
    <row r="6330" customFormat="false" ht="162.65" hidden="false" customHeight="false" outlineLevel="0" collapsed="false">
      <c r="A6330" s="1" t="n">
        <v>6335</v>
      </c>
      <c r="B6330" s="1" t="n">
        <v>84</v>
      </c>
      <c r="C6330" s="1" t="n">
        <v>0</v>
      </c>
      <c r="D6330" s="1" t="n">
        <v>0</v>
      </c>
      <c r="E6330" s="1" t="n">
        <v>0</v>
      </c>
      <c r="F6330" s="1" t="n">
        <v>6322</v>
      </c>
      <c r="I6330" s="3" t="s">
        <v>6989</v>
      </c>
      <c r="L6330" s="1" t="n">
        <v>0</v>
      </c>
      <c r="M6330" s="1" t="n">
        <v>63350</v>
      </c>
    </row>
    <row r="6331" customFormat="false" ht="14.9" hidden="false" customHeight="false" outlineLevel="0" collapsed="false">
      <c r="A6331" s="1" t="n">
        <v>6336</v>
      </c>
      <c r="B6331" s="1" t="n">
        <v>84</v>
      </c>
      <c r="C6331" s="1" t="n">
        <v>0</v>
      </c>
      <c r="D6331" s="1" t="n">
        <v>0</v>
      </c>
      <c r="E6331" s="1" t="n">
        <v>1</v>
      </c>
      <c r="F6331" s="1" t="n">
        <v>6335</v>
      </c>
      <c r="H6331" s="1" t="s">
        <v>6990</v>
      </c>
      <c r="I6331" s="3" t="e">
        <f aca="false">--#NAME?,#NAME? #NAME? #NAME? #NAME? #NAME? #NAME? #NAME? #NAME?</f>
        <v>#VALUE!</v>
      </c>
      <c r="J6331" s="3" t="s">
        <v>256</v>
      </c>
      <c r="K6331" s="1" t="n">
        <v>10</v>
      </c>
      <c r="L6331" s="1" t="n">
        <v>0</v>
      </c>
      <c r="M6331" s="1" t="n">
        <v>63360</v>
      </c>
    </row>
    <row r="6332" customFormat="false" ht="14.9" hidden="false" customHeight="false" outlineLevel="0" collapsed="false">
      <c r="A6332" s="1" t="n">
        <v>6337</v>
      </c>
      <c r="B6332" s="1" t="n">
        <v>84</v>
      </c>
      <c r="C6332" s="1" t="n">
        <v>0</v>
      </c>
      <c r="D6332" s="1" t="n">
        <v>0</v>
      </c>
      <c r="E6332" s="1" t="n">
        <v>1</v>
      </c>
      <c r="F6332" s="1" t="n">
        <v>6335</v>
      </c>
      <c r="H6332" s="1" t="s">
        <v>6991</v>
      </c>
      <c r="I6332" s="3" t="e">
        <f aca="false">--#NAME?</f>
        <v>#NAME?</v>
      </c>
      <c r="J6332" s="3" t="s">
        <v>256</v>
      </c>
      <c r="K6332" s="1" t="n">
        <v>10</v>
      </c>
      <c r="L6332" s="1" t="n">
        <v>0</v>
      </c>
      <c r="M6332" s="1" t="n">
        <v>63370</v>
      </c>
    </row>
    <row r="6333" customFormat="false" ht="256.7" hidden="false" customHeight="false" outlineLevel="0" collapsed="false">
      <c r="A6333" s="1" t="n">
        <v>6338</v>
      </c>
      <c r="B6333" s="1" t="n">
        <v>84</v>
      </c>
      <c r="C6333" s="1" t="n">
        <v>0</v>
      </c>
      <c r="D6333" s="1" t="n">
        <v>1</v>
      </c>
      <c r="E6333" s="1" t="n">
        <v>1</v>
      </c>
      <c r="G6333" s="1" t="n">
        <v>84.49</v>
      </c>
      <c r="H6333" s="1" t="s">
        <v>6992</v>
      </c>
      <c r="I6333" s="3" t="s">
        <v>6993</v>
      </c>
      <c r="J6333" s="3" t="s">
        <v>256</v>
      </c>
      <c r="K6333" s="1" t="n">
        <v>10</v>
      </c>
      <c r="L6333" s="1" t="n">
        <v>0</v>
      </c>
      <c r="M6333" s="1" t="n">
        <v>63380</v>
      </c>
    </row>
    <row r="6334" customFormat="false" ht="176.1" hidden="false" customHeight="false" outlineLevel="0" collapsed="false">
      <c r="A6334" s="1" t="n">
        <v>6339</v>
      </c>
      <c r="B6334" s="1" t="n">
        <v>84</v>
      </c>
      <c r="C6334" s="1" t="n">
        <v>0</v>
      </c>
      <c r="D6334" s="1" t="n">
        <v>1</v>
      </c>
      <c r="E6334" s="1" t="n">
        <v>0</v>
      </c>
      <c r="G6334" s="1" t="n">
        <v>84.5</v>
      </c>
      <c r="I6334" s="3" t="s">
        <v>6994</v>
      </c>
      <c r="L6334" s="1" t="n">
        <v>0</v>
      </c>
      <c r="M6334" s="1" t="n">
        <v>63390</v>
      </c>
    </row>
    <row r="6335" customFormat="false" ht="108.95" hidden="false" customHeight="false" outlineLevel="0" collapsed="false">
      <c r="A6335" s="1" t="n">
        <v>6340</v>
      </c>
      <c r="B6335" s="1" t="n">
        <v>84</v>
      </c>
      <c r="C6335" s="1" t="n">
        <v>0</v>
      </c>
      <c r="D6335" s="1" t="n">
        <v>0</v>
      </c>
      <c r="E6335" s="1" t="n">
        <v>0</v>
      </c>
      <c r="F6335" s="1" t="n">
        <v>6339</v>
      </c>
      <c r="I6335" s="3" t="s">
        <v>6995</v>
      </c>
      <c r="L6335" s="1" t="n">
        <v>0</v>
      </c>
      <c r="M6335" s="1" t="n">
        <v>63400</v>
      </c>
    </row>
    <row r="6336" customFormat="false" ht="68.65" hidden="false" customHeight="false" outlineLevel="0" collapsed="false">
      <c r="A6336" s="1" t="n">
        <v>6341</v>
      </c>
      <c r="B6336" s="1" t="n">
        <v>84</v>
      </c>
      <c r="C6336" s="1" t="n">
        <v>0</v>
      </c>
      <c r="D6336" s="1" t="n">
        <v>0</v>
      </c>
      <c r="E6336" s="1" t="n">
        <v>0</v>
      </c>
      <c r="F6336" s="1" t="n">
        <v>6340</v>
      </c>
      <c r="I6336" s="3" t="s">
        <v>6996</v>
      </c>
      <c r="L6336" s="1" t="n">
        <v>0</v>
      </c>
      <c r="M6336" s="1" t="n">
        <v>63410</v>
      </c>
    </row>
    <row r="6337" customFormat="false" ht="14.9" hidden="false" customHeight="false" outlineLevel="0" collapsed="false">
      <c r="A6337" s="1" t="n">
        <v>6342</v>
      </c>
      <c r="B6337" s="1" t="n">
        <v>84</v>
      </c>
      <c r="C6337" s="1" t="n">
        <v>0</v>
      </c>
      <c r="D6337" s="1" t="n">
        <v>0</v>
      </c>
      <c r="E6337" s="1" t="n">
        <v>1</v>
      </c>
      <c r="F6337" s="1" t="n">
        <v>6341</v>
      </c>
      <c r="H6337" s="1" t="s">
        <v>6997</v>
      </c>
      <c r="I6337" s="3" t="e">
        <f aca="false">---#NAME?</f>
        <v>#NAME?</v>
      </c>
      <c r="J6337" s="3" t="s">
        <v>194</v>
      </c>
      <c r="K6337" s="1" t="n">
        <v>10</v>
      </c>
      <c r="L6337" s="1" t="n">
        <v>0</v>
      </c>
      <c r="M6337" s="1" t="n">
        <v>63420</v>
      </c>
    </row>
    <row r="6338" customFormat="false" ht="14.9" hidden="false" customHeight="false" outlineLevel="0" collapsed="false">
      <c r="A6338" s="1" t="n">
        <v>6343</v>
      </c>
      <c r="B6338" s="1" t="n">
        <v>84</v>
      </c>
      <c r="C6338" s="1" t="n">
        <v>0</v>
      </c>
      <c r="D6338" s="1" t="n">
        <v>0</v>
      </c>
      <c r="E6338" s="1" t="n">
        <v>1</v>
      </c>
      <c r="F6338" s="1" t="n">
        <v>6341</v>
      </c>
      <c r="H6338" s="1" t="s">
        <v>6998</v>
      </c>
      <c r="I6338" s="3" t="e">
        <f aca="false">---#NAME?</f>
        <v>#NAME?</v>
      </c>
      <c r="J6338" s="3" t="s">
        <v>194</v>
      </c>
      <c r="K6338" s="1" t="n">
        <v>10</v>
      </c>
      <c r="L6338" s="1" t="n">
        <v>0</v>
      </c>
      <c r="M6338" s="1" t="n">
        <v>63430</v>
      </c>
    </row>
    <row r="6339" customFormat="false" ht="82.05" hidden="false" customHeight="false" outlineLevel="0" collapsed="false">
      <c r="A6339" s="1" t="n">
        <v>6344</v>
      </c>
      <c r="B6339" s="1" t="n">
        <v>84</v>
      </c>
      <c r="C6339" s="1" t="n">
        <v>0</v>
      </c>
      <c r="D6339" s="1" t="n">
        <v>0</v>
      </c>
      <c r="E6339" s="1" t="n">
        <v>0</v>
      </c>
      <c r="F6339" s="1" t="n">
        <v>6340</v>
      </c>
      <c r="I6339" s="3" t="s">
        <v>6999</v>
      </c>
      <c r="L6339" s="1" t="n">
        <v>0</v>
      </c>
      <c r="M6339" s="1" t="n">
        <v>63440</v>
      </c>
    </row>
    <row r="6340" customFormat="false" ht="14.9" hidden="false" customHeight="false" outlineLevel="0" collapsed="false">
      <c r="A6340" s="1" t="n">
        <v>6345</v>
      </c>
      <c r="B6340" s="1" t="n">
        <v>84</v>
      </c>
      <c r="C6340" s="1" t="n">
        <v>0</v>
      </c>
      <c r="D6340" s="1" t="n">
        <v>0</v>
      </c>
      <c r="E6340" s="1" t="n">
        <v>1</v>
      </c>
      <c r="F6340" s="1" t="n">
        <v>6344</v>
      </c>
      <c r="H6340" s="1" t="s">
        <v>7000</v>
      </c>
      <c r="I6340" s="3" t="e">
        <f aca="false">---#NAME?</f>
        <v>#NAME?</v>
      </c>
      <c r="J6340" s="3" t="s">
        <v>194</v>
      </c>
      <c r="K6340" s="1" t="n">
        <v>10</v>
      </c>
      <c r="L6340" s="1" t="n">
        <v>0</v>
      </c>
      <c r="M6340" s="1" t="n">
        <v>63450</v>
      </c>
    </row>
    <row r="6341" customFormat="false" ht="14.9" hidden="false" customHeight="false" outlineLevel="0" collapsed="false">
      <c r="A6341" s="1" t="n">
        <v>6346</v>
      </c>
      <c r="B6341" s="1" t="n">
        <v>84</v>
      </c>
      <c r="C6341" s="1" t="n">
        <v>0</v>
      </c>
      <c r="D6341" s="1" t="n">
        <v>0</v>
      </c>
      <c r="E6341" s="1" t="n">
        <v>1</v>
      </c>
      <c r="F6341" s="1" t="n">
        <v>6344</v>
      </c>
      <c r="H6341" s="1" t="s">
        <v>7001</v>
      </c>
      <c r="I6341" s="3" t="e">
        <f aca="false">---#NAME?</f>
        <v>#NAME?</v>
      </c>
      <c r="J6341" s="3" t="s">
        <v>194</v>
      </c>
      <c r="K6341" s="1" t="n">
        <v>10</v>
      </c>
      <c r="L6341" s="1" t="n">
        <v>0</v>
      </c>
      <c r="M6341" s="1" t="n">
        <v>63460</v>
      </c>
    </row>
    <row r="6342" customFormat="false" ht="14.9" hidden="false" customHeight="false" outlineLevel="0" collapsed="false">
      <c r="A6342" s="1" t="n">
        <v>6347</v>
      </c>
      <c r="B6342" s="1" t="n">
        <v>84</v>
      </c>
      <c r="C6342" s="1" t="n">
        <v>0</v>
      </c>
      <c r="D6342" s="1" t="n">
        <v>0</v>
      </c>
      <c r="E6342" s="1" t="n">
        <v>0</v>
      </c>
      <c r="F6342" s="1" t="n">
        <v>6340</v>
      </c>
      <c r="I6342" s="3" t="s">
        <v>6693</v>
      </c>
      <c r="L6342" s="1" t="n">
        <v>0</v>
      </c>
      <c r="M6342" s="1" t="n">
        <v>63470</v>
      </c>
    </row>
    <row r="6343" customFormat="false" ht="14.9" hidden="false" customHeight="false" outlineLevel="0" collapsed="false">
      <c r="A6343" s="1" t="n">
        <v>6348</v>
      </c>
      <c r="B6343" s="1" t="n">
        <v>84</v>
      </c>
      <c r="C6343" s="1" t="n">
        <v>0</v>
      </c>
      <c r="D6343" s="1" t="n">
        <v>0</v>
      </c>
      <c r="E6343" s="1" t="n">
        <v>1</v>
      </c>
      <c r="F6343" s="1" t="n">
        <v>6347</v>
      </c>
      <c r="H6343" s="1" t="s">
        <v>7002</v>
      </c>
      <c r="I6343" s="3" t="e">
        <f aca="false">---#NAME?</f>
        <v>#NAME?</v>
      </c>
      <c r="J6343" s="3" t="s">
        <v>194</v>
      </c>
      <c r="K6343" s="1" t="n">
        <v>10</v>
      </c>
      <c r="L6343" s="1" t="n">
        <v>0</v>
      </c>
      <c r="M6343" s="1" t="n">
        <v>63480</v>
      </c>
    </row>
    <row r="6344" customFormat="false" ht="14.9" hidden="false" customHeight="false" outlineLevel="0" collapsed="false">
      <c r="A6344" s="1" t="n">
        <v>6349</v>
      </c>
      <c r="B6344" s="1" t="n">
        <v>84</v>
      </c>
      <c r="C6344" s="1" t="n">
        <v>0</v>
      </c>
      <c r="D6344" s="1" t="n">
        <v>0</v>
      </c>
      <c r="E6344" s="1" t="n">
        <v>1</v>
      </c>
      <c r="F6344" s="1" t="n">
        <v>6347</v>
      </c>
      <c r="H6344" s="1" t="s">
        <v>7003</v>
      </c>
      <c r="I6344" s="3" t="e">
        <f aca="false">---#NAME?</f>
        <v>#NAME?</v>
      </c>
      <c r="J6344" s="3" t="s">
        <v>194</v>
      </c>
      <c r="K6344" s="1" t="n">
        <v>10</v>
      </c>
      <c r="L6344" s="1" t="n">
        <v>0</v>
      </c>
      <c r="M6344" s="1" t="n">
        <v>63490</v>
      </c>
    </row>
    <row r="6345" customFormat="false" ht="95.5" hidden="false" customHeight="false" outlineLevel="0" collapsed="false">
      <c r="A6345" s="1" t="n">
        <v>6350</v>
      </c>
      <c r="B6345" s="1" t="n">
        <v>84</v>
      </c>
      <c r="C6345" s="1" t="n">
        <v>0</v>
      </c>
      <c r="D6345" s="1" t="n">
        <v>0</v>
      </c>
      <c r="E6345" s="1" t="n">
        <v>0</v>
      </c>
      <c r="F6345" s="1" t="n">
        <v>6339</v>
      </c>
      <c r="I6345" s="3" t="s">
        <v>7004</v>
      </c>
      <c r="L6345" s="1" t="n">
        <v>0</v>
      </c>
      <c r="M6345" s="1" t="n">
        <v>63500</v>
      </c>
    </row>
    <row r="6346" customFormat="false" ht="14.9" hidden="false" customHeight="false" outlineLevel="0" collapsed="false">
      <c r="A6346" s="1" t="n">
        <v>6351</v>
      </c>
      <c r="B6346" s="1" t="n">
        <v>84</v>
      </c>
      <c r="C6346" s="1" t="n">
        <v>0</v>
      </c>
      <c r="D6346" s="1" t="n">
        <v>0</v>
      </c>
      <c r="E6346" s="1" t="n">
        <v>1</v>
      </c>
      <c r="F6346" s="1" t="n">
        <v>6350</v>
      </c>
      <c r="H6346" s="1" t="s">
        <v>7005</v>
      </c>
      <c r="I6346" s="3" t="e">
        <f aca="false">---#NAME?</f>
        <v>#NAME?</v>
      </c>
      <c r="J6346" s="3" t="s">
        <v>194</v>
      </c>
      <c r="K6346" s="1" t="n">
        <v>10</v>
      </c>
      <c r="L6346" s="1" t="n">
        <v>0</v>
      </c>
      <c r="M6346" s="1" t="n">
        <v>63510</v>
      </c>
    </row>
    <row r="6347" customFormat="false" ht="14.9" hidden="false" customHeight="false" outlineLevel="0" collapsed="false">
      <c r="A6347" s="1" t="n">
        <v>6352</v>
      </c>
      <c r="B6347" s="1" t="n">
        <v>84</v>
      </c>
      <c r="C6347" s="1" t="n">
        <v>0</v>
      </c>
      <c r="D6347" s="1" t="n">
        <v>0</v>
      </c>
      <c r="E6347" s="1" t="n">
        <v>1</v>
      </c>
      <c r="F6347" s="1" t="n">
        <v>6350</v>
      </c>
      <c r="H6347" s="1" t="s">
        <v>7006</v>
      </c>
      <c r="I6347" s="3" t="e">
        <f aca="false">---#NAME?</f>
        <v>#NAME?</v>
      </c>
      <c r="J6347" s="3" t="s">
        <v>194</v>
      </c>
      <c r="K6347" s="1" t="n">
        <v>10</v>
      </c>
      <c r="L6347" s="1" t="n">
        <v>0</v>
      </c>
      <c r="M6347" s="1" t="n">
        <v>63520</v>
      </c>
    </row>
    <row r="6348" customFormat="false" ht="14.9" hidden="false" customHeight="false" outlineLevel="0" collapsed="false">
      <c r="A6348" s="1" t="n">
        <v>6353</v>
      </c>
      <c r="B6348" s="1" t="n">
        <v>84</v>
      </c>
      <c r="C6348" s="1" t="n">
        <v>0</v>
      </c>
      <c r="D6348" s="1" t="n">
        <v>0</v>
      </c>
      <c r="E6348" s="1" t="n">
        <v>1</v>
      </c>
      <c r="F6348" s="1" t="n">
        <v>6339</v>
      </c>
      <c r="H6348" s="1" t="s">
        <v>7007</v>
      </c>
      <c r="I6348" s="3" t="e">
        <f aca="false">-#NAME?</f>
        <v>#NAME?</v>
      </c>
      <c r="J6348" s="3" t="s">
        <v>256</v>
      </c>
      <c r="K6348" s="1" t="n">
        <v>10</v>
      </c>
      <c r="L6348" s="1" t="n">
        <v>0</v>
      </c>
      <c r="M6348" s="1" t="n">
        <v>63530</v>
      </c>
    </row>
    <row r="6349" customFormat="false" ht="752.95" hidden="false" customHeight="false" outlineLevel="0" collapsed="false">
      <c r="A6349" s="1" t="n">
        <v>6354</v>
      </c>
      <c r="B6349" s="1" t="n">
        <v>84</v>
      </c>
      <c r="C6349" s="1" t="n">
        <v>0</v>
      </c>
      <c r="D6349" s="1" t="n">
        <v>1</v>
      </c>
      <c r="E6349" s="1" t="n">
        <v>0</v>
      </c>
      <c r="G6349" s="1" t="n">
        <v>84.51</v>
      </c>
      <c r="I6349" s="3" t="s">
        <v>7008</v>
      </c>
      <c r="L6349" s="1" t="n">
        <v>0</v>
      </c>
      <c r="M6349" s="1" t="n">
        <v>63540</v>
      </c>
    </row>
    <row r="6350" customFormat="false" ht="14.9" hidden="false" customHeight="false" outlineLevel="0" collapsed="false">
      <c r="A6350" s="1" t="n">
        <v>6355</v>
      </c>
      <c r="B6350" s="1" t="n">
        <v>84</v>
      </c>
      <c r="C6350" s="1" t="n">
        <v>0</v>
      </c>
      <c r="D6350" s="1" t="n">
        <v>0</v>
      </c>
      <c r="E6350" s="1" t="n">
        <v>1</v>
      </c>
      <c r="F6350" s="1" t="n">
        <v>6354</v>
      </c>
      <c r="H6350" s="1" t="s">
        <v>7009</v>
      </c>
      <c r="I6350" s="3" t="e">
        <f aca="false">-#NAME? #NAME?</f>
        <v>#VALUE!</v>
      </c>
      <c r="J6350" s="3" t="s">
        <v>194</v>
      </c>
      <c r="K6350" s="1" t="n">
        <v>10</v>
      </c>
      <c r="L6350" s="1" t="n">
        <v>0</v>
      </c>
      <c r="M6350" s="1" t="n">
        <v>63550</v>
      </c>
    </row>
    <row r="6351" customFormat="false" ht="41.75" hidden="false" customHeight="false" outlineLevel="0" collapsed="false">
      <c r="A6351" s="1" t="n">
        <v>6356</v>
      </c>
      <c r="B6351" s="1" t="n">
        <v>84</v>
      </c>
      <c r="C6351" s="1" t="n">
        <v>0</v>
      </c>
      <c r="D6351" s="1" t="n">
        <v>0</v>
      </c>
      <c r="E6351" s="1" t="n">
        <v>0</v>
      </c>
      <c r="F6351" s="1" t="n">
        <v>6354</v>
      </c>
      <c r="I6351" s="3" t="s">
        <v>7010</v>
      </c>
      <c r="L6351" s="1" t="n">
        <v>0</v>
      </c>
      <c r="M6351" s="1" t="n">
        <v>63560</v>
      </c>
    </row>
    <row r="6352" customFormat="false" ht="95.5" hidden="false" customHeight="false" outlineLevel="0" collapsed="false">
      <c r="A6352" s="1" t="n">
        <v>6357</v>
      </c>
      <c r="B6352" s="1" t="n">
        <v>84</v>
      </c>
      <c r="C6352" s="1" t="n">
        <v>0</v>
      </c>
      <c r="D6352" s="1" t="n">
        <v>0</v>
      </c>
      <c r="E6352" s="1" t="n">
        <v>1</v>
      </c>
      <c r="F6352" s="1" t="n">
        <v>6356</v>
      </c>
      <c r="H6352" s="1" t="s">
        <v>7011</v>
      </c>
      <c r="I6352" s="3" t="s">
        <v>7012</v>
      </c>
      <c r="J6352" s="3" t="s">
        <v>194</v>
      </c>
      <c r="K6352" s="1" t="n">
        <v>10</v>
      </c>
      <c r="L6352" s="1" t="n">
        <v>0</v>
      </c>
      <c r="M6352" s="1" t="n">
        <v>63570</v>
      </c>
    </row>
    <row r="6353" customFormat="false" ht="14.9" hidden="false" customHeight="false" outlineLevel="0" collapsed="false">
      <c r="A6353" s="1" t="n">
        <v>6358</v>
      </c>
      <c r="B6353" s="1" t="n">
        <v>84</v>
      </c>
      <c r="C6353" s="1" t="n">
        <v>0</v>
      </c>
      <c r="D6353" s="1" t="n">
        <v>0</v>
      </c>
      <c r="E6353" s="1" t="n">
        <v>1</v>
      </c>
      <c r="F6353" s="1" t="n">
        <v>6356</v>
      </c>
      <c r="H6353" s="1" t="s">
        <v>7013</v>
      </c>
      <c r="I6353" s="3" t="e">
        <f aca="false">--#NAME?</f>
        <v>#NAME?</v>
      </c>
      <c r="J6353" s="3" t="s">
        <v>194</v>
      </c>
      <c r="K6353" s="1" t="n">
        <v>10</v>
      </c>
      <c r="L6353" s="1" t="n">
        <v>0</v>
      </c>
      <c r="M6353" s="1" t="n">
        <v>63580</v>
      </c>
    </row>
    <row r="6354" customFormat="false" ht="14.9" hidden="false" customHeight="false" outlineLevel="0" collapsed="false">
      <c r="A6354" s="1" t="n">
        <v>6359</v>
      </c>
      <c r="B6354" s="1" t="n">
        <v>84</v>
      </c>
      <c r="C6354" s="1" t="n">
        <v>0</v>
      </c>
      <c r="D6354" s="1" t="n">
        <v>0</v>
      </c>
      <c r="E6354" s="1" t="n">
        <v>1</v>
      </c>
      <c r="F6354" s="1" t="n">
        <v>6354</v>
      </c>
      <c r="H6354" s="1" t="s">
        <v>7014</v>
      </c>
      <c r="I6354" s="3" t="e">
        <f aca="false">-#NAME? #NAME? #NAME? #NAME? (#NAME? #NAME? #NAME?)</f>
        <v>#VALUE!</v>
      </c>
      <c r="J6354" s="3" t="s">
        <v>194</v>
      </c>
      <c r="K6354" s="1" t="n">
        <v>10</v>
      </c>
      <c r="L6354" s="1" t="n">
        <v>0</v>
      </c>
      <c r="M6354" s="1" t="n">
        <v>63590</v>
      </c>
    </row>
    <row r="6355" customFormat="false" ht="14.9" hidden="false" customHeight="false" outlineLevel="0" collapsed="false">
      <c r="A6355" s="1" t="n">
        <v>6360</v>
      </c>
      <c r="B6355" s="1" t="n">
        <v>84</v>
      </c>
      <c r="C6355" s="1" t="n">
        <v>0</v>
      </c>
      <c r="D6355" s="1" t="n">
        <v>0</v>
      </c>
      <c r="E6355" s="1" t="n">
        <v>1</v>
      </c>
      <c r="F6355" s="1" t="n">
        <v>6354</v>
      </c>
      <c r="H6355" s="1" t="s">
        <v>7015</v>
      </c>
      <c r="I6355" s="3" t="e">
        <f aca="false">-#NAME?,#NAME? #NAME? #NAME? #NAME?</f>
        <v>#VALUE!</v>
      </c>
      <c r="J6355" s="3" t="s">
        <v>194</v>
      </c>
      <c r="K6355" s="1" t="n">
        <v>10</v>
      </c>
      <c r="L6355" s="1" t="n">
        <v>0</v>
      </c>
      <c r="M6355" s="1" t="n">
        <v>63600</v>
      </c>
    </row>
    <row r="6356" customFormat="false" ht="14.9" hidden="false" customHeight="false" outlineLevel="0" collapsed="false">
      <c r="A6356" s="1" t="n">
        <v>6361</v>
      </c>
      <c r="B6356" s="1" t="n">
        <v>84</v>
      </c>
      <c r="C6356" s="1" t="n">
        <v>0</v>
      </c>
      <c r="D6356" s="1" t="n">
        <v>0</v>
      </c>
      <c r="E6356" s="1" t="n">
        <v>1</v>
      </c>
      <c r="F6356" s="1" t="n">
        <v>6354</v>
      </c>
      <c r="H6356" s="1" t="s">
        <v>7016</v>
      </c>
      <c r="I6356" s="3" t="e">
        <f aca="false">-#NAME? #NAME? #NAME?,#NAME?,#NAME?,#NAME? #NAME? #NAME? #NAME? #NAME?</f>
        <v>#VALUE!</v>
      </c>
      <c r="J6356" s="3" t="s">
        <v>194</v>
      </c>
      <c r="K6356" s="1" t="n">
        <v>10</v>
      </c>
      <c r="L6356" s="1" t="n">
        <v>0</v>
      </c>
      <c r="M6356" s="1" t="n">
        <v>63610</v>
      </c>
    </row>
    <row r="6357" customFormat="false" ht="14.9" hidden="false" customHeight="false" outlineLevel="0" collapsed="false">
      <c r="A6357" s="1" t="n">
        <v>6362</v>
      </c>
      <c r="B6357" s="1" t="n">
        <v>84</v>
      </c>
      <c r="C6357" s="1" t="n">
        <v>0</v>
      </c>
      <c r="D6357" s="1" t="n">
        <v>0</v>
      </c>
      <c r="E6357" s="1" t="n">
        <v>1</v>
      </c>
      <c r="F6357" s="1" t="n">
        <v>6354</v>
      </c>
      <c r="H6357" s="1" t="s">
        <v>7017</v>
      </c>
      <c r="I6357" s="3" t="e">
        <f aca="false">-#NAME? #NAME?</f>
        <v>#VALUE!</v>
      </c>
      <c r="J6357" s="3" t="s">
        <v>194</v>
      </c>
      <c r="K6357" s="1" t="n">
        <v>10</v>
      </c>
      <c r="L6357" s="1" t="n">
        <v>0</v>
      </c>
      <c r="M6357" s="1" t="n">
        <v>63620</v>
      </c>
    </row>
    <row r="6358" customFormat="false" ht="14.9" hidden="false" customHeight="false" outlineLevel="0" collapsed="false">
      <c r="A6358" s="1" t="n">
        <v>6363</v>
      </c>
      <c r="B6358" s="1" t="n">
        <v>84</v>
      </c>
      <c r="C6358" s="1" t="n">
        <v>0</v>
      </c>
      <c r="D6358" s="1" t="n">
        <v>0</v>
      </c>
      <c r="E6358" s="1" t="n">
        <v>1</v>
      </c>
      <c r="F6358" s="1" t="n">
        <v>6354</v>
      </c>
      <c r="H6358" s="1" t="s">
        <v>7018</v>
      </c>
      <c r="I6358" s="3" t="e">
        <f aca="false">-#NAME?</f>
        <v>#NAME?</v>
      </c>
      <c r="J6358" s="3" t="s">
        <v>256</v>
      </c>
      <c r="K6358" s="1" t="n">
        <v>10</v>
      </c>
      <c r="L6358" s="1" t="n">
        <v>0</v>
      </c>
      <c r="M6358" s="1" t="n">
        <v>63630</v>
      </c>
    </row>
    <row r="6359" customFormat="false" ht="297" hidden="false" customHeight="false" outlineLevel="0" collapsed="false">
      <c r="A6359" s="1" t="n">
        <v>6364</v>
      </c>
      <c r="B6359" s="1" t="n">
        <v>84</v>
      </c>
      <c r="C6359" s="1" t="n">
        <v>0</v>
      </c>
      <c r="D6359" s="1" t="n">
        <v>1</v>
      </c>
      <c r="E6359" s="1" t="n">
        <v>0</v>
      </c>
      <c r="G6359" s="1" t="n">
        <v>84.52</v>
      </c>
      <c r="I6359" s="3" t="s">
        <v>7019</v>
      </c>
      <c r="L6359" s="1" t="n">
        <v>0</v>
      </c>
      <c r="M6359" s="1" t="n">
        <v>63640</v>
      </c>
    </row>
    <row r="6360" customFormat="false" ht="14.9" hidden="false" customHeight="false" outlineLevel="0" collapsed="false">
      <c r="A6360" s="1" t="n">
        <v>6365</v>
      </c>
      <c r="B6360" s="1" t="n">
        <v>84</v>
      </c>
      <c r="C6360" s="1" t="n">
        <v>0</v>
      </c>
      <c r="D6360" s="1" t="n">
        <v>0</v>
      </c>
      <c r="E6360" s="1" t="n">
        <v>1</v>
      </c>
      <c r="F6360" s="1" t="n">
        <v>6364</v>
      </c>
      <c r="H6360" s="1" t="s">
        <v>7020</v>
      </c>
      <c r="I6360" s="3" t="e">
        <f aca="false">-#NAME? #NAME? #NAME? #NAME? #NAME? #NAME?</f>
        <v>#VALUE!</v>
      </c>
      <c r="J6360" s="3" t="s">
        <v>194</v>
      </c>
      <c r="K6360" s="1" t="n">
        <v>10</v>
      </c>
      <c r="L6360" s="1" t="n">
        <v>0</v>
      </c>
      <c r="M6360" s="1" t="n">
        <v>63650</v>
      </c>
    </row>
    <row r="6361" customFormat="false" ht="55.2" hidden="false" customHeight="false" outlineLevel="0" collapsed="false">
      <c r="A6361" s="1" t="n">
        <v>6366</v>
      </c>
      <c r="B6361" s="1" t="n">
        <v>84</v>
      </c>
      <c r="C6361" s="1" t="n">
        <v>0</v>
      </c>
      <c r="D6361" s="1" t="n">
        <v>0</v>
      </c>
      <c r="E6361" s="1" t="n">
        <v>0</v>
      </c>
      <c r="F6361" s="1" t="n">
        <v>6364</v>
      </c>
      <c r="I6361" s="3" t="s">
        <v>7021</v>
      </c>
      <c r="L6361" s="1" t="n">
        <v>0</v>
      </c>
      <c r="M6361" s="1" t="n">
        <v>63660</v>
      </c>
    </row>
    <row r="6362" customFormat="false" ht="14.9" hidden="false" customHeight="false" outlineLevel="0" collapsed="false">
      <c r="A6362" s="1" t="n">
        <v>6367</v>
      </c>
      <c r="B6362" s="1" t="n">
        <v>84</v>
      </c>
      <c r="C6362" s="1" t="n">
        <v>0</v>
      </c>
      <c r="D6362" s="1" t="n">
        <v>0</v>
      </c>
      <c r="E6362" s="1" t="n">
        <v>1</v>
      </c>
      <c r="F6362" s="1" t="n">
        <v>6366</v>
      </c>
      <c r="H6362" s="1" t="s">
        <v>7022</v>
      </c>
      <c r="I6362" s="3" t="e">
        <f aca="false">--#NAME? #NAME?</f>
        <v>#VALUE!</v>
      </c>
      <c r="J6362" s="3" t="s">
        <v>194</v>
      </c>
      <c r="K6362" s="1" t="n">
        <v>10</v>
      </c>
      <c r="L6362" s="1" t="n">
        <v>0</v>
      </c>
      <c r="M6362" s="1" t="n">
        <v>63670</v>
      </c>
    </row>
    <row r="6363" customFormat="false" ht="14.9" hidden="false" customHeight="false" outlineLevel="0" collapsed="false">
      <c r="A6363" s="1" t="n">
        <v>6368</v>
      </c>
      <c r="B6363" s="1" t="n">
        <v>84</v>
      </c>
      <c r="C6363" s="1" t="n">
        <v>0</v>
      </c>
      <c r="D6363" s="1" t="n">
        <v>0</v>
      </c>
      <c r="E6363" s="1" t="n">
        <v>1</v>
      </c>
      <c r="F6363" s="1" t="n">
        <v>6366</v>
      </c>
      <c r="H6363" s="1" t="s">
        <v>7023</v>
      </c>
      <c r="I6363" s="3" t="e">
        <f aca="false">--#NAME?</f>
        <v>#NAME?</v>
      </c>
      <c r="J6363" s="3" t="s">
        <v>194</v>
      </c>
      <c r="K6363" s="1" t="n">
        <v>10</v>
      </c>
      <c r="L6363" s="1" t="n">
        <v>0</v>
      </c>
      <c r="M6363" s="1" t="n">
        <v>63680</v>
      </c>
    </row>
    <row r="6364" customFormat="false" ht="14.9" hidden="false" customHeight="false" outlineLevel="0" collapsed="false">
      <c r="A6364" s="1" t="n">
        <v>6369</v>
      </c>
      <c r="B6364" s="1" t="n">
        <v>84</v>
      </c>
      <c r="C6364" s="1" t="n">
        <v>0</v>
      </c>
      <c r="D6364" s="1" t="n">
        <v>0</v>
      </c>
      <c r="E6364" s="1" t="n">
        <v>1</v>
      </c>
      <c r="F6364" s="1" t="n">
        <v>6364</v>
      </c>
      <c r="H6364" s="1" t="s">
        <v>7024</v>
      </c>
      <c r="I6364" s="3" t="e">
        <f aca="false">-#NAME? #NAME? #NAME?</f>
        <v>#VALUE!</v>
      </c>
      <c r="J6364" s="3" t="s">
        <v>256</v>
      </c>
      <c r="K6364" s="1" t="n">
        <v>10</v>
      </c>
      <c r="L6364" s="1" t="n">
        <v>0</v>
      </c>
      <c r="M6364" s="1" t="n">
        <v>63690</v>
      </c>
    </row>
    <row r="6365" customFormat="false" ht="176.1" hidden="false" customHeight="false" outlineLevel="0" collapsed="false">
      <c r="A6365" s="1" t="n">
        <v>6370</v>
      </c>
      <c r="B6365" s="1" t="n">
        <v>84</v>
      </c>
      <c r="C6365" s="1" t="n">
        <v>0</v>
      </c>
      <c r="D6365" s="1" t="n">
        <v>0</v>
      </c>
      <c r="E6365" s="1" t="n">
        <v>1</v>
      </c>
      <c r="F6365" s="1" t="n">
        <v>6364</v>
      </c>
      <c r="H6365" s="1" t="s">
        <v>7025</v>
      </c>
      <c r="I6365" s="3" t="s">
        <v>7026</v>
      </c>
      <c r="J6365" s="3" t="s">
        <v>256</v>
      </c>
      <c r="K6365" s="1" t="n">
        <v>10</v>
      </c>
      <c r="L6365" s="1" t="n">
        <v>0</v>
      </c>
      <c r="M6365" s="1" t="n">
        <v>63700</v>
      </c>
    </row>
    <row r="6366" customFormat="false" ht="310.4" hidden="false" customHeight="false" outlineLevel="0" collapsed="false">
      <c r="A6366" s="1" t="n">
        <v>6371</v>
      </c>
      <c r="B6366" s="1" t="n">
        <v>84</v>
      </c>
      <c r="C6366" s="1" t="n">
        <v>0</v>
      </c>
      <c r="D6366" s="1" t="n">
        <v>1</v>
      </c>
      <c r="E6366" s="1" t="n">
        <v>0</v>
      </c>
      <c r="G6366" s="1" t="n">
        <v>84.53</v>
      </c>
      <c r="I6366" s="3" t="s">
        <v>7027</v>
      </c>
      <c r="L6366" s="1" t="n">
        <v>0</v>
      </c>
      <c r="M6366" s="1" t="n">
        <v>63710</v>
      </c>
    </row>
    <row r="6367" customFormat="false" ht="14.9" hidden="false" customHeight="false" outlineLevel="0" collapsed="false">
      <c r="A6367" s="1" t="n">
        <v>6372</v>
      </c>
      <c r="B6367" s="1" t="n">
        <v>84</v>
      </c>
      <c r="C6367" s="1" t="n">
        <v>0</v>
      </c>
      <c r="D6367" s="1" t="n">
        <v>0</v>
      </c>
      <c r="E6367" s="1" t="n">
        <v>1</v>
      </c>
      <c r="F6367" s="1" t="n">
        <v>6371</v>
      </c>
      <c r="H6367" s="1" t="s">
        <v>7028</v>
      </c>
      <c r="I6367" s="3" t="e">
        <f aca="false">-#NAME? #NAME? #NAME?,#NAME? #NAME? #NAME? #NAME?,#NAME? #NAME? #NAME?</f>
        <v>#VALUE!</v>
      </c>
      <c r="J6367" s="3" t="s">
        <v>194</v>
      </c>
      <c r="K6367" s="1" t="n">
        <v>5</v>
      </c>
      <c r="L6367" s="1" t="n">
        <v>0</v>
      </c>
      <c r="M6367" s="1" t="n">
        <v>63720</v>
      </c>
    </row>
    <row r="6368" customFormat="false" ht="14.9" hidden="false" customHeight="false" outlineLevel="0" collapsed="false">
      <c r="A6368" s="1" t="n">
        <v>6373</v>
      </c>
      <c r="B6368" s="1" t="n">
        <v>84</v>
      </c>
      <c r="C6368" s="1" t="n">
        <v>0</v>
      </c>
      <c r="D6368" s="1" t="n">
        <v>0</v>
      </c>
      <c r="E6368" s="1" t="n">
        <v>1</v>
      </c>
      <c r="F6368" s="1" t="n">
        <v>6371</v>
      </c>
      <c r="H6368" s="1" t="s">
        <v>7029</v>
      </c>
      <c r="I6368" s="3" t="e">
        <f aca="false">-#NAME? #NAME? #NAME? #NAME? #NAME? #NAME?</f>
        <v>#VALUE!</v>
      </c>
      <c r="J6368" s="3" t="s">
        <v>194</v>
      </c>
      <c r="K6368" s="1" t="n">
        <v>5</v>
      </c>
      <c r="L6368" s="1" t="n">
        <v>0</v>
      </c>
      <c r="M6368" s="1" t="n">
        <v>63730</v>
      </c>
    </row>
    <row r="6369" customFormat="false" ht="14.9" hidden="false" customHeight="false" outlineLevel="0" collapsed="false">
      <c r="A6369" s="1" t="n">
        <v>6374</v>
      </c>
      <c r="B6369" s="1" t="n">
        <v>84</v>
      </c>
      <c r="C6369" s="1" t="n">
        <v>0</v>
      </c>
      <c r="D6369" s="1" t="n">
        <v>0</v>
      </c>
      <c r="E6369" s="1" t="n">
        <v>1</v>
      </c>
      <c r="F6369" s="1" t="n">
        <v>6371</v>
      </c>
      <c r="H6369" s="1" t="s">
        <v>7030</v>
      </c>
      <c r="I6369" s="3" t="e">
        <f aca="false">-#NAME? #NAME?</f>
        <v>#VALUE!</v>
      </c>
      <c r="J6369" s="3" t="s">
        <v>194</v>
      </c>
      <c r="K6369" s="1" t="n">
        <v>5</v>
      </c>
      <c r="L6369" s="1" t="n">
        <v>0</v>
      </c>
      <c r="M6369" s="1" t="n">
        <v>63740</v>
      </c>
    </row>
    <row r="6370" customFormat="false" ht="14.9" hidden="false" customHeight="false" outlineLevel="0" collapsed="false">
      <c r="A6370" s="1" t="n">
        <v>6375</v>
      </c>
      <c r="B6370" s="1" t="n">
        <v>84</v>
      </c>
      <c r="C6370" s="1" t="n">
        <v>0</v>
      </c>
      <c r="D6370" s="1" t="n">
        <v>0</v>
      </c>
      <c r="E6370" s="1" t="n">
        <v>1</v>
      </c>
      <c r="F6370" s="1" t="n">
        <v>6371</v>
      </c>
      <c r="H6370" s="1" t="s">
        <v>7031</v>
      </c>
      <c r="I6370" s="3" t="e">
        <f aca="false">-#NAME?</f>
        <v>#NAME?</v>
      </c>
      <c r="J6370" s="3" t="s">
        <v>256</v>
      </c>
      <c r="K6370" s="1" t="n">
        <v>5</v>
      </c>
      <c r="L6370" s="1" t="n">
        <v>0</v>
      </c>
      <c r="M6370" s="1" t="n">
        <v>63750</v>
      </c>
    </row>
    <row r="6371" customFormat="false" ht="176.1" hidden="false" customHeight="false" outlineLevel="0" collapsed="false">
      <c r="A6371" s="1" t="n">
        <v>6376</v>
      </c>
      <c r="B6371" s="1" t="n">
        <v>84</v>
      </c>
      <c r="C6371" s="1" t="n">
        <v>0</v>
      </c>
      <c r="D6371" s="1" t="n">
        <v>1</v>
      </c>
      <c r="E6371" s="1" t="n">
        <v>0</v>
      </c>
      <c r="G6371" s="1" t="n">
        <v>84.54</v>
      </c>
      <c r="I6371" s="3" t="s">
        <v>7032</v>
      </c>
      <c r="L6371" s="1" t="n">
        <v>0</v>
      </c>
      <c r="M6371" s="1" t="n">
        <v>63760</v>
      </c>
    </row>
    <row r="6372" customFormat="false" ht="14.9" hidden="false" customHeight="false" outlineLevel="0" collapsed="false">
      <c r="A6372" s="1" t="n">
        <v>6377</v>
      </c>
      <c r="B6372" s="1" t="n">
        <v>84</v>
      </c>
      <c r="C6372" s="1" t="n">
        <v>0</v>
      </c>
      <c r="D6372" s="1" t="n">
        <v>0</v>
      </c>
      <c r="E6372" s="1" t="n">
        <v>1</v>
      </c>
      <c r="F6372" s="1" t="n">
        <v>6376</v>
      </c>
      <c r="H6372" s="1" t="s">
        <v>7033</v>
      </c>
      <c r="I6372" s="3" t="e">
        <f aca="false">-#NAME?</f>
        <v>#NAME?</v>
      </c>
      <c r="J6372" s="3" t="s">
        <v>194</v>
      </c>
      <c r="K6372" s="1" t="n">
        <v>10</v>
      </c>
      <c r="L6372" s="1" t="n">
        <v>0</v>
      </c>
      <c r="M6372" s="1" t="n">
        <v>63770</v>
      </c>
    </row>
    <row r="6373" customFormat="false" ht="14.9" hidden="false" customHeight="false" outlineLevel="0" collapsed="false">
      <c r="A6373" s="1" t="n">
        <v>6378</v>
      </c>
      <c r="B6373" s="1" t="n">
        <v>84</v>
      </c>
      <c r="C6373" s="1" t="n">
        <v>0</v>
      </c>
      <c r="D6373" s="1" t="n">
        <v>0</v>
      </c>
      <c r="E6373" s="1" t="n">
        <v>1</v>
      </c>
      <c r="F6373" s="1" t="n">
        <v>6376</v>
      </c>
      <c r="H6373" s="1" t="s">
        <v>7034</v>
      </c>
      <c r="I6373" s="3" t="e">
        <f aca="false">-#NAME? #NAME? #NAME? #NAME?</f>
        <v>#VALUE!</v>
      </c>
      <c r="J6373" s="3" t="s">
        <v>194</v>
      </c>
      <c r="K6373" s="1" t="n">
        <v>10</v>
      </c>
      <c r="L6373" s="1" t="n">
        <v>0</v>
      </c>
      <c r="M6373" s="1" t="n">
        <v>63780</v>
      </c>
    </row>
    <row r="6374" customFormat="false" ht="14.9" hidden="false" customHeight="false" outlineLevel="0" collapsed="false">
      <c r="A6374" s="1" t="n">
        <v>6379</v>
      </c>
      <c r="B6374" s="1" t="n">
        <v>84</v>
      </c>
      <c r="C6374" s="1" t="n">
        <v>0</v>
      </c>
      <c r="D6374" s="1" t="n">
        <v>0</v>
      </c>
      <c r="E6374" s="1" t="n">
        <v>1</v>
      </c>
      <c r="F6374" s="1" t="n">
        <v>6376</v>
      </c>
      <c r="H6374" s="1" t="s">
        <v>7035</v>
      </c>
      <c r="I6374" s="3" t="e">
        <f aca="false">-#NAME? #NAME?</f>
        <v>#VALUE!</v>
      </c>
      <c r="J6374" s="3" t="s">
        <v>194</v>
      </c>
      <c r="K6374" s="1" t="n">
        <v>10</v>
      </c>
      <c r="L6374" s="1" t="n">
        <v>0</v>
      </c>
      <c r="M6374" s="1" t="n">
        <v>63790</v>
      </c>
    </row>
    <row r="6375" customFormat="false" ht="14.9" hidden="false" customHeight="false" outlineLevel="0" collapsed="false">
      <c r="A6375" s="1" t="n">
        <v>6380</v>
      </c>
      <c r="B6375" s="1" t="n">
        <v>84</v>
      </c>
      <c r="C6375" s="1" t="n">
        <v>0</v>
      </c>
      <c r="D6375" s="1" t="n">
        <v>0</v>
      </c>
      <c r="E6375" s="1" t="n">
        <v>1</v>
      </c>
      <c r="F6375" s="1" t="n">
        <v>6376</v>
      </c>
      <c r="H6375" s="1" t="s">
        <v>7036</v>
      </c>
      <c r="I6375" s="3" t="e">
        <f aca="false">-#NAME?</f>
        <v>#NAME?</v>
      </c>
      <c r="J6375" s="3" t="s">
        <v>256</v>
      </c>
      <c r="K6375" s="1" t="n">
        <v>10</v>
      </c>
      <c r="L6375" s="1" t="n">
        <v>0</v>
      </c>
      <c r="M6375" s="1" t="n">
        <v>63800</v>
      </c>
    </row>
    <row r="6376" customFormat="false" ht="55.2" hidden="false" customHeight="false" outlineLevel="0" collapsed="false">
      <c r="A6376" s="1" t="n">
        <v>6381</v>
      </c>
      <c r="B6376" s="1" t="n">
        <v>84</v>
      </c>
      <c r="C6376" s="1" t="n">
        <v>0</v>
      </c>
      <c r="D6376" s="1" t="n">
        <v>1</v>
      </c>
      <c r="E6376" s="1" t="n">
        <v>0</v>
      </c>
      <c r="G6376" s="1" t="n">
        <v>84.55</v>
      </c>
      <c r="I6376" s="3" t="s">
        <v>7037</v>
      </c>
      <c r="L6376" s="1" t="n">
        <v>0</v>
      </c>
      <c r="M6376" s="1" t="n">
        <v>63810</v>
      </c>
    </row>
    <row r="6377" customFormat="false" ht="14.9" hidden="false" customHeight="false" outlineLevel="0" collapsed="false">
      <c r="A6377" s="1" t="n">
        <v>6382</v>
      </c>
      <c r="B6377" s="1" t="n">
        <v>84</v>
      </c>
      <c r="C6377" s="1" t="n">
        <v>0</v>
      </c>
      <c r="D6377" s="1" t="n">
        <v>0</v>
      </c>
      <c r="E6377" s="1" t="n">
        <v>1</v>
      </c>
      <c r="F6377" s="1" t="n">
        <v>6381</v>
      </c>
      <c r="H6377" s="1" t="s">
        <v>7038</v>
      </c>
      <c r="I6377" s="3" t="e">
        <f aca="false">-#NAME? #NAME?</f>
        <v>#VALUE!</v>
      </c>
      <c r="J6377" s="3" t="s">
        <v>194</v>
      </c>
      <c r="K6377" s="1" t="n">
        <v>10</v>
      </c>
      <c r="L6377" s="1" t="n">
        <v>0</v>
      </c>
      <c r="M6377" s="1" t="n">
        <v>63820</v>
      </c>
    </row>
    <row r="6378" customFormat="false" ht="41.75" hidden="false" customHeight="false" outlineLevel="0" collapsed="false">
      <c r="A6378" s="1" t="n">
        <v>6383</v>
      </c>
      <c r="B6378" s="1" t="n">
        <v>84</v>
      </c>
      <c r="C6378" s="1" t="n">
        <v>0</v>
      </c>
      <c r="D6378" s="1" t="n">
        <v>0</v>
      </c>
      <c r="E6378" s="1" t="n">
        <v>0</v>
      </c>
      <c r="F6378" s="1" t="n">
        <v>6381</v>
      </c>
      <c r="I6378" s="3" t="s">
        <v>7039</v>
      </c>
      <c r="L6378" s="1" t="n">
        <v>0</v>
      </c>
      <c r="M6378" s="1" t="n">
        <v>63830</v>
      </c>
    </row>
    <row r="6379" customFormat="false" ht="14.9" hidden="false" customHeight="false" outlineLevel="0" collapsed="false">
      <c r="A6379" s="1" t="n">
        <v>6384</v>
      </c>
      <c r="B6379" s="1" t="n">
        <v>84</v>
      </c>
      <c r="C6379" s="1" t="n">
        <v>0</v>
      </c>
      <c r="D6379" s="1" t="n">
        <v>0</v>
      </c>
      <c r="E6379" s="1" t="n">
        <v>1</v>
      </c>
      <c r="F6379" s="1" t="n">
        <v>6383</v>
      </c>
      <c r="H6379" s="1" t="s">
        <v>7040</v>
      </c>
      <c r="I6379" s="3" t="e">
        <f aca="false">--#NAME? #NAME? #NAME? #NAME? #NAME? #NAME?</f>
        <v>#VALUE!</v>
      </c>
      <c r="J6379" s="3" t="s">
        <v>194</v>
      </c>
      <c r="K6379" s="1" t="n">
        <v>10</v>
      </c>
      <c r="L6379" s="1" t="n">
        <v>0</v>
      </c>
      <c r="M6379" s="1" t="n">
        <v>63840</v>
      </c>
    </row>
    <row r="6380" customFormat="false" ht="14.9" hidden="false" customHeight="false" outlineLevel="0" collapsed="false">
      <c r="A6380" s="1" t="n">
        <v>6385</v>
      </c>
      <c r="B6380" s="1" t="n">
        <v>84</v>
      </c>
      <c r="C6380" s="1" t="n">
        <v>0</v>
      </c>
      <c r="D6380" s="1" t="n">
        <v>0</v>
      </c>
      <c r="E6380" s="1" t="n">
        <v>1</v>
      </c>
      <c r="F6380" s="1" t="n">
        <v>6383</v>
      </c>
      <c r="H6380" s="1" t="s">
        <v>7041</v>
      </c>
      <c r="I6380" s="3" t="e">
        <f aca="false">--#NAME?</f>
        <v>#NAME?</v>
      </c>
      <c r="J6380" s="3" t="s">
        <v>194</v>
      </c>
      <c r="K6380" s="1" t="n">
        <v>10</v>
      </c>
      <c r="L6380" s="1" t="n">
        <v>0</v>
      </c>
      <c r="M6380" s="1" t="n">
        <v>63850</v>
      </c>
    </row>
    <row r="6381" customFormat="false" ht="14.9" hidden="false" customHeight="false" outlineLevel="0" collapsed="false">
      <c r="A6381" s="1" t="n">
        <v>6386</v>
      </c>
      <c r="B6381" s="1" t="n">
        <v>84</v>
      </c>
      <c r="C6381" s="1" t="n">
        <v>0</v>
      </c>
      <c r="D6381" s="1" t="n">
        <v>0</v>
      </c>
      <c r="E6381" s="1" t="n">
        <v>1</v>
      </c>
      <c r="F6381" s="1" t="n">
        <v>6381</v>
      </c>
      <c r="H6381" s="1" t="s">
        <v>7042</v>
      </c>
      <c r="I6381" s="3" t="e">
        <f aca="false">-#NAME? #NAME? #NAME? #NAME?</f>
        <v>#VALUE!</v>
      </c>
      <c r="J6381" s="3" t="s">
        <v>194</v>
      </c>
      <c r="K6381" s="1" t="n">
        <v>10</v>
      </c>
      <c r="L6381" s="1" t="n">
        <v>0</v>
      </c>
      <c r="M6381" s="1" t="n">
        <v>63860</v>
      </c>
    </row>
    <row r="6382" customFormat="false" ht="14.9" hidden="false" customHeight="false" outlineLevel="0" collapsed="false">
      <c r="A6382" s="1" t="n">
        <v>6387</v>
      </c>
      <c r="B6382" s="1" t="n">
        <v>84</v>
      </c>
      <c r="C6382" s="1" t="n">
        <v>0</v>
      </c>
      <c r="D6382" s="1" t="n">
        <v>0</v>
      </c>
      <c r="E6382" s="1" t="n">
        <v>1</v>
      </c>
      <c r="F6382" s="1" t="n">
        <v>6381</v>
      </c>
      <c r="H6382" s="1" t="s">
        <v>7043</v>
      </c>
      <c r="I6382" s="3" t="e">
        <f aca="false">-#NAME? #NAME?</f>
        <v>#VALUE!</v>
      </c>
      <c r="J6382" s="3" t="s">
        <v>256</v>
      </c>
      <c r="K6382" s="1" t="n">
        <v>10</v>
      </c>
      <c r="L6382" s="1" t="n">
        <v>0</v>
      </c>
      <c r="M6382" s="1" t="n">
        <v>63870</v>
      </c>
    </row>
    <row r="6383" customFormat="false" ht="417.9" hidden="false" customHeight="false" outlineLevel="0" collapsed="false">
      <c r="A6383" s="1" t="n">
        <v>6388</v>
      </c>
      <c r="B6383" s="1" t="n">
        <v>84</v>
      </c>
      <c r="C6383" s="1" t="n">
        <v>0</v>
      </c>
      <c r="D6383" s="1" t="n">
        <v>1</v>
      </c>
      <c r="E6383" s="1" t="n">
        <v>0</v>
      </c>
      <c r="G6383" s="1" t="n">
        <v>84.56</v>
      </c>
      <c r="I6383" s="3" t="s">
        <v>7044</v>
      </c>
      <c r="L6383" s="1" t="n">
        <v>0</v>
      </c>
      <c r="M6383" s="1" t="n">
        <v>63880</v>
      </c>
    </row>
    <row r="6384" customFormat="false" ht="14.9" hidden="false" customHeight="false" outlineLevel="0" collapsed="false">
      <c r="A6384" s="1" t="n">
        <v>6389</v>
      </c>
      <c r="B6384" s="1" t="n">
        <v>84</v>
      </c>
      <c r="C6384" s="1" t="n">
        <v>0</v>
      </c>
      <c r="D6384" s="1" t="n">
        <v>0</v>
      </c>
      <c r="E6384" s="1" t="n">
        <v>0</v>
      </c>
      <c r="F6384" s="1" t="n">
        <v>6388</v>
      </c>
      <c r="I6384" s="3" t="e">
        <f aca="false">-#NAME? #NAME? #NAME? #NAME? #NAME? #NAME? #NAME? #NAME? #NAME? #NAME?</f>
        <v>#VALUE!</v>
      </c>
      <c r="L6384" s="1" t="n">
        <v>0</v>
      </c>
      <c r="M6384" s="1" t="n">
        <v>63890</v>
      </c>
    </row>
    <row r="6385" customFormat="false" ht="14.9" hidden="false" customHeight="false" outlineLevel="0" collapsed="false">
      <c r="A6385" s="1" t="n">
        <v>6390</v>
      </c>
      <c r="B6385" s="1" t="n">
        <v>84</v>
      </c>
      <c r="C6385" s="1" t="n">
        <v>0</v>
      </c>
      <c r="D6385" s="1" t="n">
        <v>0</v>
      </c>
      <c r="E6385" s="1" t="n">
        <v>1</v>
      </c>
      <c r="F6385" s="1" t="n">
        <v>6389</v>
      </c>
      <c r="H6385" s="1" t="s">
        <v>7045</v>
      </c>
      <c r="I6385" s="3" t="e">
        <f aca="false">--#NAME? #NAME? #NAME?</f>
        <v>#VALUE!</v>
      </c>
      <c r="J6385" s="3" t="s">
        <v>194</v>
      </c>
      <c r="K6385" s="1" t="n">
        <v>10</v>
      </c>
      <c r="L6385" s="1" t="n">
        <v>0</v>
      </c>
      <c r="M6385" s="1" t="n">
        <v>63900</v>
      </c>
    </row>
    <row r="6386" customFormat="false" ht="14.9" hidden="false" customHeight="false" outlineLevel="0" collapsed="false">
      <c r="A6386" s="1" t="n">
        <v>6391</v>
      </c>
      <c r="B6386" s="1" t="n">
        <v>84</v>
      </c>
      <c r="C6386" s="1" t="n">
        <v>0</v>
      </c>
      <c r="D6386" s="1" t="n">
        <v>0</v>
      </c>
      <c r="E6386" s="1" t="n">
        <v>1</v>
      </c>
      <c r="F6386" s="1" t="n">
        <v>6389</v>
      </c>
      <c r="H6386" s="1" t="s">
        <v>7046</v>
      </c>
      <c r="I6386" s="3" t="e">
        <f aca="false">--#NAME? #NAME? #NAME? #NAME? #NAME? #NAME? #NAME? #NAME?</f>
        <v>#VALUE!</v>
      </c>
      <c r="J6386" s="3" t="s">
        <v>194</v>
      </c>
      <c r="K6386" s="1" t="n">
        <v>10</v>
      </c>
      <c r="L6386" s="1" t="n">
        <v>0</v>
      </c>
      <c r="M6386" s="1" t="n">
        <v>63910</v>
      </c>
    </row>
    <row r="6387" customFormat="false" ht="14.9" hidden="false" customHeight="false" outlineLevel="0" collapsed="false">
      <c r="A6387" s="1" t="n">
        <v>6392</v>
      </c>
      <c r="B6387" s="1" t="n">
        <v>84</v>
      </c>
      <c r="C6387" s="1" t="n">
        <v>0</v>
      </c>
      <c r="D6387" s="1" t="n">
        <v>0</v>
      </c>
      <c r="E6387" s="1" t="n">
        <v>1</v>
      </c>
      <c r="F6387" s="1" t="n">
        <v>6388</v>
      </c>
      <c r="H6387" s="1" t="s">
        <v>7047</v>
      </c>
      <c r="I6387" s="3" t="e">
        <f aca="false">-#NAME? #NAME? #NAME? #NAME?</f>
        <v>#VALUE!</v>
      </c>
      <c r="J6387" s="3" t="s">
        <v>194</v>
      </c>
      <c r="K6387" s="1" t="n">
        <v>10</v>
      </c>
      <c r="L6387" s="1" t="n">
        <v>0</v>
      </c>
      <c r="M6387" s="1" t="n">
        <v>63920</v>
      </c>
    </row>
    <row r="6388" customFormat="false" ht="14.9" hidden="false" customHeight="false" outlineLevel="0" collapsed="false">
      <c r="A6388" s="1" t="n">
        <v>6393</v>
      </c>
      <c r="B6388" s="1" t="n">
        <v>84</v>
      </c>
      <c r="C6388" s="1" t="n">
        <v>0</v>
      </c>
      <c r="D6388" s="1" t="n">
        <v>0</v>
      </c>
      <c r="E6388" s="1" t="n">
        <v>1</v>
      </c>
      <c r="F6388" s="1" t="n">
        <v>6388</v>
      </c>
      <c r="H6388" s="1" t="s">
        <v>7048</v>
      </c>
      <c r="I6388" s="3" t="e">
        <f aca="false">-#NAME? #NAME? #NAME? #NAME?</f>
        <v>#VALUE!</v>
      </c>
      <c r="J6388" s="3" t="s">
        <v>194</v>
      </c>
      <c r="K6388" s="1" t="n">
        <v>10</v>
      </c>
      <c r="L6388" s="1" t="n">
        <v>0</v>
      </c>
      <c r="M6388" s="1" t="n">
        <v>63930</v>
      </c>
    </row>
    <row r="6389" customFormat="false" ht="14.9" hidden="false" customHeight="false" outlineLevel="0" collapsed="false">
      <c r="A6389" s="1" t="n">
        <v>6394</v>
      </c>
      <c r="B6389" s="1" t="n">
        <v>84</v>
      </c>
      <c r="C6389" s="1" t="n">
        <v>0</v>
      </c>
      <c r="D6389" s="1" t="n">
        <v>0</v>
      </c>
      <c r="E6389" s="1" t="n">
        <v>1</v>
      </c>
      <c r="F6389" s="1" t="n">
        <v>6388</v>
      </c>
      <c r="H6389" s="1" t="s">
        <v>7049</v>
      </c>
      <c r="I6389" s="3" t="e">
        <f aca="false">-#NAME? #NAME? #NAME? #NAME? #NAME?</f>
        <v>#VALUE!</v>
      </c>
      <c r="J6389" s="3" t="s">
        <v>194</v>
      </c>
      <c r="K6389" s="1" t="n">
        <v>10</v>
      </c>
      <c r="L6389" s="1" t="n">
        <v>0</v>
      </c>
      <c r="M6389" s="1" t="n">
        <v>63940</v>
      </c>
    </row>
    <row r="6390" customFormat="false" ht="14.9" hidden="false" customHeight="false" outlineLevel="0" collapsed="false">
      <c r="A6390" s="1" t="n">
        <v>6395</v>
      </c>
      <c r="B6390" s="1" t="n">
        <v>84</v>
      </c>
      <c r="C6390" s="1" t="n">
        <v>0</v>
      </c>
      <c r="D6390" s="1" t="n">
        <v>0</v>
      </c>
      <c r="E6390" s="1" t="n">
        <v>1</v>
      </c>
      <c r="F6390" s="1" t="n">
        <v>6388</v>
      </c>
      <c r="H6390" s="1" t="s">
        <v>7050</v>
      </c>
      <c r="I6390" s="3" t="e">
        <f aca="false">-#NAME?-#NAME? #NAME? #NAME?</f>
        <v>#VALUE!</v>
      </c>
      <c r="J6390" s="3" t="s">
        <v>194</v>
      </c>
      <c r="K6390" s="1" t="n">
        <v>10</v>
      </c>
      <c r="L6390" s="1" t="n">
        <v>0</v>
      </c>
      <c r="M6390" s="1" t="n">
        <v>63950</v>
      </c>
    </row>
    <row r="6391" customFormat="false" ht="14.9" hidden="false" customHeight="false" outlineLevel="0" collapsed="false">
      <c r="A6391" s="1" t="n">
        <v>6396</v>
      </c>
      <c r="B6391" s="1" t="n">
        <v>84</v>
      </c>
      <c r="C6391" s="1" t="n">
        <v>0</v>
      </c>
      <c r="D6391" s="1" t="n">
        <v>0</v>
      </c>
      <c r="E6391" s="1" t="n">
        <v>1</v>
      </c>
      <c r="F6391" s="1" t="n">
        <v>6388</v>
      </c>
      <c r="H6391" s="1" t="s">
        <v>7051</v>
      </c>
      <c r="I6391" s="3" t="e">
        <f aca="false">-#NAME?</f>
        <v>#NAME?</v>
      </c>
      <c r="J6391" s="3" t="s">
        <v>194</v>
      </c>
      <c r="K6391" s="1" t="n">
        <v>10</v>
      </c>
      <c r="L6391" s="1" t="n">
        <v>0</v>
      </c>
      <c r="M6391" s="1" t="n">
        <v>63960</v>
      </c>
    </row>
    <row r="6392" customFormat="false" ht="216.4" hidden="false" customHeight="false" outlineLevel="0" collapsed="false">
      <c r="A6392" s="1" t="n">
        <v>6397</v>
      </c>
      <c r="B6392" s="1" t="n">
        <v>84</v>
      </c>
      <c r="C6392" s="1" t="n">
        <v>0</v>
      </c>
      <c r="D6392" s="1" t="n">
        <v>1</v>
      </c>
      <c r="E6392" s="1" t="n">
        <v>0</v>
      </c>
      <c r="G6392" s="1" t="n">
        <v>84.57</v>
      </c>
      <c r="I6392" s="3" t="s">
        <v>7052</v>
      </c>
      <c r="L6392" s="1" t="n">
        <v>0</v>
      </c>
      <c r="M6392" s="1" t="n">
        <v>63970</v>
      </c>
    </row>
    <row r="6393" customFormat="false" ht="14.9" hidden="false" customHeight="false" outlineLevel="0" collapsed="false">
      <c r="A6393" s="1" t="n">
        <v>6398</v>
      </c>
      <c r="B6393" s="1" t="n">
        <v>84</v>
      </c>
      <c r="C6393" s="1" t="n">
        <v>0</v>
      </c>
      <c r="D6393" s="1" t="n">
        <v>0</v>
      </c>
      <c r="E6393" s="1" t="n">
        <v>1</v>
      </c>
      <c r="F6393" s="1" t="n">
        <v>6397</v>
      </c>
      <c r="H6393" s="1" t="s">
        <v>7053</v>
      </c>
      <c r="I6393" s="3" t="e">
        <f aca="false">-#NAME? #NAME?</f>
        <v>#VALUE!</v>
      </c>
      <c r="J6393" s="3" t="s">
        <v>194</v>
      </c>
      <c r="K6393" s="1" t="n">
        <v>10</v>
      </c>
      <c r="L6393" s="1" t="n">
        <v>0</v>
      </c>
      <c r="M6393" s="1" t="n">
        <v>63980</v>
      </c>
    </row>
    <row r="6394" customFormat="false" ht="14.9" hidden="false" customHeight="false" outlineLevel="0" collapsed="false">
      <c r="A6394" s="1" t="n">
        <v>6399</v>
      </c>
      <c r="B6394" s="1" t="n">
        <v>84</v>
      </c>
      <c r="C6394" s="1" t="n">
        <v>0</v>
      </c>
      <c r="D6394" s="1" t="n">
        <v>0</v>
      </c>
      <c r="E6394" s="1" t="n">
        <v>1</v>
      </c>
      <c r="F6394" s="1" t="n">
        <v>6397</v>
      </c>
      <c r="H6394" s="1" t="s">
        <v>7054</v>
      </c>
      <c r="I6394" s="3" t="e">
        <f aca="false">-#NAME? #NAME? #NAME? (#NAME? #NAME?)</f>
        <v>#VALUE!</v>
      </c>
      <c r="J6394" s="3" t="s">
        <v>194</v>
      </c>
      <c r="K6394" s="1" t="n">
        <v>10</v>
      </c>
      <c r="L6394" s="1" t="n">
        <v>0</v>
      </c>
      <c r="M6394" s="1" t="n">
        <v>63990</v>
      </c>
    </row>
    <row r="6395" customFormat="false" ht="14.9" hidden="false" customHeight="false" outlineLevel="0" collapsed="false">
      <c r="A6395" s="1" t="n">
        <v>6400</v>
      </c>
      <c r="B6395" s="1" t="n">
        <v>84</v>
      </c>
      <c r="C6395" s="1" t="n">
        <v>0</v>
      </c>
      <c r="D6395" s="1" t="n">
        <v>0</v>
      </c>
      <c r="E6395" s="1" t="n">
        <v>1</v>
      </c>
      <c r="F6395" s="1" t="n">
        <v>6397</v>
      </c>
      <c r="H6395" s="1" t="s">
        <v>7055</v>
      </c>
      <c r="I6395" s="3" t="e">
        <f aca="false">-#NAME? #NAME? #NAME?</f>
        <v>#VALUE!</v>
      </c>
      <c r="J6395" s="3" t="s">
        <v>194</v>
      </c>
      <c r="K6395" s="1" t="n">
        <v>10</v>
      </c>
      <c r="L6395" s="1" t="n">
        <v>0</v>
      </c>
      <c r="M6395" s="1" t="n">
        <v>64000</v>
      </c>
    </row>
    <row r="6396" customFormat="false" ht="95.5" hidden="false" customHeight="false" outlineLevel="0" collapsed="false">
      <c r="A6396" s="1" t="n">
        <v>6401</v>
      </c>
      <c r="B6396" s="1" t="n">
        <v>84</v>
      </c>
      <c r="C6396" s="1" t="n">
        <v>0</v>
      </c>
      <c r="D6396" s="1" t="n">
        <v>1</v>
      </c>
      <c r="E6396" s="1" t="n">
        <v>0</v>
      </c>
      <c r="G6396" s="1" t="n">
        <v>84.58</v>
      </c>
      <c r="I6396" s="3" t="s">
        <v>7056</v>
      </c>
      <c r="L6396" s="1" t="n">
        <v>0</v>
      </c>
      <c r="M6396" s="1" t="n">
        <v>64010</v>
      </c>
    </row>
    <row r="6397" customFormat="false" ht="41.75" hidden="false" customHeight="false" outlineLevel="0" collapsed="false">
      <c r="A6397" s="1" t="n">
        <v>6402</v>
      </c>
      <c r="B6397" s="1" t="n">
        <v>84</v>
      </c>
      <c r="C6397" s="1" t="n">
        <v>0</v>
      </c>
      <c r="D6397" s="1" t="n">
        <v>0</v>
      </c>
      <c r="E6397" s="1" t="n">
        <v>0</v>
      </c>
      <c r="F6397" s="1" t="n">
        <v>6401</v>
      </c>
      <c r="I6397" s="3" t="s">
        <v>7057</v>
      </c>
      <c r="L6397" s="1" t="n">
        <v>0</v>
      </c>
      <c r="M6397" s="1" t="n">
        <v>64020</v>
      </c>
    </row>
    <row r="6398" customFormat="false" ht="14.9" hidden="false" customHeight="false" outlineLevel="0" collapsed="false">
      <c r="A6398" s="1" t="n">
        <v>6403</v>
      </c>
      <c r="B6398" s="1" t="n">
        <v>84</v>
      </c>
      <c r="C6398" s="1" t="n">
        <v>0</v>
      </c>
      <c r="D6398" s="1" t="n">
        <v>0</v>
      </c>
      <c r="E6398" s="1" t="n">
        <v>1</v>
      </c>
      <c r="F6398" s="1" t="n">
        <v>6402</v>
      </c>
      <c r="H6398" s="1" t="s">
        <v>7058</v>
      </c>
      <c r="I6398" s="3" t="e">
        <f aca="false">--#NAME? #NAME?</f>
        <v>#VALUE!</v>
      </c>
      <c r="J6398" s="3" t="s">
        <v>194</v>
      </c>
      <c r="K6398" s="1" t="n">
        <v>10</v>
      </c>
      <c r="L6398" s="1" t="n">
        <v>0</v>
      </c>
      <c r="M6398" s="1" t="n">
        <v>64030</v>
      </c>
    </row>
    <row r="6399" customFormat="false" ht="14.9" hidden="false" customHeight="false" outlineLevel="0" collapsed="false">
      <c r="A6399" s="1" t="n">
        <v>6404</v>
      </c>
      <c r="B6399" s="1" t="n">
        <v>84</v>
      </c>
      <c r="C6399" s="1" t="n">
        <v>0</v>
      </c>
      <c r="D6399" s="1" t="n">
        <v>0</v>
      </c>
      <c r="E6399" s="1" t="n">
        <v>1</v>
      </c>
      <c r="F6399" s="1" t="n">
        <v>6402</v>
      </c>
      <c r="H6399" s="1" t="s">
        <v>7059</v>
      </c>
      <c r="I6399" s="3" t="e">
        <f aca="false">--#NAME?</f>
        <v>#NAME?</v>
      </c>
      <c r="J6399" s="3" t="s">
        <v>194</v>
      </c>
      <c r="K6399" s="1" t="n">
        <v>10</v>
      </c>
      <c r="L6399" s="1" t="n">
        <v>0</v>
      </c>
      <c r="M6399" s="1" t="n">
        <v>64040</v>
      </c>
    </row>
    <row r="6400" customFormat="false" ht="28.35" hidden="false" customHeight="false" outlineLevel="0" collapsed="false">
      <c r="A6400" s="1" t="n">
        <v>6405</v>
      </c>
      <c r="B6400" s="1" t="n">
        <v>84</v>
      </c>
      <c r="C6400" s="1" t="n">
        <v>0</v>
      </c>
      <c r="D6400" s="1" t="n">
        <v>0</v>
      </c>
      <c r="E6400" s="1" t="n">
        <v>0</v>
      </c>
      <c r="F6400" s="1" t="n">
        <v>6401</v>
      </c>
      <c r="I6400" s="3" t="s">
        <v>7060</v>
      </c>
      <c r="L6400" s="1" t="n">
        <v>0</v>
      </c>
      <c r="M6400" s="1" t="n">
        <v>64050</v>
      </c>
    </row>
    <row r="6401" customFormat="false" ht="14.9" hidden="false" customHeight="false" outlineLevel="0" collapsed="false">
      <c r="A6401" s="1" t="n">
        <v>6406</v>
      </c>
      <c r="B6401" s="1" t="n">
        <v>84</v>
      </c>
      <c r="C6401" s="1" t="n">
        <v>0</v>
      </c>
      <c r="D6401" s="1" t="n">
        <v>0</v>
      </c>
      <c r="E6401" s="1" t="n">
        <v>1</v>
      </c>
      <c r="F6401" s="1" t="n">
        <v>6405</v>
      </c>
      <c r="H6401" s="1" t="s">
        <v>7061</v>
      </c>
      <c r="I6401" s="3" t="e">
        <f aca="false">--#NAME? #NAME?</f>
        <v>#VALUE!</v>
      </c>
      <c r="J6401" s="3" t="s">
        <v>194</v>
      </c>
      <c r="K6401" s="1" t="n">
        <v>10</v>
      </c>
      <c r="L6401" s="1" t="n">
        <v>0</v>
      </c>
      <c r="M6401" s="1" t="n">
        <v>64060</v>
      </c>
    </row>
    <row r="6402" customFormat="false" ht="14.9" hidden="false" customHeight="false" outlineLevel="0" collapsed="false">
      <c r="A6402" s="1" t="n">
        <v>6407</v>
      </c>
      <c r="B6402" s="1" t="n">
        <v>84</v>
      </c>
      <c r="C6402" s="1" t="n">
        <v>0</v>
      </c>
      <c r="D6402" s="1" t="n">
        <v>0</v>
      </c>
      <c r="E6402" s="1" t="n">
        <v>1</v>
      </c>
      <c r="F6402" s="1" t="n">
        <v>6405</v>
      </c>
      <c r="H6402" s="1" t="s">
        <v>7062</v>
      </c>
      <c r="I6402" s="3" t="e">
        <f aca="false">--#NAME?</f>
        <v>#NAME?</v>
      </c>
      <c r="J6402" s="3" t="s">
        <v>194</v>
      </c>
      <c r="K6402" s="1" t="n">
        <v>10</v>
      </c>
      <c r="L6402" s="1" t="n">
        <v>0</v>
      </c>
      <c r="M6402" s="1" t="n">
        <v>64070</v>
      </c>
    </row>
    <row r="6403" customFormat="false" ht="337.3" hidden="false" customHeight="false" outlineLevel="0" collapsed="false">
      <c r="A6403" s="1" t="n">
        <v>6408</v>
      </c>
      <c r="B6403" s="1" t="n">
        <v>84</v>
      </c>
      <c r="C6403" s="1" t="n">
        <v>0</v>
      </c>
      <c r="D6403" s="1" t="n">
        <v>1</v>
      </c>
      <c r="E6403" s="1" t="n">
        <v>0</v>
      </c>
      <c r="G6403" s="1" t="n">
        <v>84.59</v>
      </c>
      <c r="I6403" s="3" t="s">
        <v>7063</v>
      </c>
      <c r="L6403" s="1" t="n">
        <v>0</v>
      </c>
      <c r="M6403" s="1" t="n">
        <v>64080</v>
      </c>
    </row>
    <row r="6404" customFormat="false" ht="14.9" hidden="false" customHeight="false" outlineLevel="0" collapsed="false">
      <c r="A6404" s="1" t="n">
        <v>6409</v>
      </c>
      <c r="B6404" s="1" t="n">
        <v>84</v>
      </c>
      <c r="C6404" s="1" t="n">
        <v>0</v>
      </c>
      <c r="D6404" s="1" t="n">
        <v>0</v>
      </c>
      <c r="E6404" s="1" t="n">
        <v>1</v>
      </c>
      <c r="F6404" s="1" t="n">
        <v>6408</v>
      </c>
      <c r="H6404" s="1" t="s">
        <v>7064</v>
      </c>
      <c r="I6404" s="3" t="e">
        <f aca="false">-#NAME? #NAME? #NAME? #NAME?</f>
        <v>#VALUE!</v>
      </c>
      <c r="J6404" s="3" t="s">
        <v>194</v>
      </c>
      <c r="K6404" s="1" t="n">
        <v>10</v>
      </c>
      <c r="L6404" s="1" t="n">
        <v>0</v>
      </c>
      <c r="M6404" s="1" t="n">
        <v>64090</v>
      </c>
    </row>
    <row r="6405" customFormat="false" ht="55.2" hidden="false" customHeight="false" outlineLevel="0" collapsed="false">
      <c r="A6405" s="1" t="n">
        <v>6410</v>
      </c>
      <c r="B6405" s="1" t="n">
        <v>84</v>
      </c>
      <c r="C6405" s="1" t="n">
        <v>0</v>
      </c>
      <c r="D6405" s="1" t="n">
        <v>0</v>
      </c>
      <c r="E6405" s="1" t="n">
        <v>0</v>
      </c>
      <c r="F6405" s="1" t="n">
        <v>6408</v>
      </c>
      <c r="I6405" s="3" t="s">
        <v>7065</v>
      </c>
      <c r="L6405" s="1" t="n">
        <v>0</v>
      </c>
      <c r="M6405" s="1" t="n">
        <v>64100</v>
      </c>
    </row>
    <row r="6406" customFormat="false" ht="14.9" hidden="false" customHeight="false" outlineLevel="0" collapsed="false">
      <c r="A6406" s="1" t="n">
        <v>6411</v>
      </c>
      <c r="B6406" s="1" t="n">
        <v>84</v>
      </c>
      <c r="C6406" s="1" t="n">
        <v>0</v>
      </c>
      <c r="D6406" s="1" t="n">
        <v>0</v>
      </c>
      <c r="E6406" s="1" t="n">
        <v>1</v>
      </c>
      <c r="F6406" s="1" t="n">
        <v>6410</v>
      </c>
      <c r="H6406" s="1" t="s">
        <v>7066</v>
      </c>
      <c r="I6406" s="3" t="e">
        <f aca="false">--#NAME? #NAME?</f>
        <v>#VALUE!</v>
      </c>
      <c r="J6406" s="3" t="s">
        <v>194</v>
      </c>
      <c r="K6406" s="1" t="n">
        <v>10</v>
      </c>
      <c r="L6406" s="1" t="n">
        <v>0</v>
      </c>
      <c r="M6406" s="1" t="n">
        <v>64110</v>
      </c>
    </row>
    <row r="6407" customFormat="false" ht="14.9" hidden="false" customHeight="false" outlineLevel="0" collapsed="false">
      <c r="A6407" s="1" t="n">
        <v>6412</v>
      </c>
      <c r="B6407" s="1" t="n">
        <v>84</v>
      </c>
      <c r="C6407" s="1" t="n">
        <v>0</v>
      </c>
      <c r="D6407" s="1" t="n">
        <v>0</v>
      </c>
      <c r="E6407" s="1" t="n">
        <v>1</v>
      </c>
      <c r="F6407" s="1" t="n">
        <v>6410</v>
      </c>
      <c r="H6407" s="1" t="s">
        <v>7067</v>
      </c>
      <c r="I6407" s="3" t="e">
        <f aca="false">--#NAME?</f>
        <v>#NAME?</v>
      </c>
      <c r="J6407" s="3" t="s">
        <v>194</v>
      </c>
      <c r="K6407" s="1" t="n">
        <v>10</v>
      </c>
      <c r="L6407" s="1" t="n">
        <v>0</v>
      </c>
      <c r="M6407" s="1" t="n">
        <v>64120</v>
      </c>
    </row>
    <row r="6408" customFormat="false" ht="68.65" hidden="false" customHeight="false" outlineLevel="0" collapsed="false">
      <c r="A6408" s="1" t="n">
        <v>6413</v>
      </c>
      <c r="B6408" s="1" t="n">
        <v>84</v>
      </c>
      <c r="C6408" s="1" t="n">
        <v>0</v>
      </c>
      <c r="D6408" s="1" t="n">
        <v>0</v>
      </c>
      <c r="E6408" s="1" t="n">
        <v>0</v>
      </c>
      <c r="F6408" s="1" t="n">
        <v>6408</v>
      </c>
      <c r="I6408" s="3" t="s">
        <v>7068</v>
      </c>
      <c r="L6408" s="1" t="n">
        <v>0</v>
      </c>
      <c r="M6408" s="1" t="n">
        <v>64130</v>
      </c>
    </row>
    <row r="6409" customFormat="false" ht="14.9" hidden="false" customHeight="false" outlineLevel="0" collapsed="false">
      <c r="A6409" s="1" t="n">
        <v>6414</v>
      </c>
      <c r="B6409" s="1" t="n">
        <v>84</v>
      </c>
      <c r="C6409" s="1" t="n">
        <v>0</v>
      </c>
      <c r="D6409" s="1" t="n">
        <v>0</v>
      </c>
      <c r="E6409" s="1" t="n">
        <v>1</v>
      </c>
      <c r="F6409" s="1" t="n">
        <v>6413</v>
      </c>
      <c r="H6409" s="1" t="s">
        <v>7069</v>
      </c>
      <c r="I6409" s="3" t="e">
        <f aca="false">--#NAME? #NAME?</f>
        <v>#VALUE!</v>
      </c>
      <c r="J6409" s="3" t="s">
        <v>194</v>
      </c>
      <c r="K6409" s="1" t="n">
        <v>10</v>
      </c>
      <c r="L6409" s="1" t="n">
        <v>0</v>
      </c>
      <c r="M6409" s="1" t="n">
        <v>64140</v>
      </c>
    </row>
    <row r="6410" customFormat="false" ht="14.9" hidden="false" customHeight="false" outlineLevel="0" collapsed="false">
      <c r="A6410" s="1" t="n">
        <v>6415</v>
      </c>
      <c r="B6410" s="1" t="n">
        <v>84</v>
      </c>
      <c r="C6410" s="1" t="n">
        <v>0</v>
      </c>
      <c r="D6410" s="1" t="n">
        <v>0</v>
      </c>
      <c r="E6410" s="1" t="n">
        <v>1</v>
      </c>
      <c r="F6410" s="1" t="n">
        <v>6413</v>
      </c>
      <c r="H6410" s="1" t="s">
        <v>7070</v>
      </c>
      <c r="I6410" s="3" t="e">
        <f aca="false">--#NAME?</f>
        <v>#NAME?</v>
      </c>
      <c r="J6410" s="3" t="s">
        <v>194</v>
      </c>
      <c r="K6410" s="1" t="n">
        <v>10</v>
      </c>
      <c r="L6410" s="1" t="n">
        <v>0</v>
      </c>
      <c r="M6410" s="1" t="n">
        <v>64150</v>
      </c>
    </row>
    <row r="6411" customFormat="false" ht="14.9" hidden="false" customHeight="false" outlineLevel="0" collapsed="false">
      <c r="A6411" s="1" t="n">
        <v>6416</v>
      </c>
      <c r="B6411" s="1" t="n">
        <v>84</v>
      </c>
      <c r="C6411" s="1" t="n">
        <v>0</v>
      </c>
      <c r="D6411" s="1" t="n">
        <v>0</v>
      </c>
      <c r="E6411" s="1" t="n">
        <v>0</v>
      </c>
      <c r="F6411" s="1" t="n">
        <v>6408</v>
      </c>
      <c r="I6411" s="3" t="e">
        <f aca="false">-#NAME? #NAME? #NAME?</f>
        <v>#VALUE!</v>
      </c>
      <c r="L6411" s="1" t="n">
        <v>0</v>
      </c>
      <c r="M6411" s="1" t="n">
        <v>64160</v>
      </c>
    </row>
    <row r="6412" customFormat="false" ht="14.9" hidden="false" customHeight="false" outlineLevel="0" collapsed="false">
      <c r="A6412" s="1" t="n">
        <v>6417</v>
      </c>
      <c r="B6412" s="1" t="n">
        <v>84</v>
      </c>
      <c r="C6412" s="1" t="n">
        <v>0</v>
      </c>
      <c r="D6412" s="1" t="n">
        <v>0</v>
      </c>
      <c r="E6412" s="1" t="n">
        <v>1</v>
      </c>
      <c r="F6412" s="1" t="n">
        <v>6416</v>
      </c>
      <c r="H6412" s="1" t="s">
        <v>7071</v>
      </c>
      <c r="I6412" s="3" t="e">
        <f aca="false">--#NAME? #NAME?</f>
        <v>#VALUE!</v>
      </c>
      <c r="J6412" s="3" t="s">
        <v>194</v>
      </c>
      <c r="K6412" s="1" t="n">
        <v>10</v>
      </c>
      <c r="L6412" s="1" t="n">
        <v>0</v>
      </c>
      <c r="M6412" s="1" t="n">
        <v>64170</v>
      </c>
    </row>
    <row r="6413" customFormat="false" ht="14.9" hidden="false" customHeight="false" outlineLevel="0" collapsed="false">
      <c r="A6413" s="1" t="n">
        <v>6418</v>
      </c>
      <c r="B6413" s="1" t="n">
        <v>84</v>
      </c>
      <c r="C6413" s="1" t="n">
        <v>0</v>
      </c>
      <c r="D6413" s="1" t="n">
        <v>0</v>
      </c>
      <c r="E6413" s="1" t="n">
        <v>1</v>
      </c>
      <c r="F6413" s="1" t="n">
        <v>6416</v>
      </c>
      <c r="H6413" s="1" t="s">
        <v>7072</v>
      </c>
      <c r="I6413" s="3" t="e">
        <f aca="false">--#NAME?</f>
        <v>#NAME?</v>
      </c>
      <c r="J6413" s="3" t="s">
        <v>194</v>
      </c>
      <c r="K6413" s="1" t="n">
        <v>10</v>
      </c>
      <c r="L6413" s="1" t="n">
        <v>0</v>
      </c>
      <c r="M6413" s="1" t="n">
        <v>64180</v>
      </c>
    </row>
    <row r="6414" customFormat="false" ht="68.65" hidden="false" customHeight="false" outlineLevel="0" collapsed="false">
      <c r="A6414" s="1" t="n">
        <v>6419</v>
      </c>
      <c r="B6414" s="1" t="n">
        <v>84</v>
      </c>
      <c r="C6414" s="1" t="n">
        <v>0</v>
      </c>
      <c r="D6414" s="1" t="n">
        <v>0</v>
      </c>
      <c r="E6414" s="1" t="n">
        <v>0</v>
      </c>
      <c r="F6414" s="1" t="n">
        <v>6408</v>
      </c>
      <c r="I6414" s="3" t="s">
        <v>7073</v>
      </c>
      <c r="L6414" s="1" t="n">
        <v>0</v>
      </c>
      <c r="M6414" s="1" t="n">
        <v>64190</v>
      </c>
    </row>
    <row r="6415" customFormat="false" ht="14.9" hidden="false" customHeight="false" outlineLevel="0" collapsed="false">
      <c r="A6415" s="1" t="n">
        <v>6420</v>
      </c>
      <c r="B6415" s="1" t="n">
        <v>84</v>
      </c>
      <c r="C6415" s="1" t="n">
        <v>0</v>
      </c>
      <c r="D6415" s="1" t="n">
        <v>0</v>
      </c>
      <c r="E6415" s="1" t="n">
        <v>1</v>
      </c>
      <c r="F6415" s="1" t="n">
        <v>6419</v>
      </c>
      <c r="H6415" s="1" t="s">
        <v>7074</v>
      </c>
      <c r="I6415" s="3" t="e">
        <f aca="false">--#NAME? #NAME?</f>
        <v>#VALUE!</v>
      </c>
      <c r="J6415" s="3" t="s">
        <v>194</v>
      </c>
      <c r="K6415" s="1" t="n">
        <v>10</v>
      </c>
      <c r="L6415" s="1" t="n">
        <v>0</v>
      </c>
      <c r="M6415" s="1" t="n">
        <v>64200</v>
      </c>
    </row>
    <row r="6416" customFormat="false" ht="14.9" hidden="false" customHeight="false" outlineLevel="0" collapsed="false">
      <c r="A6416" s="1" t="n">
        <v>6421</v>
      </c>
      <c r="B6416" s="1" t="n">
        <v>84</v>
      </c>
      <c r="C6416" s="1" t="n">
        <v>0</v>
      </c>
      <c r="D6416" s="1" t="n">
        <v>0</v>
      </c>
      <c r="E6416" s="1" t="n">
        <v>1</v>
      </c>
      <c r="F6416" s="1" t="n">
        <v>6419</v>
      </c>
      <c r="H6416" s="1" t="s">
        <v>7075</v>
      </c>
      <c r="I6416" s="3" t="e">
        <f aca="false">--#NAME?</f>
        <v>#NAME?</v>
      </c>
      <c r="J6416" s="3" t="s">
        <v>194</v>
      </c>
      <c r="K6416" s="1" t="n">
        <v>10</v>
      </c>
      <c r="L6416" s="1" t="n">
        <v>0</v>
      </c>
      <c r="M6416" s="1" t="n">
        <v>64210</v>
      </c>
    </row>
    <row r="6417" customFormat="false" ht="55.2" hidden="false" customHeight="false" outlineLevel="0" collapsed="false">
      <c r="A6417" s="1" t="n">
        <v>6422</v>
      </c>
      <c r="B6417" s="1" t="n">
        <v>84</v>
      </c>
      <c r="C6417" s="1" t="n">
        <v>0</v>
      </c>
      <c r="D6417" s="1" t="n">
        <v>0</v>
      </c>
      <c r="E6417" s="1" t="n">
        <v>0</v>
      </c>
      <c r="F6417" s="1" t="n">
        <v>6408</v>
      </c>
      <c r="I6417" s="3" t="s">
        <v>7076</v>
      </c>
      <c r="L6417" s="1" t="n">
        <v>0</v>
      </c>
      <c r="M6417" s="1" t="n">
        <v>64220</v>
      </c>
    </row>
    <row r="6418" customFormat="false" ht="14.9" hidden="false" customHeight="false" outlineLevel="0" collapsed="false">
      <c r="A6418" s="1" t="n">
        <v>6423</v>
      </c>
      <c r="B6418" s="1" t="n">
        <v>84</v>
      </c>
      <c r="C6418" s="1" t="n">
        <v>0</v>
      </c>
      <c r="D6418" s="1" t="n">
        <v>0</v>
      </c>
      <c r="E6418" s="1" t="n">
        <v>1</v>
      </c>
      <c r="F6418" s="1" t="n">
        <v>6422</v>
      </c>
      <c r="H6418" s="1" t="s">
        <v>7077</v>
      </c>
      <c r="I6418" s="3" t="e">
        <f aca="false">--#NAME? #NAME?</f>
        <v>#VALUE!</v>
      </c>
      <c r="J6418" s="3" t="s">
        <v>194</v>
      </c>
      <c r="K6418" s="1" t="n">
        <v>10</v>
      </c>
      <c r="L6418" s="1" t="n">
        <v>0</v>
      </c>
      <c r="M6418" s="1" t="n">
        <v>64230</v>
      </c>
    </row>
    <row r="6419" customFormat="false" ht="14.9" hidden="false" customHeight="false" outlineLevel="0" collapsed="false">
      <c r="A6419" s="1" t="n">
        <v>6424</v>
      </c>
      <c r="B6419" s="1" t="n">
        <v>84</v>
      </c>
      <c r="C6419" s="1" t="n">
        <v>0</v>
      </c>
      <c r="D6419" s="1" t="n">
        <v>0</v>
      </c>
      <c r="E6419" s="1" t="n">
        <v>1</v>
      </c>
      <c r="F6419" s="1" t="n">
        <v>6422</v>
      </c>
      <c r="H6419" s="1" t="s">
        <v>7078</v>
      </c>
      <c r="I6419" s="3" t="e">
        <f aca="false">--#NAME?</f>
        <v>#NAME?</v>
      </c>
      <c r="J6419" s="3" t="s">
        <v>194</v>
      </c>
      <c r="K6419" s="1" t="n">
        <v>10</v>
      </c>
      <c r="L6419" s="1" t="n">
        <v>0</v>
      </c>
      <c r="M6419" s="1" t="n">
        <v>64240</v>
      </c>
    </row>
    <row r="6420" customFormat="false" ht="14.9" hidden="false" customHeight="false" outlineLevel="0" collapsed="false">
      <c r="A6420" s="1" t="n">
        <v>6425</v>
      </c>
      <c r="B6420" s="1" t="n">
        <v>84</v>
      </c>
      <c r="C6420" s="1" t="n">
        <v>0</v>
      </c>
      <c r="D6420" s="1" t="n">
        <v>0</v>
      </c>
      <c r="E6420" s="1" t="n">
        <v>1</v>
      </c>
      <c r="F6420" s="1" t="n">
        <v>6408</v>
      </c>
      <c r="H6420" s="1" t="s">
        <v>7079</v>
      </c>
      <c r="I6420" s="3" t="e">
        <f aca="false">-#NAME? #NAME? #NAME? #NAME? #NAME?</f>
        <v>#VALUE!</v>
      </c>
      <c r="J6420" s="3" t="s">
        <v>194</v>
      </c>
      <c r="K6420" s="1" t="n">
        <v>10</v>
      </c>
      <c r="L6420" s="1" t="n">
        <v>0</v>
      </c>
      <c r="M6420" s="1" t="n">
        <v>64250</v>
      </c>
    </row>
    <row r="6421" customFormat="false" ht="458.2" hidden="false" customHeight="false" outlineLevel="0" collapsed="false">
      <c r="A6421" s="1" t="n">
        <v>6426</v>
      </c>
      <c r="B6421" s="1" t="n">
        <v>84</v>
      </c>
      <c r="C6421" s="1" t="n">
        <v>0</v>
      </c>
      <c r="D6421" s="1" t="n">
        <v>1</v>
      </c>
      <c r="E6421" s="1" t="n">
        <v>0</v>
      </c>
      <c r="G6421" s="1" t="n">
        <v>84.6</v>
      </c>
      <c r="I6421" s="3" t="s">
        <v>7080</v>
      </c>
      <c r="L6421" s="1" t="n">
        <v>0</v>
      </c>
      <c r="M6421" s="1" t="n">
        <v>64260</v>
      </c>
    </row>
    <row r="6422" customFormat="false" ht="229.85" hidden="false" customHeight="false" outlineLevel="0" collapsed="false">
      <c r="A6422" s="1" t="n">
        <v>6427</v>
      </c>
      <c r="B6422" s="1" t="n">
        <v>84</v>
      </c>
      <c r="C6422" s="1" t="n">
        <v>0</v>
      </c>
      <c r="D6422" s="1" t="n">
        <v>0</v>
      </c>
      <c r="E6422" s="1" t="n">
        <v>0</v>
      </c>
      <c r="F6422" s="1" t="n">
        <v>6426</v>
      </c>
      <c r="I6422" s="3" t="s">
        <v>7081</v>
      </c>
      <c r="L6422" s="1" t="n">
        <v>0</v>
      </c>
      <c r="M6422" s="1" t="n">
        <v>64270</v>
      </c>
    </row>
    <row r="6423" customFormat="false" ht="14.9" hidden="false" customHeight="false" outlineLevel="0" collapsed="false">
      <c r="A6423" s="1" t="n">
        <v>6428</v>
      </c>
      <c r="B6423" s="1" t="n">
        <v>84</v>
      </c>
      <c r="C6423" s="1" t="n">
        <v>0</v>
      </c>
      <c r="D6423" s="1" t="n">
        <v>0</v>
      </c>
      <c r="E6423" s="1" t="n">
        <v>1</v>
      </c>
      <c r="F6423" s="1" t="n">
        <v>6427</v>
      </c>
      <c r="H6423" s="1" t="s">
        <v>7082</v>
      </c>
      <c r="I6423" s="3" t="e">
        <f aca="false">--#NAME? #NAME?</f>
        <v>#VALUE!</v>
      </c>
      <c r="J6423" s="3" t="s">
        <v>194</v>
      </c>
      <c r="K6423" s="1" t="n">
        <v>10</v>
      </c>
      <c r="L6423" s="1" t="n">
        <v>0</v>
      </c>
      <c r="M6423" s="1" t="n">
        <v>64280</v>
      </c>
    </row>
    <row r="6424" customFormat="false" ht="14.9" hidden="false" customHeight="false" outlineLevel="0" collapsed="false">
      <c r="A6424" s="1" t="n">
        <v>6429</v>
      </c>
      <c r="B6424" s="1" t="n">
        <v>84</v>
      </c>
      <c r="C6424" s="1" t="n">
        <v>0</v>
      </c>
      <c r="D6424" s="1" t="n">
        <v>0</v>
      </c>
      <c r="E6424" s="1" t="n">
        <v>1</v>
      </c>
      <c r="F6424" s="1" t="n">
        <v>6427</v>
      </c>
      <c r="H6424" s="1" t="s">
        <v>7083</v>
      </c>
      <c r="I6424" s="3" t="e">
        <f aca="false">--#NAME?</f>
        <v>#NAME?</v>
      </c>
      <c r="J6424" s="3" t="s">
        <v>194</v>
      </c>
      <c r="K6424" s="1" t="n">
        <v>10</v>
      </c>
      <c r="L6424" s="1" t="n">
        <v>0</v>
      </c>
      <c r="M6424" s="1" t="n">
        <v>64290</v>
      </c>
    </row>
    <row r="6425" customFormat="false" ht="14.9" hidden="false" customHeight="false" outlineLevel="0" collapsed="false">
      <c r="A6425" s="1" t="n">
        <v>6430</v>
      </c>
      <c r="B6425" s="1" t="n">
        <v>84</v>
      </c>
      <c r="C6425" s="1" t="n">
        <v>0</v>
      </c>
      <c r="D6425" s="1" t="n">
        <v>0</v>
      </c>
      <c r="E6425" s="1" t="n">
        <v>0</v>
      </c>
      <c r="F6425" s="1" t="n">
        <v>6426</v>
      </c>
      <c r="I6425" s="3" t="e">
        <f aca="false">-#NAME? #NAME? #NAME?</f>
        <v>#VALUE!</v>
      </c>
      <c r="L6425" s="1" t="n">
        <v>0</v>
      </c>
      <c r="M6425" s="1" t="n">
        <v>64300</v>
      </c>
    </row>
    <row r="6426" customFormat="false" ht="14.9" hidden="false" customHeight="false" outlineLevel="0" collapsed="false">
      <c r="A6426" s="1" t="n">
        <v>6431</v>
      </c>
      <c r="B6426" s="1" t="n">
        <v>84</v>
      </c>
      <c r="C6426" s="1" t="n">
        <v>0</v>
      </c>
      <c r="D6426" s="1" t="n">
        <v>0</v>
      </c>
      <c r="E6426" s="1" t="n">
        <v>1</v>
      </c>
      <c r="F6426" s="1" t="n">
        <v>6430</v>
      </c>
      <c r="H6426" s="1" t="s">
        <v>7084</v>
      </c>
      <c r="I6426" s="3" t="e">
        <f aca="false">--#NAME? #NAME? #NAME?,#NAME? #NAME?</f>
        <v>#VALUE!</v>
      </c>
      <c r="J6426" s="3" t="s">
        <v>194</v>
      </c>
      <c r="K6426" s="1" t="n">
        <v>10</v>
      </c>
      <c r="L6426" s="1" t="n">
        <v>0</v>
      </c>
      <c r="M6426" s="1" t="n">
        <v>64310</v>
      </c>
    </row>
    <row r="6427" customFormat="false" ht="14.9" hidden="false" customHeight="false" outlineLevel="0" collapsed="false">
      <c r="A6427" s="1" t="n">
        <v>6432</v>
      </c>
      <c r="B6427" s="1" t="n">
        <v>84</v>
      </c>
      <c r="C6427" s="1" t="n">
        <v>0</v>
      </c>
      <c r="D6427" s="1" t="n">
        <v>0</v>
      </c>
      <c r="E6427" s="1" t="n">
        <v>1</v>
      </c>
      <c r="F6427" s="1" t="n">
        <v>6430</v>
      </c>
      <c r="H6427" s="1" t="s">
        <v>7085</v>
      </c>
      <c r="I6427" s="3" t="e">
        <f aca="false">--#NAME? #NAME? #NAME? #NAME?,#NAME? #NAME?</f>
        <v>#VALUE!</v>
      </c>
      <c r="J6427" s="3" t="s">
        <v>194</v>
      </c>
      <c r="K6427" s="1" t="n">
        <v>10</v>
      </c>
      <c r="L6427" s="1" t="n">
        <v>0</v>
      </c>
      <c r="M6427" s="1" t="n">
        <v>64320</v>
      </c>
    </row>
    <row r="6428" customFormat="false" ht="14.9" hidden="false" customHeight="false" outlineLevel="0" collapsed="false">
      <c r="A6428" s="1" t="n">
        <v>6433</v>
      </c>
      <c r="B6428" s="1" t="n">
        <v>84</v>
      </c>
      <c r="C6428" s="1" t="n">
        <v>0</v>
      </c>
      <c r="D6428" s="1" t="n">
        <v>0</v>
      </c>
      <c r="E6428" s="1" t="n">
        <v>1</v>
      </c>
      <c r="F6428" s="1" t="n">
        <v>6430</v>
      </c>
      <c r="H6428" s="1" t="s">
        <v>7086</v>
      </c>
      <c r="I6428" s="3" t="e">
        <f aca="false">--#NAME? #NAME? #NAME?</f>
        <v>#VALUE!</v>
      </c>
      <c r="J6428" s="3" t="s">
        <v>194</v>
      </c>
      <c r="K6428" s="1" t="n">
        <v>10</v>
      </c>
      <c r="L6428" s="1" t="n">
        <v>0</v>
      </c>
      <c r="M6428" s="1" t="n">
        <v>64330</v>
      </c>
    </row>
    <row r="6429" customFormat="false" ht="14.9" hidden="false" customHeight="false" outlineLevel="0" collapsed="false">
      <c r="A6429" s="1" t="n">
        <v>6434</v>
      </c>
      <c r="B6429" s="1" t="n">
        <v>84</v>
      </c>
      <c r="C6429" s="1" t="n">
        <v>0</v>
      </c>
      <c r="D6429" s="1" t="n">
        <v>0</v>
      </c>
      <c r="E6429" s="1" t="n">
        <v>1</v>
      </c>
      <c r="F6429" s="1" t="n">
        <v>6430</v>
      </c>
      <c r="H6429" s="1" t="s">
        <v>7087</v>
      </c>
      <c r="I6429" s="3" t="e">
        <f aca="false">--#NAME?</f>
        <v>#NAME?</v>
      </c>
      <c r="J6429" s="3" t="s">
        <v>194</v>
      </c>
      <c r="K6429" s="1" t="n">
        <v>10</v>
      </c>
      <c r="L6429" s="1" t="n">
        <v>0</v>
      </c>
      <c r="M6429" s="1" t="n">
        <v>64340</v>
      </c>
    </row>
    <row r="6430" customFormat="false" ht="95.5" hidden="false" customHeight="false" outlineLevel="0" collapsed="false">
      <c r="A6430" s="1" t="n">
        <v>6435</v>
      </c>
      <c r="B6430" s="1" t="n">
        <v>84</v>
      </c>
      <c r="C6430" s="1" t="n">
        <v>0</v>
      </c>
      <c r="D6430" s="1" t="n">
        <v>0</v>
      </c>
      <c r="E6430" s="1" t="n">
        <v>0</v>
      </c>
      <c r="F6430" s="1" t="n">
        <v>6426</v>
      </c>
      <c r="I6430" s="3" t="s">
        <v>7088</v>
      </c>
      <c r="L6430" s="1" t="n">
        <v>0</v>
      </c>
      <c r="M6430" s="1" t="n">
        <v>64350</v>
      </c>
    </row>
    <row r="6431" customFormat="false" ht="14.9" hidden="false" customHeight="false" outlineLevel="0" collapsed="false">
      <c r="A6431" s="1" t="n">
        <v>6436</v>
      </c>
      <c r="B6431" s="1" t="n">
        <v>84</v>
      </c>
      <c r="C6431" s="1" t="n">
        <v>0</v>
      </c>
      <c r="D6431" s="1" t="n">
        <v>0</v>
      </c>
      <c r="E6431" s="1" t="n">
        <v>1</v>
      </c>
      <c r="F6431" s="1" t="n">
        <v>6435</v>
      </c>
      <c r="H6431" s="1" t="s">
        <v>7089</v>
      </c>
      <c r="I6431" s="3" t="e">
        <f aca="false">--#NAME? #NAME?</f>
        <v>#VALUE!</v>
      </c>
      <c r="J6431" s="3" t="s">
        <v>194</v>
      </c>
      <c r="K6431" s="1" t="n">
        <v>10</v>
      </c>
      <c r="L6431" s="1" t="n">
        <v>0</v>
      </c>
      <c r="M6431" s="1" t="n">
        <v>64360</v>
      </c>
    </row>
    <row r="6432" customFormat="false" ht="14.9" hidden="false" customHeight="false" outlineLevel="0" collapsed="false">
      <c r="A6432" s="1" t="n">
        <v>6437</v>
      </c>
      <c r="B6432" s="1" t="n">
        <v>84</v>
      </c>
      <c r="C6432" s="1" t="n">
        <v>0</v>
      </c>
      <c r="D6432" s="1" t="n">
        <v>0</v>
      </c>
      <c r="E6432" s="1" t="n">
        <v>1</v>
      </c>
      <c r="F6432" s="1" t="n">
        <v>6435</v>
      </c>
      <c r="H6432" s="1" t="s">
        <v>7090</v>
      </c>
      <c r="I6432" s="3" t="e">
        <f aca="false">--#NAME?</f>
        <v>#NAME?</v>
      </c>
      <c r="J6432" s="3" t="s">
        <v>194</v>
      </c>
      <c r="K6432" s="1" t="n">
        <v>10</v>
      </c>
      <c r="L6432" s="1" t="n">
        <v>0</v>
      </c>
      <c r="M6432" s="1" t="n">
        <v>64370</v>
      </c>
    </row>
    <row r="6433" customFormat="false" ht="14.9" hidden="false" customHeight="false" outlineLevel="0" collapsed="false">
      <c r="A6433" s="1" t="n">
        <v>6438</v>
      </c>
      <c r="B6433" s="1" t="n">
        <v>84</v>
      </c>
      <c r="C6433" s="1" t="n">
        <v>0</v>
      </c>
      <c r="D6433" s="1" t="n">
        <v>0</v>
      </c>
      <c r="E6433" s="1" t="n">
        <v>1</v>
      </c>
      <c r="F6433" s="1" t="n">
        <v>6426</v>
      </c>
      <c r="H6433" s="1" t="s">
        <v>7091</v>
      </c>
      <c r="I6433" s="3" t="e">
        <f aca="false">-#NAME? #NAME? #NAME? #NAME?</f>
        <v>#VALUE!</v>
      </c>
      <c r="J6433" s="3" t="s">
        <v>194</v>
      </c>
      <c r="K6433" s="1" t="n">
        <v>10</v>
      </c>
      <c r="L6433" s="1" t="n">
        <v>0</v>
      </c>
      <c r="M6433" s="1" t="n">
        <v>64380</v>
      </c>
    </row>
    <row r="6434" customFormat="false" ht="14.9" hidden="false" customHeight="false" outlineLevel="0" collapsed="false">
      <c r="A6434" s="1" t="n">
        <v>6439</v>
      </c>
      <c r="B6434" s="1" t="n">
        <v>84</v>
      </c>
      <c r="C6434" s="1" t="n">
        <v>0</v>
      </c>
      <c r="D6434" s="1" t="n">
        <v>0</v>
      </c>
      <c r="E6434" s="1" t="n">
        <v>1</v>
      </c>
      <c r="F6434" s="1" t="n">
        <v>6426</v>
      </c>
      <c r="H6434" s="1" t="s">
        <v>7092</v>
      </c>
      <c r="I6434" s="3" t="e">
        <f aca="false">-#NAME?</f>
        <v>#NAME?</v>
      </c>
      <c r="J6434" s="3" t="s">
        <v>194</v>
      </c>
      <c r="K6434" s="1" t="n">
        <v>10</v>
      </c>
      <c r="L6434" s="1" t="n">
        <v>0</v>
      </c>
      <c r="M6434" s="1" t="n">
        <v>64390</v>
      </c>
    </row>
    <row r="6435" customFormat="false" ht="364.15" hidden="false" customHeight="false" outlineLevel="0" collapsed="false">
      <c r="A6435" s="1" t="n">
        <v>6440</v>
      </c>
      <c r="B6435" s="1" t="n">
        <v>84</v>
      </c>
      <c r="C6435" s="1" t="n">
        <v>0</v>
      </c>
      <c r="D6435" s="1" t="n">
        <v>1</v>
      </c>
      <c r="E6435" s="1" t="n">
        <v>0</v>
      </c>
      <c r="G6435" s="1" t="n">
        <v>84.61</v>
      </c>
      <c r="I6435" s="3" t="s">
        <v>7093</v>
      </c>
      <c r="L6435" s="1" t="n">
        <v>0</v>
      </c>
      <c r="M6435" s="1" t="n">
        <v>64400</v>
      </c>
    </row>
    <row r="6436" customFormat="false" ht="14.9" hidden="false" customHeight="false" outlineLevel="0" collapsed="false">
      <c r="A6436" s="1" t="n">
        <v>6441</v>
      </c>
      <c r="B6436" s="1" t="n">
        <v>84</v>
      </c>
      <c r="C6436" s="1" t="n">
        <v>0</v>
      </c>
      <c r="D6436" s="1" t="n">
        <v>0</v>
      </c>
      <c r="E6436" s="1" t="n">
        <v>1</v>
      </c>
      <c r="F6436" s="1" t="n">
        <v>6440</v>
      </c>
      <c r="H6436" s="1" t="s">
        <v>7094</v>
      </c>
      <c r="I6436" s="3" t="e">
        <f aca="false">-#NAME? #NAME? #NAME? #NAME?</f>
        <v>#VALUE!</v>
      </c>
      <c r="J6436" s="3" t="s">
        <v>194</v>
      </c>
      <c r="K6436" s="1" t="n">
        <v>10</v>
      </c>
      <c r="L6436" s="1" t="n">
        <v>0</v>
      </c>
      <c r="M6436" s="1" t="n">
        <v>64410</v>
      </c>
    </row>
    <row r="6437" customFormat="false" ht="14.9" hidden="false" customHeight="false" outlineLevel="0" collapsed="false">
      <c r="A6437" s="1" t="n">
        <v>6442</v>
      </c>
      <c r="B6437" s="1" t="n">
        <v>84</v>
      </c>
      <c r="C6437" s="1" t="n">
        <v>0</v>
      </c>
      <c r="D6437" s="1" t="n">
        <v>0</v>
      </c>
      <c r="E6437" s="1" t="n">
        <v>1</v>
      </c>
      <c r="F6437" s="1" t="n">
        <v>6440</v>
      </c>
      <c r="H6437" s="1" t="s">
        <v>7095</v>
      </c>
      <c r="I6437" s="3" t="e">
        <f aca="false">-#NAME? #NAME?</f>
        <v>#VALUE!</v>
      </c>
      <c r="J6437" s="3" t="s">
        <v>194</v>
      </c>
      <c r="K6437" s="1" t="n">
        <v>10</v>
      </c>
      <c r="L6437" s="1" t="n">
        <v>0</v>
      </c>
      <c r="M6437" s="1" t="n">
        <v>64420</v>
      </c>
    </row>
    <row r="6438" customFormat="false" ht="14.9" hidden="false" customHeight="false" outlineLevel="0" collapsed="false">
      <c r="A6438" s="1" t="n">
        <v>6443</v>
      </c>
      <c r="B6438" s="1" t="n">
        <v>84</v>
      </c>
      <c r="C6438" s="1" t="n">
        <v>0</v>
      </c>
      <c r="D6438" s="1" t="n">
        <v>0</v>
      </c>
      <c r="E6438" s="1" t="n">
        <v>1</v>
      </c>
      <c r="F6438" s="1" t="n">
        <v>6440</v>
      </c>
      <c r="H6438" s="1" t="s">
        <v>7096</v>
      </c>
      <c r="I6438" s="3" t="e">
        <f aca="false">-#NAME? #NAME?,#NAME? #NAME? #NAME? #NAME? #NAME? #NAME?</f>
        <v>#VALUE!</v>
      </c>
      <c r="J6438" s="3" t="s">
        <v>194</v>
      </c>
      <c r="K6438" s="1" t="n">
        <v>10</v>
      </c>
      <c r="L6438" s="1" t="n">
        <v>0</v>
      </c>
      <c r="M6438" s="1" t="n">
        <v>64430</v>
      </c>
    </row>
    <row r="6439" customFormat="false" ht="14.9" hidden="false" customHeight="false" outlineLevel="0" collapsed="false">
      <c r="A6439" s="1" t="n">
        <v>6444</v>
      </c>
      <c r="B6439" s="1" t="n">
        <v>84</v>
      </c>
      <c r="C6439" s="1" t="n">
        <v>0</v>
      </c>
      <c r="D6439" s="1" t="n">
        <v>0</v>
      </c>
      <c r="E6439" s="1" t="n">
        <v>1</v>
      </c>
      <c r="F6439" s="1" t="n">
        <v>6440</v>
      </c>
      <c r="H6439" s="1" t="s">
        <v>7097</v>
      </c>
      <c r="I6439" s="3" t="e">
        <f aca="false">-#NAME? #NAME? #NAME? #NAME?</f>
        <v>#VALUE!</v>
      </c>
      <c r="J6439" s="3" t="s">
        <v>194</v>
      </c>
      <c r="K6439" s="1" t="n">
        <v>10</v>
      </c>
      <c r="L6439" s="1" t="n">
        <v>0</v>
      </c>
      <c r="M6439" s="1" t="n">
        <v>64440</v>
      </c>
    </row>
    <row r="6440" customFormat="false" ht="14.9" hidden="false" customHeight="false" outlineLevel="0" collapsed="false">
      <c r="A6440" s="1" t="n">
        <v>6445</v>
      </c>
      <c r="B6440" s="1" t="n">
        <v>84</v>
      </c>
      <c r="C6440" s="1" t="n">
        <v>0</v>
      </c>
      <c r="D6440" s="1" t="n">
        <v>0</v>
      </c>
      <c r="E6440" s="1" t="n">
        <v>1</v>
      </c>
      <c r="F6440" s="1" t="n">
        <v>6440</v>
      </c>
      <c r="H6440" s="1" t="s">
        <v>7098</v>
      </c>
      <c r="I6440" s="3" t="e">
        <f aca="false">-#NAME?</f>
        <v>#NAME?</v>
      </c>
      <c r="J6440" s="3" t="s">
        <v>194</v>
      </c>
      <c r="K6440" s="1" t="n">
        <v>10</v>
      </c>
      <c r="L6440" s="1" t="n">
        <v>0</v>
      </c>
      <c r="M6440" s="1" t="n">
        <v>64450</v>
      </c>
    </row>
    <row r="6441" customFormat="false" ht="511.9" hidden="false" customHeight="false" outlineLevel="0" collapsed="false">
      <c r="A6441" s="1" t="n">
        <v>6446</v>
      </c>
      <c r="B6441" s="1" t="n">
        <v>84</v>
      </c>
      <c r="C6441" s="1" t="n">
        <v>0</v>
      </c>
      <c r="D6441" s="1" t="n">
        <v>1</v>
      </c>
      <c r="E6441" s="1" t="n">
        <v>0</v>
      </c>
      <c r="G6441" s="1" t="n">
        <v>84.62</v>
      </c>
      <c r="I6441" s="3" t="s">
        <v>7099</v>
      </c>
      <c r="L6441" s="1" t="n">
        <v>0</v>
      </c>
      <c r="M6441" s="1" t="n">
        <v>64460</v>
      </c>
    </row>
    <row r="6442" customFormat="false" ht="14.9" hidden="false" customHeight="false" outlineLevel="0" collapsed="false">
      <c r="A6442" s="1" t="n">
        <v>6447</v>
      </c>
      <c r="B6442" s="1" t="n">
        <v>84</v>
      </c>
      <c r="C6442" s="1" t="n">
        <v>0</v>
      </c>
      <c r="D6442" s="1" t="n">
        <v>0</v>
      </c>
      <c r="E6442" s="1" t="n">
        <v>1</v>
      </c>
      <c r="F6442" s="1" t="n">
        <v>6446</v>
      </c>
      <c r="H6442" s="1" t="s">
        <v>7100</v>
      </c>
      <c r="I6442" s="3" t="e">
        <f aca="false">-#NAME? #NAME? #NAME? #NAME? (#NAME? #NAME?) #NAME? #NAME?</f>
        <v>#VALUE!</v>
      </c>
      <c r="J6442" s="3" t="s">
        <v>194</v>
      </c>
      <c r="K6442" s="1" t="n">
        <v>10</v>
      </c>
      <c r="L6442" s="1" t="n">
        <v>0</v>
      </c>
      <c r="M6442" s="1" t="n">
        <v>64470</v>
      </c>
    </row>
    <row r="6443" customFormat="false" ht="122.35" hidden="false" customHeight="false" outlineLevel="0" collapsed="false">
      <c r="A6443" s="1" t="n">
        <v>6448</v>
      </c>
      <c r="B6443" s="1" t="n">
        <v>84</v>
      </c>
      <c r="C6443" s="1" t="n">
        <v>0</v>
      </c>
      <c r="D6443" s="1" t="n">
        <v>0</v>
      </c>
      <c r="E6443" s="1" t="n">
        <v>0</v>
      </c>
      <c r="F6443" s="1" t="n">
        <v>6446</v>
      </c>
      <c r="I6443" s="3" t="s">
        <v>7101</v>
      </c>
      <c r="L6443" s="1" t="n">
        <v>0</v>
      </c>
      <c r="M6443" s="1" t="n">
        <v>64480</v>
      </c>
    </row>
    <row r="6444" customFormat="false" ht="14.9" hidden="false" customHeight="false" outlineLevel="0" collapsed="false">
      <c r="A6444" s="1" t="n">
        <v>6449</v>
      </c>
      <c r="B6444" s="1" t="n">
        <v>84</v>
      </c>
      <c r="C6444" s="1" t="n">
        <v>0</v>
      </c>
      <c r="D6444" s="1" t="n">
        <v>0</v>
      </c>
      <c r="E6444" s="1" t="n">
        <v>1</v>
      </c>
      <c r="F6444" s="1" t="n">
        <v>6448</v>
      </c>
      <c r="H6444" s="1" t="s">
        <v>7102</v>
      </c>
      <c r="I6444" s="3" t="e">
        <f aca="false">--#NAME? #NAME?</f>
        <v>#VALUE!</v>
      </c>
      <c r="J6444" s="3" t="s">
        <v>194</v>
      </c>
      <c r="K6444" s="1" t="n">
        <v>10</v>
      </c>
      <c r="L6444" s="1" t="n">
        <v>0</v>
      </c>
      <c r="M6444" s="1" t="n">
        <v>64490</v>
      </c>
    </row>
    <row r="6445" customFormat="false" ht="14.9" hidden="false" customHeight="false" outlineLevel="0" collapsed="false">
      <c r="A6445" s="1" t="n">
        <v>6450</v>
      </c>
      <c r="B6445" s="1" t="n">
        <v>84</v>
      </c>
      <c r="C6445" s="1" t="n">
        <v>0</v>
      </c>
      <c r="D6445" s="1" t="n">
        <v>0</v>
      </c>
      <c r="E6445" s="1" t="n">
        <v>1</v>
      </c>
      <c r="F6445" s="1" t="n">
        <v>6448</v>
      </c>
      <c r="H6445" s="1" t="s">
        <v>7103</v>
      </c>
      <c r="I6445" s="3" t="e">
        <f aca="false">--#NAME?</f>
        <v>#NAME?</v>
      </c>
      <c r="J6445" s="3" t="s">
        <v>194</v>
      </c>
      <c r="K6445" s="1" t="n">
        <v>10</v>
      </c>
      <c r="L6445" s="1" t="n">
        <v>0</v>
      </c>
      <c r="M6445" s="1" t="n">
        <v>64500</v>
      </c>
    </row>
    <row r="6446" customFormat="false" ht="176.1" hidden="false" customHeight="false" outlineLevel="0" collapsed="false">
      <c r="A6446" s="1" t="n">
        <v>6451</v>
      </c>
      <c r="B6446" s="1" t="n">
        <v>84</v>
      </c>
      <c r="C6446" s="1" t="n">
        <v>0</v>
      </c>
      <c r="D6446" s="1" t="n">
        <v>0</v>
      </c>
      <c r="E6446" s="1" t="n">
        <v>0</v>
      </c>
      <c r="F6446" s="1" t="n">
        <v>6446</v>
      </c>
      <c r="I6446" s="3" t="s">
        <v>7104</v>
      </c>
      <c r="L6446" s="1" t="n">
        <v>0</v>
      </c>
      <c r="M6446" s="1" t="n">
        <v>64510</v>
      </c>
    </row>
    <row r="6447" customFormat="false" ht="14.9" hidden="false" customHeight="false" outlineLevel="0" collapsed="false">
      <c r="A6447" s="1" t="n">
        <v>6452</v>
      </c>
      <c r="B6447" s="1" t="n">
        <v>84</v>
      </c>
      <c r="C6447" s="1" t="n">
        <v>0</v>
      </c>
      <c r="D6447" s="1" t="n">
        <v>0</v>
      </c>
      <c r="E6447" s="1" t="n">
        <v>1</v>
      </c>
      <c r="F6447" s="1" t="n">
        <v>6451</v>
      </c>
      <c r="H6447" s="1" t="s">
        <v>7105</v>
      </c>
      <c r="I6447" s="3" t="e">
        <f aca="false">--#NAME? #NAME?</f>
        <v>#VALUE!</v>
      </c>
      <c r="J6447" s="3" t="s">
        <v>194</v>
      </c>
      <c r="K6447" s="1" t="n">
        <v>10</v>
      </c>
      <c r="L6447" s="1" t="n">
        <v>0</v>
      </c>
      <c r="M6447" s="1" t="n">
        <v>64520</v>
      </c>
    </row>
    <row r="6448" customFormat="false" ht="14.9" hidden="false" customHeight="false" outlineLevel="0" collapsed="false">
      <c r="A6448" s="1" t="n">
        <v>6453</v>
      </c>
      <c r="B6448" s="1" t="n">
        <v>84</v>
      </c>
      <c r="C6448" s="1" t="n">
        <v>0</v>
      </c>
      <c r="D6448" s="1" t="n">
        <v>0</v>
      </c>
      <c r="E6448" s="1" t="n">
        <v>1</v>
      </c>
      <c r="F6448" s="1" t="n">
        <v>6451</v>
      </c>
      <c r="H6448" s="1" t="s">
        <v>7106</v>
      </c>
      <c r="I6448" s="3" t="e">
        <f aca="false">--#NAME?</f>
        <v>#NAME?</v>
      </c>
      <c r="J6448" s="3" t="s">
        <v>194</v>
      </c>
      <c r="K6448" s="1" t="n">
        <v>10</v>
      </c>
      <c r="L6448" s="1" t="n">
        <v>0</v>
      </c>
      <c r="M6448" s="1" t="n">
        <v>64530</v>
      </c>
    </row>
    <row r="6449" customFormat="false" ht="189.55" hidden="false" customHeight="false" outlineLevel="0" collapsed="false">
      <c r="A6449" s="1" t="n">
        <v>6454</v>
      </c>
      <c r="B6449" s="1" t="n">
        <v>84</v>
      </c>
      <c r="C6449" s="1" t="n">
        <v>0</v>
      </c>
      <c r="D6449" s="1" t="n">
        <v>0</v>
      </c>
      <c r="E6449" s="1" t="n">
        <v>0</v>
      </c>
      <c r="F6449" s="1" t="n">
        <v>6446</v>
      </c>
      <c r="I6449" s="3" t="s">
        <v>7107</v>
      </c>
      <c r="L6449" s="1" t="n">
        <v>0</v>
      </c>
      <c r="M6449" s="1" t="n">
        <v>64540</v>
      </c>
    </row>
    <row r="6450" customFormat="false" ht="14.9" hidden="false" customHeight="false" outlineLevel="0" collapsed="false">
      <c r="A6450" s="1" t="n">
        <v>6455</v>
      </c>
      <c r="B6450" s="1" t="n">
        <v>84</v>
      </c>
      <c r="C6450" s="1" t="n">
        <v>0</v>
      </c>
      <c r="D6450" s="1" t="n">
        <v>0</v>
      </c>
      <c r="E6450" s="1" t="n">
        <v>1</v>
      </c>
      <c r="F6450" s="1" t="n">
        <v>6454</v>
      </c>
      <c r="H6450" s="1" t="s">
        <v>7108</v>
      </c>
      <c r="I6450" s="3" t="e">
        <f aca="false">--#NAME? #NAME?</f>
        <v>#VALUE!</v>
      </c>
      <c r="J6450" s="3" t="s">
        <v>194</v>
      </c>
      <c r="K6450" s="1" t="n">
        <v>10</v>
      </c>
      <c r="L6450" s="1" t="n">
        <v>0</v>
      </c>
      <c r="M6450" s="1" t="n">
        <v>64550</v>
      </c>
    </row>
    <row r="6451" customFormat="false" ht="14.9" hidden="false" customHeight="false" outlineLevel="0" collapsed="false">
      <c r="A6451" s="1" t="n">
        <v>6456</v>
      </c>
      <c r="B6451" s="1" t="n">
        <v>84</v>
      </c>
      <c r="C6451" s="1" t="n">
        <v>0</v>
      </c>
      <c r="D6451" s="1" t="n">
        <v>0</v>
      </c>
      <c r="E6451" s="1" t="n">
        <v>1</v>
      </c>
      <c r="F6451" s="1" t="n">
        <v>6454</v>
      </c>
      <c r="H6451" s="1" t="s">
        <v>7109</v>
      </c>
      <c r="I6451" s="3" t="e">
        <f aca="false">--#NAME?</f>
        <v>#NAME?</v>
      </c>
      <c r="J6451" s="3" t="s">
        <v>194</v>
      </c>
      <c r="K6451" s="1" t="n">
        <v>10</v>
      </c>
      <c r="L6451" s="1" t="n">
        <v>0</v>
      </c>
      <c r="M6451" s="1" t="n">
        <v>64560</v>
      </c>
    </row>
    <row r="6452" customFormat="false" ht="14.9" hidden="false" customHeight="false" outlineLevel="0" collapsed="false">
      <c r="A6452" s="1" t="n">
        <v>6457</v>
      </c>
      <c r="B6452" s="1" t="n">
        <v>84</v>
      </c>
      <c r="C6452" s="1" t="n">
        <v>0</v>
      </c>
      <c r="D6452" s="1" t="n">
        <v>0</v>
      </c>
      <c r="E6452" s="1" t="n">
        <v>0</v>
      </c>
      <c r="F6452" s="1" t="n">
        <v>6446</v>
      </c>
      <c r="I6452" s="3" t="s">
        <v>6517</v>
      </c>
      <c r="L6452" s="1" t="n">
        <v>0</v>
      </c>
      <c r="M6452" s="1" t="n">
        <v>64570</v>
      </c>
    </row>
    <row r="6453" customFormat="false" ht="14.9" hidden="false" customHeight="false" outlineLevel="0" collapsed="false">
      <c r="A6453" s="1" t="n">
        <v>6458</v>
      </c>
      <c r="B6453" s="1" t="n">
        <v>84</v>
      </c>
      <c r="C6453" s="1" t="n">
        <v>0</v>
      </c>
      <c r="D6453" s="1" t="n">
        <v>0</v>
      </c>
      <c r="E6453" s="1" t="n">
        <v>1</v>
      </c>
      <c r="F6453" s="1" t="n">
        <v>6457</v>
      </c>
      <c r="H6453" s="1" t="s">
        <v>7110</v>
      </c>
      <c r="I6453" s="3" t="e">
        <f aca="false">--#NAME? #NAME?</f>
        <v>#VALUE!</v>
      </c>
      <c r="J6453" s="3" t="s">
        <v>194</v>
      </c>
      <c r="K6453" s="1" t="n">
        <v>10</v>
      </c>
      <c r="L6453" s="1" t="n">
        <v>0</v>
      </c>
      <c r="M6453" s="1" t="n">
        <v>64580</v>
      </c>
    </row>
    <row r="6454" customFormat="false" ht="14.9" hidden="false" customHeight="false" outlineLevel="0" collapsed="false">
      <c r="A6454" s="1" t="n">
        <v>6459</v>
      </c>
      <c r="B6454" s="1" t="n">
        <v>84</v>
      </c>
      <c r="C6454" s="1" t="n">
        <v>0</v>
      </c>
      <c r="D6454" s="1" t="n">
        <v>0</v>
      </c>
      <c r="E6454" s="1" t="n">
        <v>1</v>
      </c>
      <c r="F6454" s="1" t="n">
        <v>6457</v>
      </c>
      <c r="H6454" s="1" t="s">
        <v>7111</v>
      </c>
      <c r="I6454" s="3" t="e">
        <f aca="false">--#NAME?</f>
        <v>#NAME?</v>
      </c>
      <c r="J6454" s="3" t="s">
        <v>194</v>
      </c>
      <c r="K6454" s="1" t="n">
        <v>10</v>
      </c>
      <c r="L6454" s="1" t="n">
        <v>0</v>
      </c>
      <c r="M6454" s="1" t="n">
        <v>64590</v>
      </c>
    </row>
    <row r="6455" customFormat="false" ht="122.35" hidden="false" customHeight="false" outlineLevel="0" collapsed="false">
      <c r="A6455" s="1" t="n">
        <v>6460</v>
      </c>
      <c r="B6455" s="1" t="n">
        <v>84</v>
      </c>
      <c r="C6455" s="1" t="n">
        <v>0</v>
      </c>
      <c r="D6455" s="1" t="n">
        <v>1</v>
      </c>
      <c r="E6455" s="1" t="n">
        <v>0</v>
      </c>
      <c r="G6455" s="1" t="n">
        <v>84.63</v>
      </c>
      <c r="I6455" s="3" t="s">
        <v>7112</v>
      </c>
      <c r="L6455" s="1" t="n">
        <v>0</v>
      </c>
      <c r="M6455" s="1" t="n">
        <v>64600</v>
      </c>
    </row>
    <row r="6456" customFormat="false" ht="14.9" hidden="false" customHeight="false" outlineLevel="0" collapsed="false">
      <c r="A6456" s="1" t="n">
        <v>6461</v>
      </c>
      <c r="B6456" s="1" t="n">
        <v>84</v>
      </c>
      <c r="C6456" s="1" t="n">
        <v>0</v>
      </c>
      <c r="D6456" s="1" t="n">
        <v>0</v>
      </c>
      <c r="E6456" s="1" t="n">
        <v>1</v>
      </c>
      <c r="F6456" s="1" t="n">
        <v>6460</v>
      </c>
      <c r="H6456" s="1" t="s">
        <v>7113</v>
      </c>
      <c r="I6456" s="3" t="e">
        <f aca="false">-#NAME? #NAME? #NAME?,#NAME?,#NAME?,#NAME? #NAME? #NAME? #NAME?</f>
        <v>#VALUE!</v>
      </c>
      <c r="J6456" s="3" t="s">
        <v>194</v>
      </c>
      <c r="K6456" s="1" t="n">
        <v>10</v>
      </c>
      <c r="L6456" s="1" t="n">
        <v>0</v>
      </c>
      <c r="M6456" s="1" t="n">
        <v>64610</v>
      </c>
    </row>
    <row r="6457" customFormat="false" ht="14.9" hidden="false" customHeight="false" outlineLevel="0" collapsed="false">
      <c r="A6457" s="1" t="n">
        <v>6462</v>
      </c>
      <c r="B6457" s="1" t="n">
        <v>84</v>
      </c>
      <c r="C6457" s="1" t="n">
        <v>0</v>
      </c>
      <c r="D6457" s="1" t="n">
        <v>0</v>
      </c>
      <c r="E6457" s="1" t="n">
        <v>1</v>
      </c>
      <c r="F6457" s="1" t="n">
        <v>6460</v>
      </c>
      <c r="H6457" s="1" t="s">
        <v>7114</v>
      </c>
      <c r="I6457" s="3" t="e">
        <f aca="false">-#NAME? #NAME? #NAME?</f>
        <v>#VALUE!</v>
      </c>
      <c r="J6457" s="3" t="s">
        <v>194</v>
      </c>
      <c r="K6457" s="1" t="n">
        <v>10</v>
      </c>
      <c r="L6457" s="1" t="n">
        <v>0</v>
      </c>
      <c r="M6457" s="1" t="n">
        <v>64620</v>
      </c>
    </row>
    <row r="6458" customFormat="false" ht="14.9" hidden="false" customHeight="false" outlineLevel="0" collapsed="false">
      <c r="A6458" s="1" t="n">
        <v>6463</v>
      </c>
      <c r="B6458" s="1" t="n">
        <v>84</v>
      </c>
      <c r="C6458" s="1" t="n">
        <v>0</v>
      </c>
      <c r="D6458" s="1" t="n">
        <v>0</v>
      </c>
      <c r="E6458" s="1" t="n">
        <v>1</v>
      </c>
      <c r="F6458" s="1" t="n">
        <v>6460</v>
      </c>
      <c r="H6458" s="1" t="s">
        <v>7115</v>
      </c>
      <c r="I6458" s="3" t="e">
        <f aca="false">-#NAME? #NAME? #NAME? #NAME?</f>
        <v>#VALUE!</v>
      </c>
      <c r="J6458" s="3" t="s">
        <v>194</v>
      </c>
      <c r="K6458" s="1" t="n">
        <v>10</v>
      </c>
      <c r="L6458" s="1" t="n">
        <v>0</v>
      </c>
      <c r="M6458" s="1" t="n">
        <v>64630</v>
      </c>
    </row>
    <row r="6459" customFormat="false" ht="14.9" hidden="false" customHeight="false" outlineLevel="0" collapsed="false">
      <c r="A6459" s="1" t="n">
        <v>6464</v>
      </c>
      <c r="B6459" s="1" t="n">
        <v>84</v>
      </c>
      <c r="C6459" s="1" t="n">
        <v>0</v>
      </c>
      <c r="D6459" s="1" t="n">
        <v>0</v>
      </c>
      <c r="E6459" s="1" t="n">
        <v>1</v>
      </c>
      <c r="F6459" s="1" t="n">
        <v>6460</v>
      </c>
      <c r="H6459" s="1" t="s">
        <v>7116</v>
      </c>
      <c r="I6459" s="3" t="e">
        <f aca="false">-#NAME?</f>
        <v>#NAME?</v>
      </c>
      <c r="J6459" s="3" t="s">
        <v>194</v>
      </c>
      <c r="K6459" s="1" t="n">
        <v>10</v>
      </c>
      <c r="L6459" s="1" t="n">
        <v>0</v>
      </c>
      <c r="M6459" s="1" t="n">
        <v>64640</v>
      </c>
    </row>
    <row r="6460" customFormat="false" ht="189.55" hidden="false" customHeight="false" outlineLevel="0" collapsed="false">
      <c r="A6460" s="1" t="n">
        <v>6465</v>
      </c>
      <c r="B6460" s="1" t="n">
        <v>84</v>
      </c>
      <c r="C6460" s="1" t="n">
        <v>0</v>
      </c>
      <c r="D6460" s="1" t="n">
        <v>1</v>
      </c>
      <c r="E6460" s="1" t="n">
        <v>0</v>
      </c>
      <c r="G6460" s="1" t="n">
        <v>84.64</v>
      </c>
      <c r="I6460" s="3" t="s">
        <v>7117</v>
      </c>
      <c r="L6460" s="1" t="n">
        <v>0</v>
      </c>
      <c r="M6460" s="1" t="n">
        <v>64650</v>
      </c>
    </row>
    <row r="6461" customFormat="false" ht="14.9" hidden="false" customHeight="false" outlineLevel="0" collapsed="false">
      <c r="A6461" s="1" t="n">
        <v>6466</v>
      </c>
      <c r="B6461" s="1" t="n">
        <v>84</v>
      </c>
      <c r="C6461" s="1" t="n">
        <v>0</v>
      </c>
      <c r="D6461" s="1" t="n">
        <v>0</v>
      </c>
      <c r="E6461" s="1" t="n">
        <v>1</v>
      </c>
      <c r="F6461" s="1" t="n">
        <v>6465</v>
      </c>
      <c r="H6461" s="1" t="s">
        <v>7118</v>
      </c>
      <c r="I6461" s="3" t="e">
        <f aca="false">-#NAME? #NAME?</f>
        <v>#VALUE!</v>
      </c>
      <c r="J6461" s="3" t="s">
        <v>194</v>
      </c>
      <c r="K6461" s="1" t="n">
        <v>10</v>
      </c>
      <c r="L6461" s="1" t="n">
        <v>0</v>
      </c>
      <c r="M6461" s="1" t="n">
        <v>64660</v>
      </c>
    </row>
    <row r="6462" customFormat="false" ht="14.9" hidden="false" customHeight="false" outlineLevel="0" collapsed="false">
      <c r="A6462" s="1" t="n">
        <v>6467</v>
      </c>
      <c r="B6462" s="1" t="n">
        <v>84</v>
      </c>
      <c r="C6462" s="1" t="n">
        <v>0</v>
      </c>
      <c r="D6462" s="1" t="n">
        <v>0</v>
      </c>
      <c r="E6462" s="1" t="n">
        <v>1</v>
      </c>
      <c r="F6462" s="1" t="n">
        <v>6465</v>
      </c>
      <c r="H6462" s="1" t="s">
        <v>7119</v>
      </c>
      <c r="I6462" s="3" t="e">
        <f aca="false">-#NAME? #NAME? #NAME? #NAME?</f>
        <v>#VALUE!</v>
      </c>
      <c r="J6462" s="3" t="s">
        <v>194</v>
      </c>
      <c r="K6462" s="1" t="n">
        <v>10</v>
      </c>
      <c r="L6462" s="1" t="n">
        <v>0</v>
      </c>
      <c r="M6462" s="1" t="n">
        <v>64670</v>
      </c>
    </row>
    <row r="6463" customFormat="false" ht="14.9" hidden="false" customHeight="false" outlineLevel="0" collapsed="false">
      <c r="A6463" s="1" t="n">
        <v>6468</v>
      </c>
      <c r="B6463" s="1" t="n">
        <v>84</v>
      </c>
      <c r="C6463" s="1" t="n">
        <v>0</v>
      </c>
      <c r="D6463" s="1" t="n">
        <v>0</v>
      </c>
      <c r="E6463" s="1" t="n">
        <v>1</v>
      </c>
      <c r="F6463" s="1" t="n">
        <v>6465</v>
      </c>
      <c r="H6463" s="1" t="s">
        <v>7120</v>
      </c>
      <c r="I6463" s="3" t="e">
        <f aca="false">-#NAME?</f>
        <v>#NAME?</v>
      </c>
      <c r="J6463" s="3" t="s">
        <v>194</v>
      </c>
      <c r="K6463" s="1" t="n">
        <v>10</v>
      </c>
      <c r="L6463" s="1" t="n">
        <v>0</v>
      </c>
      <c r="M6463" s="1" t="n">
        <v>64680</v>
      </c>
    </row>
    <row r="6464" customFormat="false" ht="283.55" hidden="false" customHeight="false" outlineLevel="0" collapsed="false">
      <c r="A6464" s="1" t="n">
        <v>6469</v>
      </c>
      <c r="B6464" s="1" t="n">
        <v>84</v>
      </c>
      <c r="C6464" s="1" t="n">
        <v>0</v>
      </c>
      <c r="D6464" s="1" t="n">
        <v>1</v>
      </c>
      <c r="E6464" s="1" t="n">
        <v>0</v>
      </c>
      <c r="G6464" s="1" t="n">
        <v>84.65</v>
      </c>
      <c r="I6464" s="3" t="s">
        <v>7121</v>
      </c>
      <c r="L6464" s="1" t="n">
        <v>0</v>
      </c>
      <c r="M6464" s="1" t="n">
        <v>64690</v>
      </c>
    </row>
    <row r="6465" customFormat="false" ht="14.9" hidden="false" customHeight="false" outlineLevel="0" collapsed="false">
      <c r="A6465" s="1" t="n">
        <v>6470</v>
      </c>
      <c r="B6465" s="1" t="n">
        <v>84</v>
      </c>
      <c r="C6465" s="1" t="n">
        <v>0</v>
      </c>
      <c r="D6465" s="1" t="n">
        <v>0</v>
      </c>
      <c r="E6465" s="1" t="n">
        <v>1</v>
      </c>
      <c r="F6465" s="1" t="n">
        <v>6469</v>
      </c>
      <c r="H6465" s="1" t="s">
        <v>7122</v>
      </c>
      <c r="I6465" s="3" t="e">
        <f aca="false">-#NAME? #NAME? #NAME? #NAME? #NAME? #NAME? #NAME? #NAME? #NAME? #NAME? #NAME? #NAME? #NAME? #NAME? #NAME? #NAME?</f>
        <v>#VALUE!</v>
      </c>
      <c r="J6465" s="3" t="s">
        <v>194</v>
      </c>
      <c r="K6465" s="1" t="n">
        <v>10</v>
      </c>
      <c r="L6465" s="1" t="n">
        <v>0</v>
      </c>
      <c r="M6465" s="1" t="n">
        <v>64700</v>
      </c>
    </row>
    <row r="6466" customFormat="false" ht="14.9" hidden="false" customHeight="false" outlineLevel="0" collapsed="false">
      <c r="A6466" s="1" t="n">
        <v>6471</v>
      </c>
      <c r="B6466" s="1" t="n">
        <v>84</v>
      </c>
      <c r="C6466" s="1" t="n">
        <v>0</v>
      </c>
      <c r="D6466" s="1" t="n">
        <v>0</v>
      </c>
      <c r="E6466" s="1" t="n">
        <v>1</v>
      </c>
      <c r="F6466" s="1" t="n">
        <v>6469</v>
      </c>
      <c r="H6466" s="1" t="s">
        <v>7123</v>
      </c>
      <c r="I6466" s="3" t="e">
        <f aca="false">-#NAME? #NAME?</f>
        <v>#VALUE!</v>
      </c>
      <c r="L6466" s="1" t="n">
        <v>0</v>
      </c>
      <c r="M6466" s="1" t="n">
        <v>64710</v>
      </c>
    </row>
    <row r="6467" customFormat="false" ht="14.9" hidden="false" customHeight="false" outlineLevel="0" collapsed="false">
      <c r="A6467" s="1" t="n">
        <v>6472</v>
      </c>
      <c r="B6467" s="1" t="n">
        <v>84</v>
      </c>
      <c r="C6467" s="1" t="n">
        <v>0</v>
      </c>
      <c r="D6467" s="1" t="n">
        <v>0</v>
      </c>
      <c r="E6467" s="1" t="n">
        <v>0</v>
      </c>
      <c r="F6467" s="1" t="n">
        <v>6469</v>
      </c>
      <c r="I6467" s="3" t="s">
        <v>6517</v>
      </c>
      <c r="L6467" s="1" t="n">
        <v>0</v>
      </c>
      <c r="M6467" s="1" t="n">
        <v>64720</v>
      </c>
    </row>
    <row r="6468" customFormat="false" ht="14.9" hidden="false" customHeight="false" outlineLevel="0" collapsed="false">
      <c r="A6468" s="1" t="n">
        <v>6473</v>
      </c>
      <c r="B6468" s="1" t="n">
        <v>84</v>
      </c>
      <c r="C6468" s="1" t="n">
        <v>0</v>
      </c>
      <c r="D6468" s="1" t="n">
        <v>0</v>
      </c>
      <c r="E6468" s="1" t="n">
        <v>1</v>
      </c>
      <c r="F6468" s="1" t="n">
        <v>6472</v>
      </c>
      <c r="H6468" s="1" t="s">
        <v>7124</v>
      </c>
      <c r="I6468" s="3" t="e">
        <f aca="false">--#NAME? #NAME?</f>
        <v>#VALUE!</v>
      </c>
      <c r="J6468" s="3" t="s">
        <v>194</v>
      </c>
      <c r="K6468" s="1" t="n">
        <v>10</v>
      </c>
      <c r="L6468" s="1" t="n">
        <v>0</v>
      </c>
      <c r="M6468" s="1" t="n">
        <v>64730</v>
      </c>
    </row>
    <row r="6469" customFormat="false" ht="14.9" hidden="false" customHeight="false" outlineLevel="0" collapsed="false">
      <c r="A6469" s="1" t="n">
        <v>6474</v>
      </c>
      <c r="B6469" s="1" t="n">
        <v>84</v>
      </c>
      <c r="C6469" s="1" t="n">
        <v>0</v>
      </c>
      <c r="D6469" s="1" t="n">
        <v>0</v>
      </c>
      <c r="E6469" s="1" t="n">
        <v>1</v>
      </c>
      <c r="F6469" s="1" t="n">
        <v>6472</v>
      </c>
      <c r="H6469" s="1" t="s">
        <v>7125</v>
      </c>
      <c r="I6469" s="3" t="e">
        <f aca="false">--#NAME?,#NAME? #NAME? #NAME? (#NAME? #NAME?) #NAME?</f>
        <v>#VALUE!</v>
      </c>
      <c r="J6469" s="3" t="s">
        <v>194</v>
      </c>
      <c r="K6469" s="1" t="n">
        <v>10</v>
      </c>
      <c r="L6469" s="1" t="n">
        <v>0</v>
      </c>
      <c r="M6469" s="1" t="n">
        <v>64740</v>
      </c>
    </row>
    <row r="6470" customFormat="false" ht="14.9" hidden="false" customHeight="false" outlineLevel="0" collapsed="false">
      <c r="A6470" s="1" t="n">
        <v>6475</v>
      </c>
      <c r="B6470" s="1" t="n">
        <v>84</v>
      </c>
      <c r="C6470" s="1" t="n">
        <v>0</v>
      </c>
      <c r="D6470" s="1" t="n">
        <v>0</v>
      </c>
      <c r="E6470" s="1" t="n">
        <v>1</v>
      </c>
      <c r="F6470" s="1" t="n">
        <v>6472</v>
      </c>
      <c r="H6470" s="1" t="s">
        <v>7126</v>
      </c>
      <c r="I6470" s="3" t="e">
        <f aca="false">--#NAME?,#NAME? #NAME? #NAME? #NAME?</f>
        <v>#VALUE!</v>
      </c>
      <c r="J6470" s="3" t="s">
        <v>194</v>
      </c>
      <c r="K6470" s="1" t="n">
        <v>10</v>
      </c>
      <c r="L6470" s="1" t="n">
        <v>0</v>
      </c>
      <c r="M6470" s="1" t="n">
        <v>64750</v>
      </c>
    </row>
    <row r="6471" customFormat="false" ht="14.9" hidden="false" customHeight="false" outlineLevel="0" collapsed="false">
      <c r="A6471" s="1" t="n">
        <v>6476</v>
      </c>
      <c r="B6471" s="1" t="n">
        <v>84</v>
      </c>
      <c r="C6471" s="1" t="n">
        <v>0</v>
      </c>
      <c r="D6471" s="1" t="n">
        <v>0</v>
      </c>
      <c r="E6471" s="1" t="n">
        <v>1</v>
      </c>
      <c r="F6471" s="1" t="n">
        <v>6472</v>
      </c>
      <c r="H6471" s="1" t="s">
        <v>7127</v>
      </c>
      <c r="I6471" s="3" t="e">
        <f aca="false">--#NAME? #NAME? #NAME? #NAME?</f>
        <v>#VALUE!</v>
      </c>
      <c r="J6471" s="3" t="s">
        <v>194</v>
      </c>
      <c r="K6471" s="1" t="n">
        <v>10</v>
      </c>
      <c r="L6471" s="1" t="n">
        <v>0</v>
      </c>
      <c r="M6471" s="1" t="n">
        <v>64760</v>
      </c>
    </row>
    <row r="6472" customFormat="false" ht="14.9" hidden="false" customHeight="false" outlineLevel="0" collapsed="false">
      <c r="A6472" s="1" t="n">
        <v>6477</v>
      </c>
      <c r="B6472" s="1" t="n">
        <v>84</v>
      </c>
      <c r="C6472" s="1" t="n">
        <v>0</v>
      </c>
      <c r="D6472" s="1" t="n">
        <v>0</v>
      </c>
      <c r="E6472" s="1" t="n">
        <v>1</v>
      </c>
      <c r="F6472" s="1" t="n">
        <v>6472</v>
      </c>
      <c r="H6472" s="1" t="s">
        <v>7128</v>
      </c>
      <c r="I6472" s="3" t="e">
        <f aca="false">--#NAME? #NAME? #NAME? #NAME?</f>
        <v>#VALUE!</v>
      </c>
      <c r="J6472" s="3" t="s">
        <v>194</v>
      </c>
      <c r="K6472" s="1" t="n">
        <v>10</v>
      </c>
      <c r="L6472" s="1" t="n">
        <v>0</v>
      </c>
      <c r="M6472" s="1" t="n">
        <v>64770</v>
      </c>
    </row>
    <row r="6473" customFormat="false" ht="14.9" hidden="false" customHeight="false" outlineLevel="0" collapsed="false">
      <c r="A6473" s="1" t="n">
        <v>6478</v>
      </c>
      <c r="B6473" s="1" t="n">
        <v>84</v>
      </c>
      <c r="C6473" s="1" t="n">
        <v>0</v>
      </c>
      <c r="D6473" s="1" t="n">
        <v>0</v>
      </c>
      <c r="E6473" s="1" t="n">
        <v>1</v>
      </c>
      <c r="F6473" s="1" t="n">
        <v>6472</v>
      </c>
      <c r="H6473" s="1" t="s">
        <v>7129</v>
      </c>
      <c r="I6473" s="3" t="e">
        <f aca="false">--#NAME?,#NAME? #NAME? #NAME? #NAME?</f>
        <v>#VALUE!</v>
      </c>
      <c r="J6473" s="3" t="s">
        <v>194</v>
      </c>
      <c r="K6473" s="1" t="n">
        <v>10</v>
      </c>
      <c r="L6473" s="1" t="n">
        <v>0</v>
      </c>
      <c r="M6473" s="1" t="n">
        <v>64780</v>
      </c>
    </row>
    <row r="6474" customFormat="false" ht="14.9" hidden="false" customHeight="false" outlineLevel="0" collapsed="false">
      <c r="A6474" s="1" t="n">
        <v>6479</v>
      </c>
      <c r="B6474" s="1" t="n">
        <v>84</v>
      </c>
      <c r="C6474" s="1" t="n">
        <v>0</v>
      </c>
      <c r="D6474" s="1" t="n">
        <v>0</v>
      </c>
      <c r="E6474" s="1" t="n">
        <v>1</v>
      </c>
      <c r="F6474" s="1" t="n">
        <v>6472</v>
      </c>
      <c r="H6474" s="1" t="s">
        <v>7130</v>
      </c>
      <c r="I6474" s="3" t="e">
        <f aca="false">--#NAME?</f>
        <v>#NAME?</v>
      </c>
      <c r="J6474" s="3" t="s">
        <v>194</v>
      </c>
      <c r="K6474" s="1" t="n">
        <v>10</v>
      </c>
      <c r="L6474" s="1" t="n">
        <v>0</v>
      </c>
      <c r="M6474" s="1" t="n">
        <v>64790</v>
      </c>
    </row>
    <row r="6475" customFormat="false" ht="471.6" hidden="false" customHeight="false" outlineLevel="0" collapsed="false">
      <c r="A6475" s="1" t="n">
        <v>6480</v>
      </c>
      <c r="B6475" s="1" t="n">
        <v>84</v>
      </c>
      <c r="C6475" s="1" t="n">
        <v>0</v>
      </c>
      <c r="D6475" s="1" t="n">
        <v>1</v>
      </c>
      <c r="E6475" s="1" t="n">
        <v>0</v>
      </c>
      <c r="G6475" s="1" t="n">
        <v>84.66</v>
      </c>
      <c r="I6475" s="3" t="s">
        <v>7131</v>
      </c>
      <c r="L6475" s="1" t="n">
        <v>0</v>
      </c>
      <c r="M6475" s="1" t="n">
        <v>64800</v>
      </c>
    </row>
    <row r="6476" customFormat="false" ht="14.9" hidden="false" customHeight="false" outlineLevel="0" collapsed="false">
      <c r="A6476" s="1" t="n">
        <v>6481</v>
      </c>
      <c r="B6476" s="1" t="n">
        <v>84</v>
      </c>
      <c r="C6476" s="1" t="n">
        <v>0</v>
      </c>
      <c r="D6476" s="1" t="n">
        <v>0</v>
      </c>
      <c r="E6476" s="1" t="n">
        <v>1</v>
      </c>
      <c r="F6476" s="1" t="n">
        <v>6480</v>
      </c>
      <c r="H6476" s="1" t="s">
        <v>7132</v>
      </c>
      <c r="I6476" s="3" t="e">
        <f aca="false">-#NAME? #NAME? #NAME? #NAME? #NAME?</f>
        <v>#VALUE!</v>
      </c>
      <c r="J6476" s="3" t="s">
        <v>256</v>
      </c>
      <c r="K6476" s="1" t="n">
        <v>10</v>
      </c>
      <c r="L6476" s="1" t="n">
        <v>0</v>
      </c>
      <c r="M6476" s="1" t="n">
        <v>64810</v>
      </c>
    </row>
    <row r="6477" customFormat="false" ht="14.9" hidden="false" customHeight="false" outlineLevel="0" collapsed="false">
      <c r="A6477" s="1" t="n">
        <v>6482</v>
      </c>
      <c r="B6477" s="1" t="n">
        <v>84</v>
      </c>
      <c r="C6477" s="1" t="n">
        <v>0</v>
      </c>
      <c r="D6477" s="1" t="n">
        <v>0</v>
      </c>
      <c r="E6477" s="1" t="n">
        <v>1</v>
      </c>
      <c r="F6477" s="1" t="n">
        <v>6480</v>
      </c>
      <c r="H6477" s="1" t="s">
        <v>7133</v>
      </c>
      <c r="I6477" s="3" t="e">
        <f aca="false">-#NAME? #NAME?</f>
        <v>#VALUE!</v>
      </c>
      <c r="J6477" s="3" t="s">
        <v>256</v>
      </c>
      <c r="K6477" s="1" t="n">
        <v>10</v>
      </c>
      <c r="L6477" s="1" t="n">
        <v>0</v>
      </c>
      <c r="M6477" s="1" t="n">
        <v>64820</v>
      </c>
    </row>
    <row r="6478" customFormat="false" ht="14.9" hidden="false" customHeight="false" outlineLevel="0" collapsed="false">
      <c r="A6478" s="1" t="n">
        <v>6483</v>
      </c>
      <c r="B6478" s="1" t="n">
        <v>84</v>
      </c>
      <c r="C6478" s="1" t="n">
        <v>0</v>
      </c>
      <c r="D6478" s="1" t="n">
        <v>0</v>
      </c>
      <c r="E6478" s="1" t="n">
        <v>1</v>
      </c>
      <c r="F6478" s="1" t="n">
        <v>6480</v>
      </c>
      <c r="H6478" s="1" t="s">
        <v>7134</v>
      </c>
      <c r="I6478" s="3" t="e">
        <f aca="false">-#NAME? #NAME? #NAME? #NAME? #NAME? #NAME? #NAME? #NAME?</f>
        <v>#VALUE!</v>
      </c>
      <c r="J6478" s="3" t="s">
        <v>256</v>
      </c>
      <c r="K6478" s="1" t="n">
        <v>10</v>
      </c>
      <c r="L6478" s="1" t="n">
        <v>0</v>
      </c>
      <c r="M6478" s="1" t="n">
        <v>64830</v>
      </c>
    </row>
    <row r="6479" customFormat="false" ht="14.9" hidden="false" customHeight="false" outlineLevel="0" collapsed="false">
      <c r="A6479" s="1" t="n">
        <v>6484</v>
      </c>
      <c r="B6479" s="1" t="n">
        <v>84</v>
      </c>
      <c r="C6479" s="1" t="n">
        <v>0</v>
      </c>
      <c r="D6479" s="1" t="n">
        <v>0</v>
      </c>
      <c r="E6479" s="1" t="n">
        <v>0</v>
      </c>
      <c r="F6479" s="1" t="n">
        <v>6480</v>
      </c>
      <c r="I6479" s="3" t="s">
        <v>6517</v>
      </c>
      <c r="L6479" s="1" t="n">
        <v>0</v>
      </c>
      <c r="M6479" s="1" t="n">
        <v>64840</v>
      </c>
    </row>
    <row r="6480" customFormat="false" ht="68.65" hidden="false" customHeight="false" outlineLevel="0" collapsed="false">
      <c r="A6480" s="1" t="n">
        <v>6485</v>
      </c>
      <c r="B6480" s="1" t="n">
        <v>84</v>
      </c>
      <c r="C6480" s="1" t="n">
        <v>0</v>
      </c>
      <c r="D6480" s="1" t="n">
        <v>0</v>
      </c>
      <c r="E6480" s="1" t="n">
        <v>1</v>
      </c>
      <c r="F6480" s="1" t="n">
        <v>6484</v>
      </c>
      <c r="H6480" s="1" t="s">
        <v>7135</v>
      </c>
      <c r="I6480" s="3" t="s">
        <v>7136</v>
      </c>
      <c r="J6480" s="3" t="s">
        <v>256</v>
      </c>
      <c r="K6480" s="1" t="n">
        <v>10</v>
      </c>
      <c r="L6480" s="1" t="n">
        <v>0</v>
      </c>
      <c r="M6480" s="1" t="n">
        <v>64850</v>
      </c>
    </row>
    <row r="6481" customFormat="false" ht="68.65" hidden="false" customHeight="false" outlineLevel="0" collapsed="false">
      <c r="A6481" s="1" t="n">
        <v>6486</v>
      </c>
      <c r="B6481" s="1" t="n">
        <v>84</v>
      </c>
      <c r="C6481" s="1" t="n">
        <v>0</v>
      </c>
      <c r="D6481" s="1" t="n">
        <v>0</v>
      </c>
      <c r="E6481" s="1" t="n">
        <v>1</v>
      </c>
      <c r="F6481" s="1" t="n">
        <v>6484</v>
      </c>
      <c r="H6481" s="1" t="s">
        <v>7137</v>
      </c>
      <c r="I6481" s="3" t="s">
        <v>7138</v>
      </c>
      <c r="J6481" s="3" t="s">
        <v>256</v>
      </c>
      <c r="K6481" s="1" t="n">
        <v>10</v>
      </c>
      <c r="L6481" s="1" t="n">
        <v>0</v>
      </c>
      <c r="M6481" s="1" t="n">
        <v>64860</v>
      </c>
    </row>
    <row r="6482" customFormat="false" ht="82.05" hidden="false" customHeight="false" outlineLevel="0" collapsed="false">
      <c r="A6482" s="1" t="n">
        <v>6487</v>
      </c>
      <c r="B6482" s="1" t="n">
        <v>84</v>
      </c>
      <c r="C6482" s="1" t="n">
        <v>0</v>
      </c>
      <c r="D6482" s="1" t="n">
        <v>0</v>
      </c>
      <c r="E6482" s="1" t="n">
        <v>1</v>
      </c>
      <c r="F6482" s="1" t="n">
        <v>6484</v>
      </c>
      <c r="H6482" s="1" t="s">
        <v>7139</v>
      </c>
      <c r="I6482" s="3" t="s">
        <v>7140</v>
      </c>
      <c r="J6482" s="3" t="s">
        <v>256</v>
      </c>
      <c r="K6482" s="1" t="n">
        <v>10</v>
      </c>
      <c r="L6482" s="1" t="n">
        <v>0</v>
      </c>
      <c r="M6482" s="1" t="n">
        <v>64870</v>
      </c>
    </row>
    <row r="6483" customFormat="false" ht="82.05" hidden="false" customHeight="false" outlineLevel="0" collapsed="false">
      <c r="A6483" s="1" t="n">
        <v>6488</v>
      </c>
      <c r="B6483" s="1" t="n">
        <v>84</v>
      </c>
      <c r="C6483" s="1" t="n">
        <v>0</v>
      </c>
      <c r="D6483" s="1" t="n">
        <v>0</v>
      </c>
      <c r="E6483" s="1" t="n">
        <v>1</v>
      </c>
      <c r="F6483" s="1" t="n">
        <v>6484</v>
      </c>
      <c r="H6483" s="1" t="s">
        <v>7141</v>
      </c>
      <c r="I6483" s="3" t="s">
        <v>7142</v>
      </c>
      <c r="J6483" s="3" t="s">
        <v>256</v>
      </c>
      <c r="K6483" s="1" t="n">
        <v>10</v>
      </c>
      <c r="L6483" s="1" t="n">
        <v>0</v>
      </c>
      <c r="M6483" s="1" t="n">
        <v>64880</v>
      </c>
    </row>
    <row r="6484" customFormat="false" ht="176.1" hidden="false" customHeight="false" outlineLevel="0" collapsed="false">
      <c r="A6484" s="1" t="n">
        <v>6489</v>
      </c>
      <c r="B6484" s="1" t="n">
        <v>84</v>
      </c>
      <c r="C6484" s="1" t="n">
        <v>0</v>
      </c>
      <c r="D6484" s="1" t="n">
        <v>1</v>
      </c>
      <c r="E6484" s="1" t="n">
        <v>0</v>
      </c>
      <c r="G6484" s="1" t="n">
        <v>84.67</v>
      </c>
      <c r="I6484" s="3" t="s">
        <v>7143</v>
      </c>
      <c r="L6484" s="1" t="n">
        <v>0</v>
      </c>
      <c r="M6484" s="1" t="n">
        <v>64890</v>
      </c>
    </row>
    <row r="6485" customFormat="false" ht="41.75" hidden="false" customHeight="false" outlineLevel="0" collapsed="false">
      <c r="A6485" s="1" t="n">
        <v>6490</v>
      </c>
      <c r="B6485" s="1" t="n">
        <v>84</v>
      </c>
      <c r="C6485" s="1" t="n">
        <v>0</v>
      </c>
      <c r="D6485" s="1" t="n">
        <v>0</v>
      </c>
      <c r="E6485" s="1" t="n">
        <v>0</v>
      </c>
      <c r="F6485" s="1" t="n">
        <v>6489</v>
      </c>
      <c r="I6485" s="3" t="s">
        <v>7144</v>
      </c>
      <c r="L6485" s="1" t="n">
        <v>0</v>
      </c>
      <c r="M6485" s="1" t="n">
        <v>64900</v>
      </c>
    </row>
    <row r="6486" customFormat="false" ht="14.9" hidden="false" customHeight="false" outlineLevel="0" collapsed="false">
      <c r="A6486" s="1" t="n">
        <v>6491</v>
      </c>
      <c r="B6486" s="1" t="n">
        <v>84</v>
      </c>
      <c r="C6486" s="1" t="n">
        <v>0</v>
      </c>
      <c r="D6486" s="1" t="n">
        <v>0</v>
      </c>
      <c r="E6486" s="1" t="n">
        <v>1</v>
      </c>
      <c r="F6486" s="1" t="n">
        <v>6490</v>
      </c>
      <c r="H6486" s="1" t="s">
        <v>7145</v>
      </c>
      <c r="I6486" s="3" t="e">
        <f aca="false">--#NAME? #NAME? (#NAME? #NAME? #NAME?)</f>
        <v>#VALUE!</v>
      </c>
      <c r="J6486" s="3" t="s">
        <v>194</v>
      </c>
      <c r="K6486" s="1" t="n">
        <v>10</v>
      </c>
      <c r="L6486" s="1" t="n">
        <v>0</v>
      </c>
      <c r="M6486" s="1" t="n">
        <v>64910</v>
      </c>
    </row>
    <row r="6487" customFormat="false" ht="14.9" hidden="false" customHeight="false" outlineLevel="0" collapsed="false">
      <c r="A6487" s="1" t="n">
        <v>6492</v>
      </c>
      <c r="B6487" s="1" t="n">
        <v>84</v>
      </c>
      <c r="C6487" s="1" t="n">
        <v>0</v>
      </c>
      <c r="D6487" s="1" t="n">
        <v>0</v>
      </c>
      <c r="E6487" s="1" t="n">
        <v>1</v>
      </c>
      <c r="F6487" s="1" t="n">
        <v>6490</v>
      </c>
      <c r="H6487" s="1" t="s">
        <v>7146</v>
      </c>
      <c r="I6487" s="3" t="e">
        <f aca="false">--#NAME?</f>
        <v>#NAME?</v>
      </c>
      <c r="J6487" s="3" t="s">
        <v>194</v>
      </c>
      <c r="K6487" s="1" t="n">
        <v>10</v>
      </c>
      <c r="L6487" s="1" t="n">
        <v>0</v>
      </c>
      <c r="M6487" s="1" t="n">
        <v>64920</v>
      </c>
    </row>
    <row r="6488" customFormat="false" ht="68.65" hidden="false" customHeight="false" outlineLevel="0" collapsed="false">
      <c r="A6488" s="1" t="n">
        <v>6493</v>
      </c>
      <c r="B6488" s="1" t="n">
        <v>84</v>
      </c>
      <c r="C6488" s="1" t="n">
        <v>0</v>
      </c>
      <c r="D6488" s="1" t="n">
        <v>0</v>
      </c>
      <c r="E6488" s="1" t="n">
        <v>0</v>
      </c>
      <c r="F6488" s="1" t="n">
        <v>6489</v>
      </c>
      <c r="I6488" s="3" t="s">
        <v>7147</v>
      </c>
      <c r="L6488" s="1" t="n">
        <v>0</v>
      </c>
      <c r="M6488" s="1" t="n">
        <v>64930</v>
      </c>
    </row>
    <row r="6489" customFormat="false" ht="14.9" hidden="false" customHeight="false" outlineLevel="0" collapsed="false">
      <c r="A6489" s="1" t="n">
        <v>6494</v>
      </c>
      <c r="B6489" s="1" t="n">
        <v>84</v>
      </c>
      <c r="C6489" s="1" t="n">
        <v>0</v>
      </c>
      <c r="D6489" s="1" t="n">
        <v>0</v>
      </c>
      <c r="E6489" s="1" t="n">
        <v>1</v>
      </c>
      <c r="F6489" s="1" t="n">
        <v>6493</v>
      </c>
      <c r="H6489" s="1" t="s">
        <v>7148</v>
      </c>
      <c r="I6489" s="3" t="e">
        <f aca="false">--#NAME? #NAME? #NAME? #NAME?</f>
        <v>#VALUE!</v>
      </c>
      <c r="J6489" s="3" t="s">
        <v>194</v>
      </c>
      <c r="K6489" s="1" t="n">
        <v>10</v>
      </c>
      <c r="L6489" s="1" t="n">
        <v>0</v>
      </c>
      <c r="M6489" s="1" t="n">
        <v>64940</v>
      </c>
    </row>
    <row r="6490" customFormat="false" ht="14.9" hidden="false" customHeight="false" outlineLevel="0" collapsed="false">
      <c r="A6490" s="1" t="n">
        <v>6495</v>
      </c>
      <c r="B6490" s="1" t="n">
        <v>84</v>
      </c>
      <c r="C6490" s="1" t="n">
        <v>0</v>
      </c>
      <c r="D6490" s="1" t="n">
        <v>0</v>
      </c>
      <c r="E6490" s="1" t="n">
        <v>1</v>
      </c>
      <c r="F6490" s="1" t="n">
        <v>6493</v>
      </c>
      <c r="H6490" s="1" t="s">
        <v>7149</v>
      </c>
      <c r="I6490" s="3" t="e">
        <f aca="false">--#NAME?</f>
        <v>#NAME?</v>
      </c>
      <c r="J6490" s="3" t="s">
        <v>194</v>
      </c>
      <c r="K6490" s="1" t="n">
        <v>10</v>
      </c>
      <c r="L6490" s="1" t="n">
        <v>0</v>
      </c>
      <c r="M6490" s="1" t="n">
        <v>64950</v>
      </c>
    </row>
    <row r="6491" customFormat="false" ht="14.9" hidden="false" customHeight="false" outlineLevel="0" collapsed="false">
      <c r="A6491" s="1" t="n">
        <v>6496</v>
      </c>
      <c r="B6491" s="1" t="n">
        <v>84</v>
      </c>
      <c r="C6491" s="1" t="n">
        <v>0</v>
      </c>
      <c r="D6491" s="1" t="n">
        <v>0</v>
      </c>
      <c r="E6491" s="1" t="n">
        <v>1</v>
      </c>
      <c r="F6491" s="1" t="n">
        <v>6493</v>
      </c>
      <c r="H6491" s="1" t="s">
        <v>7150</v>
      </c>
      <c r="I6491" s="3" t="e">
        <f aca="false">--#NAME?</f>
        <v>#NAME?</v>
      </c>
      <c r="J6491" s="3" t="s">
        <v>194</v>
      </c>
      <c r="K6491" s="1" t="n">
        <v>10</v>
      </c>
      <c r="L6491" s="1" t="n">
        <v>0</v>
      </c>
      <c r="M6491" s="1" t="n">
        <v>64960</v>
      </c>
    </row>
    <row r="6492" customFormat="false" ht="28.35" hidden="false" customHeight="false" outlineLevel="0" collapsed="false">
      <c r="A6492" s="1" t="n">
        <v>6497</v>
      </c>
      <c r="B6492" s="1" t="n">
        <v>84</v>
      </c>
      <c r="C6492" s="1" t="n">
        <v>0</v>
      </c>
      <c r="D6492" s="1" t="n">
        <v>0</v>
      </c>
      <c r="E6492" s="1" t="n">
        <v>0</v>
      </c>
      <c r="F6492" s="1" t="n">
        <v>6489</v>
      </c>
      <c r="I6492" s="3" t="s">
        <v>7151</v>
      </c>
      <c r="L6492" s="1" t="n">
        <v>0</v>
      </c>
      <c r="M6492" s="1" t="n">
        <v>64970</v>
      </c>
    </row>
    <row r="6493" customFormat="false" ht="14.9" hidden="false" customHeight="false" outlineLevel="0" collapsed="false">
      <c r="A6493" s="1" t="n">
        <v>6498</v>
      </c>
      <c r="B6493" s="1" t="n">
        <v>84</v>
      </c>
      <c r="C6493" s="1" t="n">
        <v>0</v>
      </c>
      <c r="D6493" s="1" t="n">
        <v>0</v>
      </c>
      <c r="E6493" s="1" t="n">
        <v>1</v>
      </c>
      <c r="F6493" s="1" t="n">
        <v>6497</v>
      </c>
      <c r="H6493" s="1" t="s">
        <v>7152</v>
      </c>
      <c r="I6493" s="3" t="e">
        <f aca="false">--#NAME? #NAME?</f>
        <v>#VALUE!</v>
      </c>
      <c r="J6493" s="3" t="s">
        <v>194</v>
      </c>
      <c r="K6493" s="1" t="n">
        <v>10</v>
      </c>
      <c r="L6493" s="1" t="n">
        <v>0</v>
      </c>
      <c r="M6493" s="1" t="n">
        <v>64980</v>
      </c>
    </row>
    <row r="6494" customFormat="false" ht="14.9" hidden="false" customHeight="false" outlineLevel="0" collapsed="false">
      <c r="A6494" s="1" t="n">
        <v>6499</v>
      </c>
      <c r="B6494" s="1" t="n">
        <v>84</v>
      </c>
      <c r="C6494" s="1" t="n">
        <v>0</v>
      </c>
      <c r="D6494" s="1" t="n">
        <v>0</v>
      </c>
      <c r="E6494" s="1" t="n">
        <v>1</v>
      </c>
      <c r="F6494" s="1" t="n">
        <v>6497</v>
      </c>
      <c r="H6494" s="1" t="s">
        <v>7153</v>
      </c>
      <c r="I6494" s="3" t="e">
        <f aca="false">--#NAME?</f>
        <v>#NAME?</v>
      </c>
      <c r="J6494" s="3" t="s">
        <v>194</v>
      </c>
      <c r="K6494" s="1" t="n">
        <v>10</v>
      </c>
      <c r="L6494" s="1" t="n">
        <v>0</v>
      </c>
      <c r="M6494" s="1" t="n">
        <v>64990</v>
      </c>
    </row>
    <row r="6495" customFormat="false" ht="14.9" hidden="false" customHeight="false" outlineLevel="0" collapsed="false">
      <c r="A6495" s="1" t="n">
        <v>6500</v>
      </c>
      <c r="B6495" s="1" t="n">
        <v>84</v>
      </c>
      <c r="C6495" s="1" t="n">
        <v>0</v>
      </c>
      <c r="D6495" s="1" t="n">
        <v>0</v>
      </c>
      <c r="E6495" s="1" t="n">
        <v>0</v>
      </c>
      <c r="F6495" s="1" t="n">
        <v>6489</v>
      </c>
      <c r="I6495" s="3" t="s">
        <v>6697</v>
      </c>
      <c r="L6495" s="1" t="n">
        <v>0</v>
      </c>
      <c r="M6495" s="1" t="n">
        <v>65000</v>
      </c>
    </row>
    <row r="6496" customFormat="false" ht="14.9" hidden="false" customHeight="false" outlineLevel="0" collapsed="false">
      <c r="A6496" s="1" t="n">
        <v>6501</v>
      </c>
      <c r="B6496" s="1" t="n">
        <v>84</v>
      </c>
      <c r="C6496" s="1" t="n">
        <v>0</v>
      </c>
      <c r="D6496" s="1" t="n">
        <v>0</v>
      </c>
      <c r="E6496" s="1" t="n">
        <v>1</v>
      </c>
      <c r="F6496" s="1" t="n">
        <v>6500</v>
      </c>
      <c r="H6496" s="1" t="s">
        <v>7154</v>
      </c>
      <c r="I6496" s="3" t="e">
        <f aca="false">--#NAME? #NAME? #NAME?</f>
        <v>#VALUE!</v>
      </c>
      <c r="J6496" s="3" t="s">
        <v>256</v>
      </c>
      <c r="K6496" s="1" t="n">
        <v>10</v>
      </c>
      <c r="L6496" s="1" t="n">
        <v>0</v>
      </c>
      <c r="M6496" s="1" t="n">
        <v>65010</v>
      </c>
    </row>
    <row r="6497" customFormat="false" ht="14.9" hidden="false" customHeight="false" outlineLevel="0" collapsed="false">
      <c r="A6497" s="1" t="n">
        <v>6502</v>
      </c>
      <c r="B6497" s="1" t="n">
        <v>84</v>
      </c>
      <c r="C6497" s="1" t="n">
        <v>0</v>
      </c>
      <c r="D6497" s="1" t="n">
        <v>0</v>
      </c>
      <c r="E6497" s="1" t="n">
        <v>1</v>
      </c>
      <c r="F6497" s="1" t="n">
        <v>6500</v>
      </c>
      <c r="H6497" s="1" t="s">
        <v>7155</v>
      </c>
      <c r="I6497" s="3" t="e">
        <f aca="false">--#NAME? #NAME? #NAME?</f>
        <v>#VALUE!</v>
      </c>
      <c r="J6497" s="3" t="s">
        <v>256</v>
      </c>
      <c r="K6497" s="1" t="n">
        <v>10</v>
      </c>
      <c r="L6497" s="1" t="n">
        <v>0</v>
      </c>
      <c r="M6497" s="1" t="n">
        <v>65020</v>
      </c>
    </row>
    <row r="6498" customFormat="false" ht="14.9" hidden="false" customHeight="false" outlineLevel="0" collapsed="false">
      <c r="A6498" s="1" t="n">
        <v>6503</v>
      </c>
      <c r="B6498" s="1" t="n">
        <v>84</v>
      </c>
      <c r="C6498" s="1" t="n">
        <v>0</v>
      </c>
      <c r="D6498" s="1" t="n">
        <v>0</v>
      </c>
      <c r="E6498" s="1" t="n">
        <v>1</v>
      </c>
      <c r="F6498" s="1" t="n">
        <v>6500</v>
      </c>
      <c r="H6498" s="1" t="s">
        <v>7156</v>
      </c>
      <c r="I6498" s="3" t="e">
        <f aca="false">--#NAME?</f>
        <v>#NAME?</v>
      </c>
      <c r="J6498" s="3" t="s">
        <v>256</v>
      </c>
      <c r="K6498" s="1" t="n">
        <v>10</v>
      </c>
      <c r="L6498" s="1" t="n">
        <v>0</v>
      </c>
      <c r="M6498" s="1" t="n">
        <v>65030</v>
      </c>
    </row>
    <row r="6499" customFormat="false" ht="350.7" hidden="false" customHeight="false" outlineLevel="0" collapsed="false">
      <c r="A6499" s="1" t="n">
        <v>6504</v>
      </c>
      <c r="B6499" s="1" t="n">
        <v>84</v>
      </c>
      <c r="C6499" s="1" t="n">
        <v>0</v>
      </c>
      <c r="D6499" s="1" t="n">
        <v>1</v>
      </c>
      <c r="E6499" s="1" t="n">
        <v>0</v>
      </c>
      <c r="G6499" s="1" t="n">
        <v>84.68</v>
      </c>
      <c r="I6499" s="3" t="s">
        <v>7157</v>
      </c>
      <c r="L6499" s="1" t="n">
        <v>0</v>
      </c>
      <c r="M6499" s="1" t="n">
        <v>65040</v>
      </c>
    </row>
    <row r="6500" customFormat="false" ht="14.9" hidden="false" customHeight="false" outlineLevel="0" collapsed="false">
      <c r="A6500" s="1" t="n">
        <v>6505</v>
      </c>
      <c r="B6500" s="1" t="n">
        <v>84</v>
      </c>
      <c r="C6500" s="1" t="n">
        <v>0</v>
      </c>
      <c r="D6500" s="1" t="n">
        <v>0</v>
      </c>
      <c r="E6500" s="1" t="n">
        <v>1</v>
      </c>
      <c r="F6500" s="1" t="n">
        <v>6504</v>
      </c>
      <c r="H6500" s="1" t="s">
        <v>7158</v>
      </c>
      <c r="I6500" s="3" t="e">
        <f aca="false">-#NAME? #NAME? #NAME?</f>
        <v>#VALUE!</v>
      </c>
      <c r="J6500" s="3" t="s">
        <v>194</v>
      </c>
      <c r="K6500" s="1" t="n">
        <v>10</v>
      </c>
      <c r="L6500" s="1" t="n">
        <v>0</v>
      </c>
      <c r="M6500" s="1" t="n">
        <v>65050</v>
      </c>
    </row>
    <row r="6501" customFormat="false" ht="14.9" hidden="false" customHeight="false" outlineLevel="0" collapsed="false">
      <c r="A6501" s="1" t="n">
        <v>6506</v>
      </c>
      <c r="B6501" s="1" t="n">
        <v>84</v>
      </c>
      <c r="C6501" s="1" t="n">
        <v>0</v>
      </c>
      <c r="D6501" s="1" t="n">
        <v>0</v>
      </c>
      <c r="E6501" s="1" t="n">
        <v>1</v>
      </c>
      <c r="F6501" s="1" t="n">
        <v>6504</v>
      </c>
      <c r="H6501" s="1" t="s">
        <v>7159</v>
      </c>
      <c r="I6501" s="3" t="e">
        <f aca="false">-#NAME? #NAME? #NAME? #NAME? #NAME? #NAME?</f>
        <v>#VALUE!</v>
      </c>
      <c r="J6501" s="3" t="s">
        <v>194</v>
      </c>
      <c r="K6501" s="1" t="n">
        <v>10</v>
      </c>
      <c r="L6501" s="1" t="n">
        <v>0</v>
      </c>
      <c r="M6501" s="1" t="n">
        <v>65060</v>
      </c>
    </row>
    <row r="6502" customFormat="false" ht="14.9" hidden="false" customHeight="false" outlineLevel="0" collapsed="false">
      <c r="A6502" s="1" t="n">
        <v>6507</v>
      </c>
      <c r="B6502" s="1" t="n">
        <v>84</v>
      </c>
      <c r="C6502" s="1" t="n">
        <v>0</v>
      </c>
      <c r="D6502" s="1" t="n">
        <v>0</v>
      </c>
      <c r="E6502" s="1" t="n">
        <v>1</v>
      </c>
      <c r="F6502" s="1" t="n">
        <v>6504</v>
      </c>
      <c r="H6502" s="1" t="s">
        <v>7160</v>
      </c>
      <c r="I6502" s="3" t="e">
        <f aca="false">-#NAME? #NAME? #NAME? #NAME?</f>
        <v>#VALUE!</v>
      </c>
      <c r="J6502" s="3" t="s">
        <v>194</v>
      </c>
      <c r="K6502" s="1" t="n">
        <v>10</v>
      </c>
      <c r="L6502" s="1" t="n">
        <v>0</v>
      </c>
      <c r="M6502" s="1" t="n">
        <v>65070</v>
      </c>
    </row>
    <row r="6503" customFormat="false" ht="14.9" hidden="false" customHeight="false" outlineLevel="0" collapsed="false">
      <c r="A6503" s="1" t="n">
        <v>6508</v>
      </c>
      <c r="B6503" s="1" t="n">
        <v>84</v>
      </c>
      <c r="C6503" s="1" t="n">
        <v>0</v>
      </c>
      <c r="D6503" s="1" t="n">
        <v>0</v>
      </c>
      <c r="E6503" s="1" t="n">
        <v>1</v>
      </c>
      <c r="F6503" s="1" t="n">
        <v>6504</v>
      </c>
      <c r="H6503" s="1" t="s">
        <v>7161</v>
      </c>
      <c r="I6503" s="3" t="e">
        <f aca="false">-#NAME?</f>
        <v>#NAME?</v>
      </c>
      <c r="J6503" s="3" t="s">
        <v>256</v>
      </c>
      <c r="K6503" s="1" t="n">
        <v>10</v>
      </c>
      <c r="L6503" s="1" t="n">
        <v>0</v>
      </c>
      <c r="M6503" s="1" t="n">
        <v>65080</v>
      </c>
    </row>
    <row r="6504" customFormat="false" ht="13.8" hidden="false" customHeight="false" outlineLevel="0" collapsed="false">
      <c r="A6504" s="1" t="n">
        <v>6509</v>
      </c>
      <c r="B6504" s="1" t="n">
        <v>84</v>
      </c>
      <c r="C6504" s="1" t="n">
        <v>0</v>
      </c>
      <c r="D6504" s="1" t="n">
        <v>1</v>
      </c>
      <c r="E6504" s="1" t="n">
        <v>0</v>
      </c>
      <c r="G6504" s="1" t="s">
        <v>7162</v>
      </c>
      <c r="L6504" s="1" t="n">
        <v>0</v>
      </c>
      <c r="M6504" s="1" t="n">
        <v>65090</v>
      </c>
    </row>
    <row r="6505" customFormat="false" ht="498.5" hidden="false" customHeight="false" outlineLevel="0" collapsed="false">
      <c r="A6505" s="1" t="n">
        <v>6510</v>
      </c>
      <c r="B6505" s="1" t="n">
        <v>84</v>
      </c>
      <c r="C6505" s="1" t="n">
        <v>0</v>
      </c>
      <c r="D6505" s="1" t="n">
        <v>1</v>
      </c>
      <c r="E6505" s="1" t="n">
        <v>0</v>
      </c>
      <c r="G6505" s="1" t="n">
        <v>84.7</v>
      </c>
      <c r="I6505" s="3" t="s">
        <v>7163</v>
      </c>
      <c r="L6505" s="1" t="n">
        <v>0</v>
      </c>
      <c r="M6505" s="1" t="n">
        <v>65100</v>
      </c>
    </row>
    <row r="6506" customFormat="false" ht="14.9" hidden="false" customHeight="false" outlineLevel="0" collapsed="false">
      <c r="A6506" s="1" t="n">
        <v>6511</v>
      </c>
      <c r="B6506" s="1" t="n">
        <v>84</v>
      </c>
      <c r="C6506" s="1" t="n">
        <v>0</v>
      </c>
      <c r="D6506" s="1" t="n">
        <v>0</v>
      </c>
      <c r="E6506" s="1" t="n">
        <v>1</v>
      </c>
      <c r="F6506" s="1" t="n">
        <v>6510</v>
      </c>
      <c r="H6506" s="1" t="s">
        <v>7164</v>
      </c>
      <c r="I6506" s="3" t="e">
        <f aca="false">-#NAME? #NAME? #NAME? #NAME? #NAME? #NAME? #NAME? #NAME? #NAME? #NAME? #NAME? #NAME? #NAME? #NAME? #NAME? #NAME?,#NAME? #NAME? #NAME? #NAME? #NAME? #NAME? #NAME?</f>
        <v>#VALUE!</v>
      </c>
      <c r="J6506" s="3" t="s">
        <v>194</v>
      </c>
      <c r="K6506" s="1" t="n">
        <v>10</v>
      </c>
      <c r="L6506" s="1" t="n">
        <v>0</v>
      </c>
      <c r="M6506" s="1" t="n">
        <v>65110</v>
      </c>
    </row>
    <row r="6507" customFormat="false" ht="82.05" hidden="false" customHeight="false" outlineLevel="0" collapsed="false">
      <c r="A6507" s="1" t="n">
        <v>6512</v>
      </c>
      <c r="B6507" s="1" t="n">
        <v>84</v>
      </c>
      <c r="C6507" s="1" t="n">
        <v>0</v>
      </c>
      <c r="D6507" s="1" t="n">
        <v>0</v>
      </c>
      <c r="E6507" s="1" t="n">
        <v>0</v>
      </c>
      <c r="F6507" s="1" t="n">
        <v>6510</v>
      </c>
      <c r="I6507" s="3" t="s">
        <v>7165</v>
      </c>
      <c r="L6507" s="1" t="n">
        <v>0</v>
      </c>
      <c r="M6507" s="1" t="n">
        <v>65120</v>
      </c>
    </row>
    <row r="6508" customFormat="false" ht="14.9" hidden="false" customHeight="false" outlineLevel="0" collapsed="false">
      <c r="A6508" s="1" t="n">
        <v>6513</v>
      </c>
      <c r="B6508" s="1" t="n">
        <v>84</v>
      </c>
      <c r="C6508" s="1" t="n">
        <v>0</v>
      </c>
      <c r="D6508" s="1" t="n">
        <v>0</v>
      </c>
      <c r="E6508" s="1" t="n">
        <v>1</v>
      </c>
      <c r="F6508" s="1" t="n">
        <v>6512</v>
      </c>
      <c r="H6508" s="1" t="s">
        <v>7166</v>
      </c>
      <c r="I6508" s="3" t="e">
        <f aca="false">--#NAME? #NAME? #NAME? #NAME?</f>
        <v>#VALUE!</v>
      </c>
      <c r="J6508" s="3" t="s">
        <v>194</v>
      </c>
      <c r="K6508" s="1" t="n">
        <v>10</v>
      </c>
      <c r="L6508" s="1" t="n">
        <v>0</v>
      </c>
      <c r="M6508" s="1" t="n">
        <v>65130</v>
      </c>
    </row>
    <row r="6509" customFormat="false" ht="14.9" hidden="false" customHeight="false" outlineLevel="0" collapsed="false">
      <c r="A6509" s="1" t="n">
        <v>6514</v>
      </c>
      <c r="B6509" s="1" t="n">
        <v>84</v>
      </c>
      <c r="C6509" s="1" t="n">
        <v>0</v>
      </c>
      <c r="D6509" s="1" t="n">
        <v>0</v>
      </c>
      <c r="E6509" s="1" t="n">
        <v>1</v>
      </c>
      <c r="F6509" s="1" t="n">
        <v>6512</v>
      </c>
      <c r="H6509" s="1" t="s">
        <v>7167</v>
      </c>
      <c r="I6509" s="3" t="e">
        <f aca="false">--#NAME?</f>
        <v>#NAME?</v>
      </c>
      <c r="J6509" s="3" t="s">
        <v>194</v>
      </c>
      <c r="K6509" s="1" t="n">
        <v>10</v>
      </c>
      <c r="L6509" s="1" t="n">
        <v>0</v>
      </c>
      <c r="M6509" s="1" t="n">
        <v>65140</v>
      </c>
    </row>
    <row r="6510" customFormat="false" ht="14.9" hidden="false" customHeight="false" outlineLevel="0" collapsed="false">
      <c r="A6510" s="1" t="n">
        <v>6515</v>
      </c>
      <c r="B6510" s="1" t="n">
        <v>84</v>
      </c>
      <c r="C6510" s="1" t="n">
        <v>0</v>
      </c>
      <c r="D6510" s="1" t="n">
        <v>0</v>
      </c>
      <c r="E6510" s="1" t="n">
        <v>1</v>
      </c>
      <c r="F6510" s="1" t="n">
        <v>6510</v>
      </c>
      <c r="H6510" s="1" t="s">
        <v>7168</v>
      </c>
      <c r="I6510" s="3" t="e">
        <f aca="false">-#NAME? #NAME? #NAME?</f>
        <v>#VALUE!</v>
      </c>
      <c r="J6510" s="3" t="s">
        <v>194</v>
      </c>
      <c r="K6510" s="1" t="n">
        <v>10</v>
      </c>
      <c r="L6510" s="1" t="n">
        <v>0</v>
      </c>
      <c r="M6510" s="1" t="n">
        <v>65150</v>
      </c>
    </row>
    <row r="6511" customFormat="false" ht="14.9" hidden="false" customHeight="false" outlineLevel="0" collapsed="false">
      <c r="A6511" s="1" t="n">
        <v>6516</v>
      </c>
      <c r="B6511" s="1" t="n">
        <v>84</v>
      </c>
      <c r="C6511" s="1" t="n">
        <v>0</v>
      </c>
      <c r="D6511" s="1" t="n">
        <v>0</v>
      </c>
      <c r="E6511" s="1" t="n">
        <v>1</v>
      </c>
      <c r="F6511" s="1" t="n">
        <v>6510</v>
      </c>
      <c r="H6511" s="1" t="s">
        <v>7169</v>
      </c>
      <c r="I6511" s="3" t="e">
        <f aca="false">-#NAME? #NAME?</f>
        <v>#VALUE!</v>
      </c>
      <c r="J6511" s="3" t="s">
        <v>194</v>
      </c>
      <c r="K6511" s="1" t="n">
        <v>10</v>
      </c>
      <c r="L6511" s="1" t="n">
        <v>0</v>
      </c>
      <c r="M6511" s="1" t="n">
        <v>65160</v>
      </c>
    </row>
    <row r="6512" customFormat="false" ht="14.9" hidden="false" customHeight="false" outlineLevel="0" collapsed="false">
      <c r="A6512" s="1" t="n">
        <v>6517</v>
      </c>
      <c r="B6512" s="1" t="n">
        <v>84</v>
      </c>
      <c r="C6512" s="1" t="n">
        <v>0</v>
      </c>
      <c r="D6512" s="1" t="n">
        <v>0</v>
      </c>
      <c r="E6512" s="1" t="n">
        <v>1</v>
      </c>
      <c r="F6512" s="1" t="n">
        <v>6510</v>
      </c>
      <c r="H6512" s="1" t="s">
        <v>7170</v>
      </c>
      <c r="I6512" s="3" t="e">
        <f aca="false">-#NAME?</f>
        <v>#NAME?</v>
      </c>
      <c r="J6512" s="3" t="s">
        <v>194</v>
      </c>
      <c r="K6512" s="1" t="n">
        <v>10</v>
      </c>
      <c r="L6512" s="1" t="n">
        <v>0</v>
      </c>
      <c r="M6512" s="1" t="n">
        <v>65170</v>
      </c>
    </row>
    <row r="6513" customFormat="false" ht="364.15" hidden="false" customHeight="false" outlineLevel="0" collapsed="false">
      <c r="A6513" s="1" t="n">
        <v>6518</v>
      </c>
      <c r="B6513" s="1" t="n">
        <v>84</v>
      </c>
      <c r="C6513" s="1" t="n">
        <v>0</v>
      </c>
      <c r="D6513" s="1" t="n">
        <v>1</v>
      </c>
      <c r="E6513" s="1" t="n">
        <v>0</v>
      </c>
      <c r="G6513" s="1" t="n">
        <v>84.71</v>
      </c>
      <c r="I6513" s="3" t="s">
        <v>7171</v>
      </c>
      <c r="L6513" s="1" t="n">
        <v>0</v>
      </c>
      <c r="M6513" s="1" t="n">
        <v>65180</v>
      </c>
    </row>
    <row r="6514" customFormat="false" ht="256.7" hidden="false" customHeight="false" outlineLevel="0" collapsed="false">
      <c r="A6514" s="1" t="n">
        <v>6519</v>
      </c>
      <c r="B6514" s="1" t="n">
        <v>84</v>
      </c>
      <c r="C6514" s="1" t="n">
        <v>0</v>
      </c>
      <c r="D6514" s="1" t="n">
        <v>0</v>
      </c>
      <c r="E6514" s="1" t="n">
        <v>1</v>
      </c>
      <c r="F6514" s="1" t="n">
        <v>6518</v>
      </c>
      <c r="H6514" s="1" t="s">
        <v>7172</v>
      </c>
      <c r="I6514" s="3" t="s">
        <v>7173</v>
      </c>
      <c r="J6514" s="3" t="s">
        <v>194</v>
      </c>
      <c r="K6514" s="1" t="n">
        <v>10</v>
      </c>
      <c r="L6514" s="1" t="n">
        <v>0</v>
      </c>
      <c r="M6514" s="1" t="n">
        <v>65190</v>
      </c>
    </row>
    <row r="6515" customFormat="false" ht="95.5" hidden="false" customHeight="false" outlineLevel="0" collapsed="false">
      <c r="A6515" s="1" t="n">
        <v>6520</v>
      </c>
      <c r="B6515" s="1" t="n">
        <v>84</v>
      </c>
      <c r="C6515" s="1" t="n">
        <v>0</v>
      </c>
      <c r="D6515" s="1" t="n">
        <v>0</v>
      </c>
      <c r="E6515" s="1" t="n">
        <v>0</v>
      </c>
      <c r="F6515" s="1" t="n">
        <v>6518</v>
      </c>
      <c r="I6515" s="3" t="s">
        <v>7174</v>
      </c>
      <c r="L6515" s="1" t="n">
        <v>0</v>
      </c>
      <c r="M6515" s="1" t="n">
        <v>65200</v>
      </c>
    </row>
    <row r="6516" customFormat="false" ht="14.9" hidden="false" customHeight="false" outlineLevel="0" collapsed="false">
      <c r="A6516" s="1" t="n">
        <v>6521</v>
      </c>
      <c r="B6516" s="1" t="n">
        <v>84</v>
      </c>
      <c r="C6516" s="1" t="n">
        <v>0</v>
      </c>
      <c r="D6516" s="1" t="n">
        <v>0</v>
      </c>
      <c r="E6516" s="1" t="n">
        <v>1</v>
      </c>
      <c r="F6516" s="1" t="n">
        <v>6520</v>
      </c>
      <c r="H6516" s="1" t="s">
        <v>7175</v>
      </c>
      <c r="I6516" s="3" t="e">
        <f aca="false">--#NAME? #NAME? #NAME? #NAME? #NAME? #NAME? #NAME? #NAME? #NAME? #NAME? #NAME? #NAME? #NAME? #NAME? #NAME? #NAME? #NAME?,#NAME? #NAME? #NAME? #NAME?</f>
        <v>#VALUE!</v>
      </c>
      <c r="J6516" s="3" t="s">
        <v>194</v>
      </c>
      <c r="K6516" s="1" t="n">
        <v>10</v>
      </c>
      <c r="L6516" s="1" t="n">
        <v>0</v>
      </c>
      <c r="M6516" s="1" t="n">
        <v>65210</v>
      </c>
    </row>
    <row r="6517" customFormat="false" ht="14.9" hidden="false" customHeight="false" outlineLevel="0" collapsed="false">
      <c r="A6517" s="1" t="n">
        <v>6522</v>
      </c>
      <c r="B6517" s="1" t="n">
        <v>84</v>
      </c>
      <c r="C6517" s="1" t="n">
        <v>0</v>
      </c>
      <c r="D6517" s="1" t="n">
        <v>0</v>
      </c>
      <c r="E6517" s="1" t="n">
        <v>1</v>
      </c>
      <c r="F6517" s="1" t="n">
        <v>6520</v>
      </c>
      <c r="H6517" s="1" t="s">
        <v>7176</v>
      </c>
      <c r="I6517" s="3" t="e">
        <f aca="false">--#NAME?,#NAME? #NAME? #NAME? #NAME? #NAME? #NAME?</f>
        <v>#VALUE!</v>
      </c>
      <c r="J6517" s="3" t="s">
        <v>194</v>
      </c>
      <c r="K6517" s="1" t="n">
        <v>10</v>
      </c>
      <c r="L6517" s="1" t="n">
        <v>0</v>
      </c>
      <c r="M6517" s="1" t="n">
        <v>65220</v>
      </c>
    </row>
    <row r="6518" customFormat="false" ht="377.6" hidden="false" customHeight="false" outlineLevel="0" collapsed="false">
      <c r="A6518" s="1" t="n">
        <v>6523</v>
      </c>
      <c r="B6518" s="1" t="n">
        <v>84</v>
      </c>
      <c r="C6518" s="1" t="n">
        <v>0</v>
      </c>
      <c r="D6518" s="1" t="n">
        <v>0</v>
      </c>
      <c r="E6518" s="1" t="n">
        <v>1</v>
      </c>
      <c r="F6518" s="1" t="n">
        <v>6518</v>
      </c>
      <c r="H6518" s="1" t="s">
        <v>7177</v>
      </c>
      <c r="I6518" s="3" t="s">
        <v>7178</v>
      </c>
      <c r="J6518" s="3" t="s">
        <v>194</v>
      </c>
      <c r="K6518" s="1" t="n">
        <v>10</v>
      </c>
      <c r="L6518" s="1" t="n">
        <v>0</v>
      </c>
      <c r="M6518" s="1" t="n">
        <v>65230</v>
      </c>
    </row>
    <row r="6519" customFormat="false" ht="14.9" hidden="false" customHeight="false" outlineLevel="0" collapsed="false">
      <c r="A6519" s="1" t="n">
        <v>6524</v>
      </c>
      <c r="B6519" s="1" t="n">
        <v>84</v>
      </c>
      <c r="C6519" s="1" t="n">
        <v>0</v>
      </c>
      <c r="D6519" s="1" t="n">
        <v>0</v>
      </c>
      <c r="E6519" s="1" t="n">
        <v>1</v>
      </c>
      <c r="F6519" s="1" t="n">
        <v>6518</v>
      </c>
      <c r="H6519" s="1" t="s">
        <v>7179</v>
      </c>
      <c r="I6519" s="3" t="e">
        <f aca="false">-#NAME? #NAME? #NAME? #NAME?,#NAME? #NAME? #NAME? #NAME? #NAME? #NAME? #NAME? #NAME? #NAME? #NAME?</f>
        <v>#VALUE!</v>
      </c>
      <c r="J6519" s="3" t="s">
        <v>194</v>
      </c>
      <c r="K6519" s="1" t="n">
        <v>10</v>
      </c>
      <c r="L6519" s="1" t="n">
        <v>0</v>
      </c>
      <c r="M6519" s="1" t="n">
        <v>65240</v>
      </c>
    </row>
    <row r="6520" customFormat="false" ht="14.9" hidden="false" customHeight="false" outlineLevel="0" collapsed="false">
      <c r="A6520" s="1" t="n">
        <v>6525</v>
      </c>
      <c r="B6520" s="1" t="n">
        <v>84</v>
      </c>
      <c r="C6520" s="1" t="n">
        <v>0</v>
      </c>
      <c r="D6520" s="1" t="n">
        <v>0</v>
      </c>
      <c r="E6520" s="1" t="n">
        <v>1</v>
      </c>
      <c r="F6520" s="1" t="n">
        <v>6518</v>
      </c>
      <c r="H6520" s="1" t="s">
        <v>7180</v>
      </c>
      <c r="I6520" s="3" t="e">
        <f aca="false">-#NAME? #NAME?</f>
        <v>#VALUE!</v>
      </c>
      <c r="J6520" s="3" t="s">
        <v>194</v>
      </c>
      <c r="K6520" s="1" t="n">
        <v>10</v>
      </c>
      <c r="L6520" s="1" t="n">
        <v>0</v>
      </c>
      <c r="M6520" s="1" t="n">
        <v>65250</v>
      </c>
    </row>
    <row r="6521" customFormat="false" ht="14.9" hidden="false" customHeight="false" outlineLevel="0" collapsed="false">
      <c r="A6521" s="1" t="n">
        <v>6526</v>
      </c>
      <c r="B6521" s="1" t="n">
        <v>84</v>
      </c>
      <c r="C6521" s="1" t="n">
        <v>0</v>
      </c>
      <c r="D6521" s="1" t="n">
        <v>0</v>
      </c>
      <c r="E6521" s="1" t="n">
        <v>1</v>
      </c>
      <c r="F6521" s="1" t="n">
        <v>6518</v>
      </c>
      <c r="H6521" s="1" t="s">
        <v>7181</v>
      </c>
      <c r="I6521" s="3" t="e">
        <f aca="false">-#NAME? #NAME? #NAME? #NAME? #NAME? #NAME? #NAME?</f>
        <v>#VALUE!</v>
      </c>
      <c r="J6521" s="3" t="s">
        <v>194</v>
      </c>
      <c r="K6521" s="1" t="n">
        <v>10</v>
      </c>
      <c r="L6521" s="1" t="n">
        <v>0</v>
      </c>
      <c r="M6521" s="1" t="n">
        <v>65260</v>
      </c>
    </row>
    <row r="6522" customFormat="false" ht="14.9" hidden="false" customHeight="false" outlineLevel="0" collapsed="false">
      <c r="A6522" s="1" t="n">
        <v>6527</v>
      </c>
      <c r="B6522" s="1" t="n">
        <v>84</v>
      </c>
      <c r="C6522" s="1" t="n">
        <v>0</v>
      </c>
      <c r="D6522" s="1" t="n">
        <v>0</v>
      </c>
      <c r="E6522" s="1" t="n">
        <v>1</v>
      </c>
      <c r="F6522" s="1" t="n">
        <v>6518</v>
      </c>
      <c r="H6522" s="1" t="s">
        <v>7182</v>
      </c>
      <c r="I6522" s="3" t="e">
        <f aca="false">-#NAME?</f>
        <v>#NAME?</v>
      </c>
      <c r="J6522" s="3" t="s">
        <v>194</v>
      </c>
      <c r="K6522" s="1" t="n">
        <v>10</v>
      </c>
      <c r="L6522" s="1" t="n">
        <v>0</v>
      </c>
      <c r="M6522" s="1" t="n">
        <v>65270</v>
      </c>
    </row>
    <row r="6523" customFormat="false" ht="511.9" hidden="false" customHeight="false" outlineLevel="0" collapsed="false">
      <c r="A6523" s="1" t="n">
        <v>6528</v>
      </c>
      <c r="B6523" s="1" t="n">
        <v>84</v>
      </c>
      <c r="C6523" s="1" t="n">
        <v>0</v>
      </c>
      <c r="D6523" s="1" t="n">
        <v>1</v>
      </c>
      <c r="E6523" s="1" t="n">
        <v>0</v>
      </c>
      <c r="G6523" s="1" t="n">
        <v>84.72</v>
      </c>
      <c r="I6523" s="3" t="s">
        <v>7183</v>
      </c>
      <c r="L6523" s="1" t="n">
        <v>0</v>
      </c>
      <c r="M6523" s="1" t="n">
        <v>65280</v>
      </c>
    </row>
    <row r="6524" customFormat="false" ht="14.9" hidden="false" customHeight="false" outlineLevel="0" collapsed="false">
      <c r="A6524" s="1" t="n">
        <v>6529</v>
      </c>
      <c r="B6524" s="1" t="n">
        <v>84</v>
      </c>
      <c r="C6524" s="1" t="n">
        <v>0</v>
      </c>
      <c r="D6524" s="1" t="n">
        <v>0</v>
      </c>
      <c r="E6524" s="1" t="n">
        <v>1</v>
      </c>
      <c r="F6524" s="1" t="n">
        <v>6528</v>
      </c>
      <c r="H6524" s="1" t="s">
        <v>7184</v>
      </c>
      <c r="I6524" s="3" t="e">
        <f aca="false">-#NAME? #NAME?</f>
        <v>#VALUE!</v>
      </c>
      <c r="J6524" s="3" t="s">
        <v>194</v>
      </c>
      <c r="K6524" s="1" t="n">
        <v>10</v>
      </c>
      <c r="L6524" s="1" t="n">
        <v>0</v>
      </c>
      <c r="M6524" s="1" t="n">
        <v>65290</v>
      </c>
    </row>
    <row r="6525" customFormat="false" ht="14.9" hidden="false" customHeight="false" outlineLevel="0" collapsed="false">
      <c r="A6525" s="1" t="n">
        <v>6530</v>
      </c>
      <c r="B6525" s="1" t="n">
        <v>84</v>
      </c>
      <c r="C6525" s="1" t="n">
        <v>0</v>
      </c>
      <c r="D6525" s="1" t="n">
        <v>0</v>
      </c>
      <c r="E6525" s="1" t="n">
        <v>1</v>
      </c>
      <c r="F6525" s="1" t="n">
        <v>6528</v>
      </c>
      <c r="H6525" s="1" t="s">
        <v>7185</v>
      </c>
      <c r="I6525" s="3" t="e">
        <f aca="false">-#NAME? #NAME? #NAME? #NAME? #NAME? #NAME? #NAME? #NAME? #NAME? #NAME? #NAME? #NAME? #NAME? #NAME?,#NAME? #NAME? #NAME?,#NAME? #NAME? #NAME? #NAME? #NAME? #NAME? #NAME? #NAME? #NAME? #NAME? #NAME? #NAME?</f>
        <v>#VALUE!</v>
      </c>
      <c r="J6525" s="3" t="s">
        <v>194</v>
      </c>
      <c r="K6525" s="1" t="n">
        <v>10</v>
      </c>
      <c r="L6525" s="1" t="n">
        <v>0</v>
      </c>
      <c r="M6525" s="1" t="n">
        <v>65300</v>
      </c>
    </row>
    <row r="6526" customFormat="false" ht="14.9" hidden="false" customHeight="false" outlineLevel="0" collapsed="false">
      <c r="A6526" s="1" t="n">
        <v>6531</v>
      </c>
      <c r="B6526" s="1" t="n">
        <v>84</v>
      </c>
      <c r="C6526" s="1" t="n">
        <v>0</v>
      </c>
      <c r="D6526" s="1" t="n">
        <v>0</v>
      </c>
      <c r="E6526" s="1" t="n">
        <v>1</v>
      </c>
      <c r="F6526" s="1" t="n">
        <v>6528</v>
      </c>
      <c r="H6526" s="1" t="s">
        <v>7186</v>
      </c>
      <c r="I6526" s="3" t="e">
        <f aca="false">-#NAME?</f>
        <v>#NAME?</v>
      </c>
      <c r="J6526" s="3" t="s">
        <v>194</v>
      </c>
      <c r="K6526" s="1" t="n">
        <v>10</v>
      </c>
      <c r="L6526" s="1" t="n">
        <v>0</v>
      </c>
      <c r="M6526" s="1" t="n">
        <v>65310</v>
      </c>
    </row>
    <row r="6527" customFormat="false" ht="243.25" hidden="false" customHeight="false" outlineLevel="0" collapsed="false">
      <c r="A6527" s="1" t="n">
        <v>6532</v>
      </c>
      <c r="B6527" s="1" t="n">
        <v>84</v>
      </c>
      <c r="C6527" s="1" t="n">
        <v>0</v>
      </c>
      <c r="D6527" s="1" t="n">
        <v>1</v>
      </c>
      <c r="E6527" s="1" t="n">
        <v>0</v>
      </c>
      <c r="G6527" s="1" t="n">
        <v>84.73</v>
      </c>
      <c r="I6527" s="3" t="s">
        <v>7187</v>
      </c>
      <c r="L6527" s="1" t="n">
        <v>0</v>
      </c>
      <c r="M6527" s="1" t="n">
        <v>65320</v>
      </c>
    </row>
    <row r="6528" customFormat="false" ht="108.95" hidden="false" customHeight="false" outlineLevel="0" collapsed="false">
      <c r="A6528" s="1" t="n">
        <v>6533</v>
      </c>
      <c r="B6528" s="1" t="n">
        <v>84</v>
      </c>
      <c r="C6528" s="1" t="n">
        <v>0</v>
      </c>
      <c r="D6528" s="1" t="n">
        <v>0</v>
      </c>
      <c r="E6528" s="1" t="n">
        <v>0</v>
      </c>
      <c r="F6528" s="1" t="n">
        <v>6532</v>
      </c>
      <c r="I6528" s="3" t="s">
        <v>7188</v>
      </c>
      <c r="L6528" s="1" t="n">
        <v>0</v>
      </c>
      <c r="M6528" s="1" t="n">
        <v>65330</v>
      </c>
    </row>
    <row r="6529" customFormat="false" ht="162.65" hidden="false" customHeight="false" outlineLevel="0" collapsed="false">
      <c r="A6529" s="1" t="n">
        <v>6534</v>
      </c>
      <c r="B6529" s="1" t="n">
        <v>84</v>
      </c>
      <c r="C6529" s="1" t="n">
        <v>0</v>
      </c>
      <c r="D6529" s="1" t="n">
        <v>0</v>
      </c>
      <c r="E6529" s="1" t="n">
        <v>1</v>
      </c>
      <c r="F6529" s="1" t="n">
        <v>6533</v>
      </c>
      <c r="H6529" s="1" t="s">
        <v>7189</v>
      </c>
      <c r="I6529" s="3" t="s">
        <v>7190</v>
      </c>
      <c r="J6529" s="3" t="s">
        <v>256</v>
      </c>
      <c r="K6529" s="1" t="n">
        <v>10</v>
      </c>
      <c r="L6529" s="1" t="n">
        <v>0</v>
      </c>
      <c r="M6529" s="1" t="n">
        <v>65340</v>
      </c>
    </row>
    <row r="6530" customFormat="false" ht="14.9" hidden="false" customHeight="false" outlineLevel="0" collapsed="false">
      <c r="A6530" s="1" t="n">
        <v>6535</v>
      </c>
      <c r="B6530" s="1" t="n">
        <v>84</v>
      </c>
      <c r="C6530" s="1" t="n">
        <v>0</v>
      </c>
      <c r="D6530" s="1" t="n">
        <v>0</v>
      </c>
      <c r="E6530" s="1" t="n">
        <v>1</v>
      </c>
      <c r="F6530" s="1" t="n">
        <v>6533</v>
      </c>
      <c r="H6530" s="1" t="s">
        <v>7191</v>
      </c>
      <c r="I6530" s="3" t="e">
        <f aca="false">--#NAME?</f>
        <v>#NAME?</v>
      </c>
      <c r="J6530" s="3" t="s">
        <v>256</v>
      </c>
      <c r="K6530" s="1" t="n">
        <v>10</v>
      </c>
      <c r="L6530" s="1" t="n">
        <v>0</v>
      </c>
      <c r="M6530" s="1" t="n">
        <v>65350</v>
      </c>
    </row>
    <row r="6531" customFormat="false" ht="108.95" hidden="false" customHeight="false" outlineLevel="0" collapsed="false">
      <c r="A6531" s="1" t="n">
        <v>6536</v>
      </c>
      <c r="B6531" s="1" t="n">
        <v>84</v>
      </c>
      <c r="C6531" s="1" t="n">
        <v>0</v>
      </c>
      <c r="D6531" s="1" t="n">
        <v>0</v>
      </c>
      <c r="E6531" s="1" t="n">
        <v>1</v>
      </c>
      <c r="F6531" s="1" t="n">
        <v>6532</v>
      </c>
      <c r="H6531" s="1" t="s">
        <v>7192</v>
      </c>
      <c r="I6531" s="3" t="s">
        <v>7193</v>
      </c>
      <c r="J6531" s="3" t="s">
        <v>256</v>
      </c>
      <c r="K6531" s="1" t="n">
        <v>10</v>
      </c>
      <c r="L6531" s="1" t="n">
        <v>0</v>
      </c>
      <c r="M6531" s="1" t="n">
        <v>65360</v>
      </c>
    </row>
    <row r="6532" customFormat="false" ht="108.95" hidden="false" customHeight="false" outlineLevel="0" collapsed="false">
      <c r="A6532" s="1" t="n">
        <v>6537</v>
      </c>
      <c r="B6532" s="1" t="n">
        <v>84</v>
      </c>
      <c r="C6532" s="1" t="n">
        <v>0</v>
      </c>
      <c r="D6532" s="1" t="n">
        <v>0</v>
      </c>
      <c r="E6532" s="1" t="n">
        <v>1</v>
      </c>
      <c r="F6532" s="1" t="n">
        <v>6532</v>
      </c>
      <c r="H6532" s="1" t="s">
        <v>7194</v>
      </c>
      <c r="I6532" s="3" t="s">
        <v>7195</v>
      </c>
      <c r="J6532" s="3" t="s">
        <v>256</v>
      </c>
      <c r="K6532" s="1" t="n">
        <v>10</v>
      </c>
      <c r="L6532" s="1" t="n">
        <v>0</v>
      </c>
      <c r="M6532" s="1" t="n">
        <v>65370</v>
      </c>
    </row>
    <row r="6533" customFormat="false" ht="189.55" hidden="false" customHeight="false" outlineLevel="0" collapsed="false">
      <c r="A6533" s="1" t="n">
        <v>6538</v>
      </c>
      <c r="B6533" s="1" t="n">
        <v>84</v>
      </c>
      <c r="C6533" s="1" t="n">
        <v>0</v>
      </c>
      <c r="D6533" s="1" t="n">
        <v>0</v>
      </c>
      <c r="E6533" s="1" t="n">
        <v>1</v>
      </c>
      <c r="F6533" s="1" t="n">
        <v>6532</v>
      </c>
      <c r="H6533" s="1" t="s">
        <v>7196</v>
      </c>
      <c r="I6533" s="3" t="s">
        <v>7197</v>
      </c>
      <c r="J6533" s="3" t="s">
        <v>256</v>
      </c>
      <c r="K6533" s="1" t="n">
        <v>10</v>
      </c>
      <c r="L6533" s="1" t="n">
        <v>0</v>
      </c>
      <c r="M6533" s="1" t="n">
        <v>65380</v>
      </c>
    </row>
    <row r="6534" customFormat="false" ht="712.65" hidden="false" customHeight="false" outlineLevel="0" collapsed="false">
      <c r="A6534" s="1" t="n">
        <v>6539</v>
      </c>
      <c r="B6534" s="1" t="n">
        <v>84</v>
      </c>
      <c r="C6534" s="1" t="n">
        <v>0</v>
      </c>
      <c r="D6534" s="1" t="n">
        <v>1</v>
      </c>
      <c r="E6534" s="1" t="n">
        <v>0</v>
      </c>
      <c r="G6534" s="1" t="n">
        <v>84.74</v>
      </c>
      <c r="I6534" s="3" t="s">
        <v>7198</v>
      </c>
      <c r="L6534" s="1" t="n">
        <v>0</v>
      </c>
      <c r="M6534" s="1" t="n">
        <v>65390</v>
      </c>
    </row>
    <row r="6535" customFormat="false" ht="14.9" hidden="false" customHeight="false" outlineLevel="0" collapsed="false">
      <c r="A6535" s="1" t="n">
        <v>6540</v>
      </c>
      <c r="B6535" s="1" t="n">
        <v>84</v>
      </c>
      <c r="C6535" s="1" t="n">
        <v>0</v>
      </c>
      <c r="D6535" s="1" t="n">
        <v>0</v>
      </c>
      <c r="E6535" s="1" t="n">
        <v>1</v>
      </c>
      <c r="F6535" s="1" t="n">
        <v>6539</v>
      </c>
      <c r="H6535" s="1" t="s">
        <v>7199</v>
      </c>
      <c r="I6535" s="3" t="e">
        <f aca="false">-#NAME?,#NAME?,#NAME? #NAME? #NAME? #NAME?</f>
        <v>#VALUE!</v>
      </c>
      <c r="J6535" s="3" t="s">
        <v>194</v>
      </c>
      <c r="K6535" s="1" t="n">
        <v>10</v>
      </c>
      <c r="L6535" s="1" t="n">
        <v>0</v>
      </c>
      <c r="M6535" s="1" t="n">
        <v>65400</v>
      </c>
    </row>
    <row r="6536" customFormat="false" ht="14.9" hidden="false" customHeight="false" outlineLevel="0" collapsed="false">
      <c r="A6536" s="1" t="n">
        <v>6541</v>
      </c>
      <c r="B6536" s="1" t="n">
        <v>84</v>
      </c>
      <c r="C6536" s="1" t="n">
        <v>0</v>
      </c>
      <c r="D6536" s="1" t="n">
        <v>0</v>
      </c>
      <c r="E6536" s="1" t="n">
        <v>1</v>
      </c>
      <c r="F6536" s="1" t="n">
        <v>6539</v>
      </c>
      <c r="H6536" s="1" t="s">
        <v>7200</v>
      </c>
      <c r="I6536" s="3" t="e">
        <f aca="false">-#NAME? #NAME? #NAME? #NAME?</f>
        <v>#VALUE!</v>
      </c>
      <c r="J6536" s="3" t="s">
        <v>194</v>
      </c>
      <c r="K6536" s="1" t="n">
        <v>10</v>
      </c>
      <c r="L6536" s="1" t="n">
        <v>0</v>
      </c>
      <c r="M6536" s="1" t="n">
        <v>65410</v>
      </c>
    </row>
    <row r="6537" customFormat="false" ht="68.65" hidden="false" customHeight="false" outlineLevel="0" collapsed="false">
      <c r="A6537" s="1" t="n">
        <v>6542</v>
      </c>
      <c r="B6537" s="1" t="n">
        <v>84</v>
      </c>
      <c r="C6537" s="1" t="n">
        <v>0</v>
      </c>
      <c r="D6537" s="1" t="n">
        <v>0</v>
      </c>
      <c r="E6537" s="1" t="n">
        <v>0</v>
      </c>
      <c r="F6537" s="1" t="n">
        <v>6539</v>
      </c>
      <c r="I6537" s="3" t="s">
        <v>7201</v>
      </c>
      <c r="L6537" s="1" t="n">
        <v>0</v>
      </c>
      <c r="M6537" s="1" t="n">
        <v>65420</v>
      </c>
    </row>
    <row r="6538" customFormat="false" ht="14.9" hidden="false" customHeight="false" outlineLevel="0" collapsed="false">
      <c r="A6538" s="1" t="n">
        <v>6543</v>
      </c>
      <c r="B6538" s="1" t="n">
        <v>84</v>
      </c>
      <c r="C6538" s="1" t="n">
        <v>0</v>
      </c>
      <c r="D6538" s="1" t="n">
        <v>0</v>
      </c>
      <c r="E6538" s="1" t="n">
        <v>1</v>
      </c>
      <c r="F6538" s="1" t="n">
        <v>6542</v>
      </c>
      <c r="H6538" s="1" t="s">
        <v>7202</v>
      </c>
      <c r="I6538" s="3" t="e">
        <f aca="false">--#NAME? #NAME? #NAME? #NAME?</f>
        <v>#VALUE!</v>
      </c>
      <c r="J6538" s="3" t="s">
        <v>194</v>
      </c>
      <c r="K6538" s="1" t="n">
        <v>10</v>
      </c>
      <c r="L6538" s="1" t="n">
        <v>0</v>
      </c>
      <c r="M6538" s="1" t="n">
        <v>65430</v>
      </c>
    </row>
    <row r="6539" customFormat="false" ht="14.9" hidden="false" customHeight="false" outlineLevel="0" collapsed="false">
      <c r="A6539" s="1" t="n">
        <v>6544</v>
      </c>
      <c r="B6539" s="1" t="n">
        <v>84</v>
      </c>
      <c r="C6539" s="1" t="n">
        <v>0</v>
      </c>
      <c r="D6539" s="1" t="n">
        <v>0</v>
      </c>
      <c r="E6539" s="1" t="n">
        <v>1</v>
      </c>
      <c r="F6539" s="1" t="n">
        <v>6542</v>
      </c>
      <c r="H6539" s="1" t="s">
        <v>7203</v>
      </c>
      <c r="I6539" s="3" t="e">
        <f aca="false">--#NAME? #NAME? #NAME? #NAME? #NAME? #NAME? #NAME?</f>
        <v>#VALUE!</v>
      </c>
      <c r="J6539" s="3" t="s">
        <v>194</v>
      </c>
      <c r="K6539" s="1" t="n">
        <v>10</v>
      </c>
      <c r="L6539" s="1" t="n">
        <v>0</v>
      </c>
      <c r="M6539" s="1" t="n">
        <v>65440</v>
      </c>
    </row>
    <row r="6540" customFormat="false" ht="14.9" hidden="false" customHeight="false" outlineLevel="0" collapsed="false">
      <c r="A6540" s="1" t="n">
        <v>6545</v>
      </c>
      <c r="B6540" s="1" t="n">
        <v>84</v>
      </c>
      <c r="C6540" s="1" t="n">
        <v>0</v>
      </c>
      <c r="D6540" s="1" t="n">
        <v>0</v>
      </c>
      <c r="E6540" s="1" t="n">
        <v>1</v>
      </c>
      <c r="F6540" s="1" t="n">
        <v>6542</v>
      </c>
      <c r="H6540" s="1" t="s">
        <v>7204</v>
      </c>
      <c r="I6540" s="3" t="e">
        <f aca="false">--#NAME?</f>
        <v>#NAME?</v>
      </c>
      <c r="J6540" s="3" t="s">
        <v>194</v>
      </c>
      <c r="K6540" s="1" t="n">
        <v>10</v>
      </c>
      <c r="L6540" s="1" t="n">
        <v>0</v>
      </c>
      <c r="M6540" s="1" t="n">
        <v>65450</v>
      </c>
    </row>
    <row r="6541" customFormat="false" ht="14.9" hidden="false" customHeight="false" outlineLevel="0" collapsed="false">
      <c r="A6541" s="1" t="n">
        <v>6546</v>
      </c>
      <c r="B6541" s="1" t="n">
        <v>84</v>
      </c>
      <c r="C6541" s="1" t="n">
        <v>0</v>
      </c>
      <c r="D6541" s="1" t="n">
        <v>0</v>
      </c>
      <c r="E6541" s="1" t="n">
        <v>1</v>
      </c>
      <c r="F6541" s="1" t="n">
        <v>6539</v>
      </c>
      <c r="H6541" s="1" t="s">
        <v>7205</v>
      </c>
      <c r="I6541" s="3" t="e">
        <f aca="false">-#NAME? #NAME?</f>
        <v>#VALUE!</v>
      </c>
      <c r="J6541" s="3" t="s">
        <v>194</v>
      </c>
      <c r="K6541" s="1" t="n">
        <v>10</v>
      </c>
      <c r="L6541" s="1" t="n">
        <v>0</v>
      </c>
      <c r="M6541" s="1" t="n">
        <v>65460</v>
      </c>
    </row>
    <row r="6542" customFormat="false" ht="14.9" hidden="false" customHeight="false" outlineLevel="0" collapsed="false">
      <c r="A6542" s="1" t="n">
        <v>6547</v>
      </c>
      <c r="B6542" s="1" t="n">
        <v>84</v>
      </c>
      <c r="C6542" s="1" t="n">
        <v>0</v>
      </c>
      <c r="D6542" s="1" t="n">
        <v>0</v>
      </c>
      <c r="E6542" s="1" t="n">
        <v>1</v>
      </c>
      <c r="F6542" s="1" t="n">
        <v>6539</v>
      </c>
      <c r="H6542" s="1" t="s">
        <v>7206</v>
      </c>
      <c r="I6542" s="3" t="e">
        <f aca="false">-#NAME?</f>
        <v>#NAME?</v>
      </c>
      <c r="J6542" s="3" t="s">
        <v>256</v>
      </c>
      <c r="K6542" s="1" t="n">
        <v>10</v>
      </c>
      <c r="L6542" s="1" t="n">
        <v>0</v>
      </c>
      <c r="M6542" s="1" t="n">
        <v>65470</v>
      </c>
    </row>
    <row r="6543" customFormat="false" ht="297" hidden="false" customHeight="false" outlineLevel="0" collapsed="false">
      <c r="A6543" s="1" t="n">
        <v>6548</v>
      </c>
      <c r="B6543" s="1" t="n">
        <v>84</v>
      </c>
      <c r="C6543" s="1" t="n">
        <v>0</v>
      </c>
      <c r="D6543" s="1" t="n">
        <v>1</v>
      </c>
      <c r="E6543" s="1" t="n">
        <v>0</v>
      </c>
      <c r="G6543" s="1" t="n">
        <v>84.75</v>
      </c>
      <c r="I6543" s="3" t="s">
        <v>7207</v>
      </c>
      <c r="L6543" s="1" t="n">
        <v>0</v>
      </c>
      <c r="M6543" s="1" t="n">
        <v>65480</v>
      </c>
    </row>
    <row r="6544" customFormat="false" ht="14.9" hidden="false" customHeight="false" outlineLevel="0" collapsed="false">
      <c r="A6544" s="1" t="n">
        <v>6549</v>
      </c>
      <c r="B6544" s="1" t="n">
        <v>84</v>
      </c>
      <c r="C6544" s="1" t="n">
        <v>0</v>
      </c>
      <c r="D6544" s="1" t="n">
        <v>0</v>
      </c>
      <c r="E6544" s="1" t="n">
        <v>1</v>
      </c>
      <c r="F6544" s="1" t="n">
        <v>6548</v>
      </c>
      <c r="H6544" s="1" t="s">
        <v>7208</v>
      </c>
      <c r="I6544" s="3" t="e">
        <f aca="false">-#NAME? #NAME? #NAME? #NAME? #NAME? #NAME? #NAME?,#NAME? #NAME? #NAME? #NAME? #NAME?,#NAME? #NAME? #NAME?</f>
        <v>#VALUE!</v>
      </c>
      <c r="J6544" s="3" t="s">
        <v>194</v>
      </c>
      <c r="K6544" s="1" t="n">
        <v>10</v>
      </c>
      <c r="L6544" s="1" t="n">
        <v>0</v>
      </c>
      <c r="M6544" s="1" t="n">
        <v>65490</v>
      </c>
    </row>
    <row r="6545" customFormat="false" ht="135.8" hidden="false" customHeight="false" outlineLevel="0" collapsed="false">
      <c r="A6545" s="1" t="n">
        <v>6550</v>
      </c>
      <c r="B6545" s="1" t="n">
        <v>84</v>
      </c>
      <c r="C6545" s="1" t="n">
        <v>0</v>
      </c>
      <c r="D6545" s="1" t="n">
        <v>0</v>
      </c>
      <c r="E6545" s="1" t="n">
        <v>0</v>
      </c>
      <c r="F6545" s="1" t="n">
        <v>6548</v>
      </c>
      <c r="I6545" s="3" t="s">
        <v>7209</v>
      </c>
      <c r="L6545" s="1" t="n">
        <v>0</v>
      </c>
      <c r="M6545" s="1" t="n">
        <v>65500</v>
      </c>
    </row>
    <row r="6546" customFormat="false" ht="14.9" hidden="false" customHeight="false" outlineLevel="0" collapsed="false">
      <c r="A6546" s="1" t="n">
        <v>6551</v>
      </c>
      <c r="B6546" s="1" t="n">
        <v>84</v>
      </c>
      <c r="C6546" s="1" t="n">
        <v>0</v>
      </c>
      <c r="D6546" s="1" t="n">
        <v>0</v>
      </c>
      <c r="E6546" s="1" t="n">
        <v>1</v>
      </c>
      <c r="F6546" s="1" t="n">
        <v>6550</v>
      </c>
      <c r="H6546" s="1" t="s">
        <v>7210</v>
      </c>
      <c r="I6546" s="3" t="e">
        <f aca="false">--#NAME? #NAME? #NAME? #NAME? #NAME? #NAME? #NAME? #NAME?</f>
        <v>#VALUE!</v>
      </c>
      <c r="J6546" s="3" t="s">
        <v>194</v>
      </c>
      <c r="K6546" s="1" t="n">
        <v>10</v>
      </c>
      <c r="L6546" s="1" t="n">
        <v>0</v>
      </c>
      <c r="M6546" s="1" t="n">
        <v>65510</v>
      </c>
    </row>
    <row r="6547" customFormat="false" ht="14.9" hidden="false" customHeight="false" outlineLevel="0" collapsed="false">
      <c r="A6547" s="1" t="n">
        <v>6552</v>
      </c>
      <c r="B6547" s="1" t="n">
        <v>84</v>
      </c>
      <c r="C6547" s="1" t="n">
        <v>0</v>
      </c>
      <c r="D6547" s="1" t="n">
        <v>0</v>
      </c>
      <c r="E6547" s="1" t="n">
        <v>1</v>
      </c>
      <c r="F6547" s="1" t="n">
        <v>6550</v>
      </c>
      <c r="H6547" s="1" t="s">
        <v>7211</v>
      </c>
      <c r="I6547" s="3" t="e">
        <f aca="false">--#NAME?</f>
        <v>#NAME?</v>
      </c>
      <c r="J6547" s="3" t="s">
        <v>194</v>
      </c>
      <c r="K6547" s="1" t="n">
        <v>10</v>
      </c>
      <c r="L6547" s="1" t="n">
        <v>0</v>
      </c>
      <c r="M6547" s="1" t="n">
        <v>65520</v>
      </c>
    </row>
    <row r="6548" customFormat="false" ht="14.9" hidden="false" customHeight="false" outlineLevel="0" collapsed="false">
      <c r="A6548" s="1" t="n">
        <v>6553</v>
      </c>
      <c r="B6548" s="1" t="n">
        <v>84</v>
      </c>
      <c r="C6548" s="1" t="n">
        <v>0</v>
      </c>
      <c r="D6548" s="1" t="n">
        <v>0</v>
      </c>
      <c r="E6548" s="1" t="n">
        <v>1</v>
      </c>
      <c r="F6548" s="1" t="n">
        <v>6548</v>
      </c>
      <c r="H6548" s="1" t="s">
        <v>7212</v>
      </c>
      <c r="I6548" s="3" t="e">
        <f aca="false">-#NAME?</f>
        <v>#NAME?</v>
      </c>
      <c r="J6548" s="3" t="s">
        <v>256</v>
      </c>
      <c r="K6548" s="1" t="n">
        <v>10</v>
      </c>
      <c r="L6548" s="1" t="n">
        <v>0</v>
      </c>
      <c r="M6548" s="1" t="n">
        <v>65530</v>
      </c>
    </row>
    <row r="6549" customFormat="false" ht="243.25" hidden="false" customHeight="false" outlineLevel="0" collapsed="false">
      <c r="A6549" s="1" t="n">
        <v>6554</v>
      </c>
      <c r="B6549" s="1" t="n">
        <v>84</v>
      </c>
      <c r="C6549" s="1" t="n">
        <v>0</v>
      </c>
      <c r="D6549" s="1" t="n">
        <v>1</v>
      </c>
      <c r="E6549" s="1" t="n">
        <v>0</v>
      </c>
      <c r="G6549" s="1" t="n">
        <v>84.76</v>
      </c>
      <c r="I6549" s="3" t="s">
        <v>7213</v>
      </c>
      <c r="L6549" s="1" t="n">
        <v>0</v>
      </c>
      <c r="M6549" s="1" t="n">
        <v>65540</v>
      </c>
    </row>
    <row r="6550" customFormat="false" ht="82.05" hidden="false" customHeight="false" outlineLevel="0" collapsed="false">
      <c r="A6550" s="1" t="n">
        <v>6555</v>
      </c>
      <c r="B6550" s="1" t="n">
        <v>84</v>
      </c>
      <c r="C6550" s="1" t="n">
        <v>0</v>
      </c>
      <c r="D6550" s="1" t="n">
        <v>0</v>
      </c>
      <c r="E6550" s="1" t="n">
        <v>0</v>
      </c>
      <c r="F6550" s="1" t="n">
        <v>6554</v>
      </c>
      <c r="I6550" s="3" t="s">
        <v>7214</v>
      </c>
      <c r="L6550" s="1" t="n">
        <v>0</v>
      </c>
      <c r="M6550" s="1" t="n">
        <v>65550</v>
      </c>
    </row>
    <row r="6551" customFormat="false" ht="14.9" hidden="false" customHeight="false" outlineLevel="0" collapsed="false">
      <c r="A6551" s="1" t="n">
        <v>6556</v>
      </c>
      <c r="B6551" s="1" t="n">
        <v>84</v>
      </c>
      <c r="C6551" s="1" t="n">
        <v>0</v>
      </c>
      <c r="D6551" s="1" t="n">
        <v>0</v>
      </c>
      <c r="E6551" s="1" t="n">
        <v>1</v>
      </c>
      <c r="F6551" s="1" t="n">
        <v>6555</v>
      </c>
      <c r="H6551" s="1" t="s">
        <v>7215</v>
      </c>
      <c r="I6551" s="3" t="e">
        <f aca="false">--#NAME? #NAME? #NAME? #NAME? #NAME?</f>
        <v>#VALUE!</v>
      </c>
      <c r="J6551" s="3" t="s">
        <v>194</v>
      </c>
      <c r="K6551" s="1" t="n">
        <v>10</v>
      </c>
      <c r="L6551" s="1" t="n">
        <v>0</v>
      </c>
      <c r="M6551" s="1" t="n">
        <v>65560</v>
      </c>
    </row>
    <row r="6552" customFormat="false" ht="14.9" hidden="false" customHeight="false" outlineLevel="0" collapsed="false">
      <c r="A6552" s="1" t="n">
        <v>6557</v>
      </c>
      <c r="B6552" s="1" t="n">
        <v>84</v>
      </c>
      <c r="C6552" s="1" t="n">
        <v>0</v>
      </c>
      <c r="D6552" s="1" t="n">
        <v>0</v>
      </c>
      <c r="E6552" s="1" t="n">
        <v>1</v>
      </c>
      <c r="F6552" s="1" t="n">
        <v>6555</v>
      </c>
      <c r="H6552" s="1" t="s">
        <v>7216</v>
      </c>
      <c r="I6552" s="3" t="e">
        <f aca="false">--#NAME?</f>
        <v>#NAME?</v>
      </c>
      <c r="J6552" s="3" t="s">
        <v>194</v>
      </c>
      <c r="K6552" s="1" t="n">
        <v>10</v>
      </c>
      <c r="L6552" s="1" t="n">
        <v>0</v>
      </c>
      <c r="M6552" s="1" t="n">
        <v>65570</v>
      </c>
    </row>
    <row r="6553" customFormat="false" ht="41.75" hidden="false" customHeight="false" outlineLevel="0" collapsed="false">
      <c r="A6553" s="1" t="n">
        <v>6558</v>
      </c>
      <c r="B6553" s="1" t="n">
        <v>84</v>
      </c>
      <c r="C6553" s="1" t="n">
        <v>0</v>
      </c>
      <c r="D6553" s="1" t="n">
        <v>0</v>
      </c>
      <c r="E6553" s="1" t="n">
        <v>0</v>
      </c>
      <c r="F6553" s="1" t="n">
        <v>6554</v>
      </c>
      <c r="I6553" s="3" t="s">
        <v>7217</v>
      </c>
      <c r="K6553" s="1" t="n">
        <v>10</v>
      </c>
      <c r="L6553" s="1" t="n">
        <v>0</v>
      </c>
      <c r="M6553" s="1" t="n">
        <v>65580</v>
      </c>
    </row>
    <row r="6554" customFormat="false" ht="14.9" hidden="false" customHeight="false" outlineLevel="0" collapsed="false">
      <c r="A6554" s="1" t="n">
        <v>6559</v>
      </c>
      <c r="B6554" s="1" t="n">
        <v>84</v>
      </c>
      <c r="C6554" s="1" t="n">
        <v>0</v>
      </c>
      <c r="D6554" s="1" t="n">
        <v>0</v>
      </c>
      <c r="E6554" s="1" t="n">
        <v>1</v>
      </c>
      <c r="F6554" s="1" t="n">
        <v>6558</v>
      </c>
      <c r="H6554" s="1" t="s">
        <v>7218</v>
      </c>
      <c r="I6554" s="3" t="e">
        <f aca="false">--#NAME? #NAME? #NAME? #NAME? #NAME?</f>
        <v>#VALUE!</v>
      </c>
      <c r="J6554" s="3" t="s">
        <v>194</v>
      </c>
      <c r="K6554" s="1" t="n">
        <v>10</v>
      </c>
      <c r="L6554" s="1" t="n">
        <v>0</v>
      </c>
      <c r="M6554" s="1" t="n">
        <v>65590</v>
      </c>
    </row>
    <row r="6555" customFormat="false" ht="14.9" hidden="false" customHeight="false" outlineLevel="0" collapsed="false">
      <c r="A6555" s="1" t="n">
        <v>6560</v>
      </c>
      <c r="B6555" s="1" t="n">
        <v>84</v>
      </c>
      <c r="C6555" s="1" t="n">
        <v>0</v>
      </c>
      <c r="D6555" s="1" t="n">
        <v>0</v>
      </c>
      <c r="E6555" s="1" t="n">
        <v>1</v>
      </c>
      <c r="F6555" s="1" t="n">
        <v>6558</v>
      </c>
      <c r="H6555" s="1" t="s">
        <v>7219</v>
      </c>
      <c r="I6555" s="3" t="e">
        <f aca="false">--#NAME?</f>
        <v>#NAME?</v>
      </c>
      <c r="J6555" s="3" t="s">
        <v>194</v>
      </c>
      <c r="K6555" s="1" t="n">
        <v>10</v>
      </c>
      <c r="L6555" s="1" t="n">
        <v>0</v>
      </c>
      <c r="M6555" s="1" t="n">
        <v>65600</v>
      </c>
    </row>
    <row r="6556" customFormat="false" ht="14.9" hidden="false" customHeight="false" outlineLevel="0" collapsed="false">
      <c r="A6556" s="1" t="n">
        <v>6561</v>
      </c>
      <c r="B6556" s="1" t="n">
        <v>84</v>
      </c>
      <c r="C6556" s="1" t="n">
        <v>0</v>
      </c>
      <c r="D6556" s="1" t="n">
        <v>0</v>
      </c>
      <c r="E6556" s="1" t="n">
        <v>1</v>
      </c>
      <c r="F6556" s="1" t="n">
        <v>6554</v>
      </c>
      <c r="H6556" s="1" t="s">
        <v>7220</v>
      </c>
      <c r="I6556" s="3" t="e">
        <f aca="false">-#NAME?</f>
        <v>#NAME?</v>
      </c>
      <c r="J6556" s="3" t="s">
        <v>256</v>
      </c>
      <c r="K6556" s="1" t="n">
        <v>10</v>
      </c>
      <c r="L6556" s="1" t="n">
        <v>0</v>
      </c>
      <c r="M6556" s="1" t="n">
        <v>65610</v>
      </c>
    </row>
    <row r="6557" customFormat="false" ht="256.7" hidden="false" customHeight="false" outlineLevel="0" collapsed="false">
      <c r="A6557" s="1" t="n">
        <v>6562</v>
      </c>
      <c r="B6557" s="1" t="n">
        <v>84</v>
      </c>
      <c r="C6557" s="1" t="n">
        <v>0</v>
      </c>
      <c r="D6557" s="1" t="n">
        <v>1</v>
      </c>
      <c r="E6557" s="1" t="n">
        <v>0</v>
      </c>
      <c r="G6557" s="1" t="n">
        <v>84.77</v>
      </c>
      <c r="I6557" s="3" t="s">
        <v>7221</v>
      </c>
      <c r="L6557" s="1" t="n">
        <v>0</v>
      </c>
      <c r="M6557" s="1" t="n">
        <v>65620</v>
      </c>
    </row>
    <row r="6558" customFormat="false" ht="14.9" hidden="false" customHeight="false" outlineLevel="0" collapsed="false">
      <c r="A6558" s="1" t="n">
        <v>6563</v>
      </c>
      <c r="B6558" s="1" t="n">
        <v>84</v>
      </c>
      <c r="C6558" s="1" t="n">
        <v>0</v>
      </c>
      <c r="D6558" s="1" t="n">
        <v>0</v>
      </c>
      <c r="E6558" s="1" t="n">
        <v>1</v>
      </c>
      <c r="F6558" s="1" t="n">
        <v>6562</v>
      </c>
      <c r="H6558" s="1" t="s">
        <v>7222</v>
      </c>
      <c r="I6558" s="3" t="e">
        <f aca="false">-#NAME?-#NAME? #NAME?</f>
        <v>#VALUE!</v>
      </c>
      <c r="J6558" s="3" t="s">
        <v>194</v>
      </c>
      <c r="K6558" s="1" t="n">
        <v>10</v>
      </c>
      <c r="L6558" s="1" t="n">
        <v>0</v>
      </c>
      <c r="M6558" s="1" t="n">
        <v>65630</v>
      </c>
    </row>
    <row r="6559" customFormat="false" ht="14.9" hidden="false" customHeight="false" outlineLevel="0" collapsed="false">
      <c r="A6559" s="1" t="n">
        <v>6564</v>
      </c>
      <c r="B6559" s="1" t="n">
        <v>84</v>
      </c>
      <c r="C6559" s="1" t="n">
        <v>0</v>
      </c>
      <c r="D6559" s="1" t="n">
        <v>0</v>
      </c>
      <c r="E6559" s="1" t="n">
        <v>1</v>
      </c>
      <c r="F6559" s="1" t="n">
        <v>6562</v>
      </c>
      <c r="H6559" s="1" t="s">
        <v>7223</v>
      </c>
      <c r="I6559" s="3" t="e">
        <f aca="false">-#NAME?</f>
        <v>#NAME?</v>
      </c>
      <c r="J6559" s="3" t="s">
        <v>194</v>
      </c>
      <c r="K6559" s="1" t="n">
        <v>10</v>
      </c>
      <c r="L6559" s="1" t="n">
        <v>0</v>
      </c>
      <c r="M6559" s="1" t="n">
        <v>65640</v>
      </c>
    </row>
    <row r="6560" customFormat="false" ht="14.9" hidden="false" customHeight="false" outlineLevel="0" collapsed="false">
      <c r="A6560" s="1" t="n">
        <v>6565</v>
      </c>
      <c r="B6560" s="1" t="n">
        <v>84</v>
      </c>
      <c r="C6560" s="1" t="n">
        <v>0</v>
      </c>
      <c r="D6560" s="1" t="n">
        <v>0</v>
      </c>
      <c r="E6560" s="1" t="n">
        <v>1</v>
      </c>
      <c r="F6560" s="1" t="n">
        <v>6562</v>
      </c>
      <c r="H6560" s="1" t="s">
        <v>7224</v>
      </c>
      <c r="I6560" s="3" t="e">
        <f aca="false">-#NAME? #NAME? #NAME?</f>
        <v>#VALUE!</v>
      </c>
      <c r="J6560" s="3" t="s">
        <v>194</v>
      </c>
      <c r="K6560" s="1" t="n">
        <v>10</v>
      </c>
      <c r="L6560" s="1" t="n">
        <v>0</v>
      </c>
      <c r="M6560" s="1" t="n">
        <v>65650</v>
      </c>
    </row>
    <row r="6561" customFormat="false" ht="14.9" hidden="false" customHeight="false" outlineLevel="0" collapsed="false">
      <c r="A6561" s="1" t="n">
        <v>6566</v>
      </c>
      <c r="B6561" s="1" t="n">
        <v>84</v>
      </c>
      <c r="C6561" s="1" t="n">
        <v>0</v>
      </c>
      <c r="D6561" s="1" t="n">
        <v>0</v>
      </c>
      <c r="E6561" s="1" t="n">
        <v>1</v>
      </c>
      <c r="F6561" s="1" t="n">
        <v>6562</v>
      </c>
      <c r="H6561" s="1" t="s">
        <v>7225</v>
      </c>
      <c r="I6561" s="3" t="e">
        <f aca="false">-#NAME? #NAME? #NAME? #NAME? #NAME? #NAME? #NAME?</f>
        <v>#VALUE!</v>
      </c>
      <c r="J6561" s="3" t="s">
        <v>194</v>
      </c>
      <c r="K6561" s="1" t="n">
        <v>10</v>
      </c>
      <c r="L6561" s="1" t="n">
        <v>0</v>
      </c>
      <c r="M6561" s="1" t="n">
        <v>65660</v>
      </c>
    </row>
    <row r="6562" customFormat="false" ht="95.5" hidden="false" customHeight="false" outlineLevel="0" collapsed="false">
      <c r="A6562" s="1" t="n">
        <v>6567</v>
      </c>
      <c r="B6562" s="1" t="n">
        <v>84</v>
      </c>
      <c r="C6562" s="1" t="n">
        <v>0</v>
      </c>
      <c r="D6562" s="1" t="n">
        <v>0</v>
      </c>
      <c r="E6562" s="1" t="n">
        <v>0</v>
      </c>
      <c r="F6562" s="1" t="n">
        <v>6562</v>
      </c>
      <c r="I6562" s="3" t="s">
        <v>7226</v>
      </c>
      <c r="L6562" s="1" t="n">
        <v>0</v>
      </c>
      <c r="M6562" s="1" t="n">
        <v>65670</v>
      </c>
    </row>
    <row r="6563" customFormat="false" ht="14.9" hidden="false" customHeight="false" outlineLevel="0" collapsed="false">
      <c r="A6563" s="1" t="n">
        <v>6568</v>
      </c>
      <c r="B6563" s="1" t="n">
        <v>84</v>
      </c>
      <c r="C6563" s="1" t="n">
        <v>0</v>
      </c>
      <c r="D6563" s="1" t="n">
        <v>0</v>
      </c>
      <c r="E6563" s="1" t="n">
        <v>1</v>
      </c>
      <c r="F6563" s="1" t="n">
        <v>6567</v>
      </c>
      <c r="H6563" s="1" t="s">
        <v>7227</v>
      </c>
      <c r="I6563" s="3" t="e">
        <f aca="false">--#NAME? #NAME? #NAME? #NAME? #NAME? #NAME? #NAME? #NAME? #NAME? #NAME? #NAME? #NAME? #NAME? #NAME?</f>
        <v>#VALUE!</v>
      </c>
      <c r="J6563" s="3" t="s">
        <v>194</v>
      </c>
      <c r="K6563" s="1" t="n">
        <v>10</v>
      </c>
      <c r="L6563" s="1" t="n">
        <v>0</v>
      </c>
      <c r="M6563" s="1" t="n">
        <v>65680</v>
      </c>
    </row>
    <row r="6564" customFormat="false" ht="14.9" hidden="false" customHeight="false" outlineLevel="0" collapsed="false">
      <c r="A6564" s="1" t="n">
        <v>6569</v>
      </c>
      <c r="B6564" s="1" t="n">
        <v>84</v>
      </c>
      <c r="C6564" s="1" t="n">
        <v>0</v>
      </c>
      <c r="D6564" s="1" t="n">
        <v>0</v>
      </c>
      <c r="E6564" s="1" t="n">
        <v>1</v>
      </c>
      <c r="F6564" s="1" t="n">
        <v>6567</v>
      </c>
      <c r="H6564" s="1" t="s">
        <v>7228</v>
      </c>
      <c r="I6564" s="3" t="e">
        <f aca="false">--#NAME?</f>
        <v>#NAME?</v>
      </c>
      <c r="J6564" s="3" t="s">
        <v>194</v>
      </c>
      <c r="K6564" s="1" t="n">
        <v>10</v>
      </c>
      <c r="L6564" s="1" t="n">
        <v>0</v>
      </c>
      <c r="M6564" s="1" t="n">
        <v>65690</v>
      </c>
    </row>
    <row r="6565" customFormat="false" ht="14.9" hidden="false" customHeight="false" outlineLevel="0" collapsed="false">
      <c r="A6565" s="1" t="n">
        <v>6570</v>
      </c>
      <c r="B6565" s="1" t="n">
        <v>84</v>
      </c>
      <c r="C6565" s="1" t="n">
        <v>0</v>
      </c>
      <c r="D6565" s="1" t="n">
        <v>0</v>
      </c>
      <c r="E6565" s="1" t="n">
        <v>1</v>
      </c>
      <c r="F6565" s="1" t="n">
        <v>6562</v>
      </c>
      <c r="H6565" s="1" t="s">
        <v>7229</v>
      </c>
      <c r="I6565" s="3" t="e">
        <f aca="false">-#NAME? #NAME?</f>
        <v>#VALUE!</v>
      </c>
      <c r="J6565" s="3" t="s">
        <v>194</v>
      </c>
      <c r="K6565" s="1" t="n">
        <v>10</v>
      </c>
      <c r="L6565" s="1" t="n">
        <v>0</v>
      </c>
      <c r="M6565" s="1" t="n">
        <v>65700</v>
      </c>
    </row>
    <row r="6566" customFormat="false" ht="14.9" hidden="false" customHeight="false" outlineLevel="0" collapsed="false">
      <c r="A6566" s="1" t="n">
        <v>6571</v>
      </c>
      <c r="B6566" s="1" t="n">
        <v>84</v>
      </c>
      <c r="C6566" s="1" t="n">
        <v>0</v>
      </c>
      <c r="D6566" s="1" t="n">
        <v>0</v>
      </c>
      <c r="E6566" s="1" t="n">
        <v>1</v>
      </c>
      <c r="F6566" s="1" t="n">
        <v>6562</v>
      </c>
      <c r="H6566" s="1" t="s">
        <v>7230</v>
      </c>
      <c r="I6566" s="3" t="e">
        <f aca="false">-#NAME?</f>
        <v>#NAME?</v>
      </c>
      <c r="J6566" s="3" t="s">
        <v>256</v>
      </c>
      <c r="K6566" s="1" t="n">
        <v>10</v>
      </c>
      <c r="L6566" s="1" t="n">
        <v>0</v>
      </c>
      <c r="M6566" s="1" t="n">
        <v>65710</v>
      </c>
    </row>
    <row r="6567" customFormat="false" ht="176.1" hidden="false" customHeight="false" outlineLevel="0" collapsed="false">
      <c r="A6567" s="1" t="n">
        <v>6572</v>
      </c>
      <c r="B6567" s="1" t="n">
        <v>84</v>
      </c>
      <c r="C6567" s="1" t="n">
        <v>0</v>
      </c>
      <c r="D6567" s="1" t="n">
        <v>1</v>
      </c>
      <c r="E6567" s="1" t="n">
        <v>0</v>
      </c>
      <c r="G6567" s="1" t="n">
        <v>84.78</v>
      </c>
      <c r="I6567" s="3" t="s">
        <v>7231</v>
      </c>
      <c r="L6567" s="1" t="n">
        <v>0</v>
      </c>
      <c r="M6567" s="1" t="n">
        <v>65720</v>
      </c>
    </row>
    <row r="6568" customFormat="false" ht="14.9" hidden="false" customHeight="false" outlineLevel="0" collapsed="false">
      <c r="A6568" s="1" t="n">
        <v>6573</v>
      </c>
      <c r="B6568" s="1" t="n">
        <v>84</v>
      </c>
      <c r="C6568" s="1" t="n">
        <v>0</v>
      </c>
      <c r="D6568" s="1" t="n">
        <v>0</v>
      </c>
      <c r="E6568" s="1" t="n">
        <v>1</v>
      </c>
      <c r="F6568" s="1" t="n">
        <v>6572</v>
      </c>
      <c r="H6568" s="1" t="s">
        <v>7232</v>
      </c>
      <c r="I6568" s="3" t="e">
        <f aca="false">-#NAME?</f>
        <v>#NAME?</v>
      </c>
      <c r="J6568" s="3" t="s">
        <v>194</v>
      </c>
      <c r="K6568" s="1" t="n">
        <v>10</v>
      </c>
      <c r="L6568" s="1" t="n">
        <v>0</v>
      </c>
      <c r="M6568" s="1" t="n">
        <v>65730</v>
      </c>
    </row>
    <row r="6569" customFormat="false" ht="14.9" hidden="false" customHeight="false" outlineLevel="0" collapsed="false">
      <c r="A6569" s="1" t="n">
        <v>6574</v>
      </c>
      <c r="B6569" s="1" t="n">
        <v>84</v>
      </c>
      <c r="C6569" s="1" t="n">
        <v>0</v>
      </c>
      <c r="D6569" s="1" t="n">
        <v>0</v>
      </c>
      <c r="E6569" s="1" t="n">
        <v>1</v>
      </c>
      <c r="F6569" s="1" t="n">
        <v>6572</v>
      </c>
      <c r="H6569" s="1" t="s">
        <v>7233</v>
      </c>
      <c r="I6569" s="3" t="e">
        <f aca="false">-#NAME?</f>
        <v>#NAME?</v>
      </c>
      <c r="J6569" s="3" t="s">
        <v>256</v>
      </c>
      <c r="K6569" s="1" t="n">
        <v>10</v>
      </c>
      <c r="L6569" s="1" t="n">
        <v>0</v>
      </c>
      <c r="M6569" s="1" t="n">
        <v>65740</v>
      </c>
    </row>
    <row r="6570" customFormat="false" ht="202.95" hidden="false" customHeight="false" outlineLevel="0" collapsed="false">
      <c r="A6570" s="1" t="n">
        <v>6575</v>
      </c>
      <c r="B6570" s="1" t="n">
        <v>84</v>
      </c>
      <c r="C6570" s="1" t="n">
        <v>0</v>
      </c>
      <c r="D6570" s="1" t="n">
        <v>1</v>
      </c>
      <c r="E6570" s="1" t="n">
        <v>0</v>
      </c>
      <c r="G6570" s="1" t="n">
        <v>84.79</v>
      </c>
      <c r="I6570" s="3" t="s">
        <v>7234</v>
      </c>
      <c r="L6570" s="1" t="n">
        <v>0</v>
      </c>
      <c r="M6570" s="1" t="n">
        <v>65750</v>
      </c>
    </row>
    <row r="6571" customFormat="false" ht="14.9" hidden="false" customHeight="false" outlineLevel="0" collapsed="false">
      <c r="A6571" s="1" t="n">
        <v>6576</v>
      </c>
      <c r="B6571" s="1" t="n">
        <v>84</v>
      </c>
      <c r="C6571" s="1" t="n">
        <v>0</v>
      </c>
      <c r="D6571" s="1" t="n">
        <v>0</v>
      </c>
      <c r="E6571" s="1" t="n">
        <v>1</v>
      </c>
      <c r="F6571" s="1" t="n">
        <v>6575</v>
      </c>
      <c r="H6571" s="1" t="s">
        <v>7235</v>
      </c>
      <c r="I6571" s="3" t="e">
        <f aca="false">-#NAME? #NAME? #NAME? #NAME?,#NAME? #NAME? #NAME? #NAME?</f>
        <v>#VALUE!</v>
      </c>
      <c r="J6571" s="3" t="s">
        <v>194</v>
      </c>
      <c r="K6571" s="1" t="n">
        <v>10</v>
      </c>
      <c r="L6571" s="1" t="n">
        <v>0</v>
      </c>
      <c r="M6571" s="1" t="n">
        <v>65760</v>
      </c>
    </row>
    <row r="6572" customFormat="false" ht="14.9" hidden="false" customHeight="false" outlineLevel="0" collapsed="false">
      <c r="A6572" s="1" t="n">
        <v>6577</v>
      </c>
      <c r="B6572" s="1" t="n">
        <v>84</v>
      </c>
      <c r="C6572" s="1" t="n">
        <v>0</v>
      </c>
      <c r="D6572" s="1" t="n">
        <v>0</v>
      </c>
      <c r="E6572" s="1" t="n">
        <v>1</v>
      </c>
      <c r="F6572" s="1" t="n">
        <v>6575</v>
      </c>
      <c r="H6572" s="1" t="s">
        <v>7236</v>
      </c>
      <c r="I6572" s="3" t="e">
        <f aca="false">-#NAME? #NAME? #NAME? #NAME? #NAME? #NAME? #NAME? #NAME? #NAME? #NAME? #NAME? #NAME? #NAME? #NAME?</f>
        <v>#VALUE!</v>
      </c>
      <c r="J6572" s="3" t="s">
        <v>194</v>
      </c>
      <c r="K6572" s="1" t="n">
        <v>10</v>
      </c>
      <c r="L6572" s="1" t="n">
        <v>0</v>
      </c>
      <c r="M6572" s="1" t="n">
        <v>65770</v>
      </c>
    </row>
    <row r="6573" customFormat="false" ht="14.9" hidden="false" customHeight="false" outlineLevel="0" collapsed="false">
      <c r="A6573" s="1" t="n">
        <v>6578</v>
      </c>
      <c r="B6573" s="1" t="n">
        <v>84</v>
      </c>
      <c r="C6573" s="1" t="n">
        <v>0</v>
      </c>
      <c r="D6573" s="1" t="n">
        <v>0</v>
      </c>
      <c r="E6573" s="1" t="n">
        <v>1</v>
      </c>
      <c r="F6573" s="1" t="n">
        <v>6575</v>
      </c>
      <c r="H6573" s="1" t="s">
        <v>7237</v>
      </c>
      <c r="I6573" s="3" t="e">
        <f aca="false">-#NAME? #NAME? #NAME? #NAME? #NAME? #NAME? #NAME? #NAME? #NAME? #NAME? #NAME? #NAME? #NAME? #NAME? #NAME? #NAME? #NAME? #NAME? #NAME? #NAME? #NAME? #NAME? #NAME? #NAME? #NAME?</f>
        <v>#VALUE!</v>
      </c>
      <c r="J6573" s="3" t="s">
        <v>194</v>
      </c>
      <c r="K6573" s="1" t="n">
        <v>10</v>
      </c>
      <c r="L6573" s="1" t="n">
        <v>0</v>
      </c>
      <c r="M6573" s="1" t="n">
        <v>65780</v>
      </c>
    </row>
    <row r="6574" customFormat="false" ht="14.9" hidden="false" customHeight="false" outlineLevel="0" collapsed="false">
      <c r="A6574" s="1" t="n">
        <v>6579</v>
      </c>
      <c r="B6574" s="1" t="n">
        <v>84</v>
      </c>
      <c r="C6574" s="1" t="n">
        <v>0</v>
      </c>
      <c r="D6574" s="1" t="n">
        <v>0</v>
      </c>
      <c r="E6574" s="1" t="n">
        <v>1</v>
      </c>
      <c r="F6574" s="1" t="n">
        <v>6575</v>
      </c>
      <c r="H6574" s="1" t="s">
        <v>7238</v>
      </c>
      <c r="I6574" s="3" t="e">
        <f aca="false">-#NAME? #NAME? #NAME? #NAME?</f>
        <v>#VALUE!</v>
      </c>
      <c r="J6574" s="3" t="s">
        <v>194</v>
      </c>
      <c r="K6574" s="1" t="n">
        <v>10</v>
      </c>
      <c r="L6574" s="1" t="n">
        <v>0</v>
      </c>
      <c r="M6574" s="1" t="n">
        <v>65790</v>
      </c>
    </row>
    <row r="6575" customFormat="false" ht="14.9" hidden="false" customHeight="false" outlineLevel="0" collapsed="false">
      <c r="A6575" s="1" t="n">
        <v>6580</v>
      </c>
      <c r="B6575" s="1" t="n">
        <v>84</v>
      </c>
      <c r="C6575" s="1" t="n">
        <v>0</v>
      </c>
      <c r="D6575" s="1" t="n">
        <v>0</v>
      </c>
      <c r="E6575" s="1" t="n">
        <v>1</v>
      </c>
      <c r="F6575" s="1" t="n">
        <v>6575</v>
      </c>
      <c r="H6575" s="1" t="s">
        <v>7239</v>
      </c>
      <c r="I6575" s="3" t="e">
        <f aca="false">-#NAME? #NAME?,#NAME? #NAME? #NAME? #NAME? #NAME?</f>
        <v>#VALUE!</v>
      </c>
      <c r="J6575" s="3" t="s">
        <v>194</v>
      </c>
      <c r="K6575" s="1" t="n">
        <v>10</v>
      </c>
      <c r="L6575" s="1" t="n">
        <v>0</v>
      </c>
      <c r="M6575" s="1" t="n">
        <v>65800</v>
      </c>
    </row>
    <row r="6576" customFormat="false" ht="14.9" hidden="false" customHeight="false" outlineLevel="0" collapsed="false">
      <c r="A6576" s="1" t="n">
        <v>6581</v>
      </c>
      <c r="B6576" s="1" t="n">
        <v>84</v>
      </c>
      <c r="C6576" s="1" t="n">
        <v>0</v>
      </c>
      <c r="D6576" s="1" t="n">
        <v>0</v>
      </c>
      <c r="E6576" s="1" t="n">
        <v>1</v>
      </c>
      <c r="F6576" s="1" t="n">
        <v>6575</v>
      </c>
      <c r="H6576" s="1" t="s">
        <v>7240</v>
      </c>
      <c r="I6576" s="3" t="e">
        <f aca="false">-#NAME? #NAME? #NAME?</f>
        <v>#VALUE!</v>
      </c>
      <c r="J6576" s="3" t="s">
        <v>194</v>
      </c>
      <c r="K6576" s="1" t="n">
        <v>10</v>
      </c>
      <c r="L6576" s="1" t="n">
        <v>0</v>
      </c>
      <c r="M6576" s="1" t="n">
        <v>65810</v>
      </c>
    </row>
    <row r="6577" customFormat="false" ht="68.65" hidden="false" customHeight="false" outlineLevel="0" collapsed="false">
      <c r="A6577" s="1" t="n">
        <v>6582</v>
      </c>
      <c r="B6577" s="1" t="n">
        <v>84</v>
      </c>
      <c r="C6577" s="1" t="n">
        <v>0</v>
      </c>
      <c r="D6577" s="1" t="n">
        <v>0</v>
      </c>
      <c r="E6577" s="1" t="n">
        <v>0</v>
      </c>
      <c r="F6577" s="1" t="n">
        <v>6575</v>
      </c>
      <c r="I6577" s="3" t="s">
        <v>7241</v>
      </c>
      <c r="L6577" s="1" t="n">
        <v>0</v>
      </c>
      <c r="M6577" s="1" t="n">
        <v>65820</v>
      </c>
    </row>
    <row r="6578" customFormat="false" ht="14.9" hidden="false" customHeight="false" outlineLevel="0" collapsed="false">
      <c r="A6578" s="1" t="n">
        <v>6583</v>
      </c>
      <c r="B6578" s="1" t="n">
        <v>84</v>
      </c>
      <c r="C6578" s="1" t="n">
        <v>0</v>
      </c>
      <c r="D6578" s="1" t="n">
        <v>0</v>
      </c>
      <c r="E6578" s="1" t="n">
        <v>1</v>
      </c>
      <c r="F6578" s="1" t="n">
        <v>6582</v>
      </c>
      <c r="H6578" s="1" t="s">
        <v>7242</v>
      </c>
      <c r="I6578" s="3" t="e">
        <f aca="false">--#NAME? #NAME? #NAME? #NAME? #NAME? #NAME?</f>
        <v>#VALUE!</v>
      </c>
      <c r="J6578" s="3" t="s">
        <v>194</v>
      </c>
      <c r="K6578" s="1" t="n">
        <v>10</v>
      </c>
      <c r="L6578" s="1" t="n">
        <v>0</v>
      </c>
      <c r="M6578" s="1" t="n">
        <v>65830</v>
      </c>
    </row>
    <row r="6579" customFormat="false" ht="14.9" hidden="false" customHeight="false" outlineLevel="0" collapsed="false">
      <c r="A6579" s="1" t="n">
        <v>6584</v>
      </c>
      <c r="B6579" s="1" t="n">
        <v>84</v>
      </c>
      <c r="C6579" s="1" t="n">
        <v>0</v>
      </c>
      <c r="D6579" s="1" t="n">
        <v>0</v>
      </c>
      <c r="E6579" s="1" t="n">
        <v>1</v>
      </c>
      <c r="F6579" s="1" t="n">
        <v>6582</v>
      </c>
      <c r="H6579" s="1" t="s">
        <v>7243</v>
      </c>
      <c r="I6579" s="3" t="e">
        <f aca="false">--#NAME?</f>
        <v>#NAME?</v>
      </c>
      <c r="J6579" s="3" t="s">
        <v>194</v>
      </c>
      <c r="K6579" s="1" t="n">
        <v>10</v>
      </c>
      <c r="L6579" s="1" t="n">
        <v>0</v>
      </c>
      <c r="M6579" s="1" t="n">
        <v>65840</v>
      </c>
    </row>
    <row r="6580" customFormat="false" ht="95.5" hidden="false" customHeight="false" outlineLevel="0" collapsed="false">
      <c r="A6580" s="1" t="n">
        <v>6585</v>
      </c>
      <c r="B6580" s="1" t="n">
        <v>84</v>
      </c>
      <c r="C6580" s="1" t="n">
        <v>0</v>
      </c>
      <c r="D6580" s="1" t="n">
        <v>0</v>
      </c>
      <c r="E6580" s="1" t="n">
        <v>0</v>
      </c>
      <c r="F6580" s="1" t="n">
        <v>6575</v>
      </c>
      <c r="I6580" s="3" t="s">
        <v>7244</v>
      </c>
      <c r="L6580" s="1" t="n">
        <v>0</v>
      </c>
      <c r="M6580" s="1" t="n">
        <v>65850</v>
      </c>
    </row>
    <row r="6581" customFormat="false" ht="14.9" hidden="false" customHeight="false" outlineLevel="0" collapsed="false">
      <c r="A6581" s="1" t="n">
        <v>6586</v>
      </c>
      <c r="B6581" s="1" t="n">
        <v>84</v>
      </c>
      <c r="C6581" s="1" t="n">
        <v>0</v>
      </c>
      <c r="D6581" s="1" t="n">
        <v>0</v>
      </c>
      <c r="E6581" s="1" t="n">
        <v>1</v>
      </c>
      <c r="F6581" s="1" t="n">
        <v>6585</v>
      </c>
      <c r="H6581" s="1" t="s">
        <v>7245</v>
      </c>
      <c r="I6581" s="3" t="e">
        <f aca="false">--#NAME? #NAME? #NAME?,#NAME? #NAME? #NAME? #NAME?</f>
        <v>#VALUE!</v>
      </c>
      <c r="J6581" s="3" t="s">
        <v>194</v>
      </c>
      <c r="K6581" s="1" t="n">
        <v>10</v>
      </c>
      <c r="L6581" s="1" t="n">
        <v>0</v>
      </c>
      <c r="M6581" s="1" t="n">
        <v>65860</v>
      </c>
    </row>
    <row r="6582" customFormat="false" ht="14.9" hidden="false" customHeight="false" outlineLevel="0" collapsed="false">
      <c r="A6582" s="1" t="n">
        <v>6587</v>
      </c>
      <c r="B6582" s="1" t="n">
        <v>84</v>
      </c>
      <c r="C6582" s="1" t="n">
        <v>0</v>
      </c>
      <c r="D6582" s="1" t="n">
        <v>0</v>
      </c>
      <c r="E6582" s="1" t="n">
        <v>1</v>
      </c>
      <c r="F6582" s="1" t="n">
        <v>6585</v>
      </c>
      <c r="H6582" s="1" t="s">
        <v>7246</v>
      </c>
      <c r="I6582" s="3" t="e">
        <f aca="false">--#NAME?,#NAME?,#NAME?,#NAME?,#NAME?,#NAME?,#NAME?,#NAME? #NAME? #NAME? #NAME?</f>
        <v>#VALUE!</v>
      </c>
      <c r="J6582" s="3" t="s">
        <v>194</v>
      </c>
      <c r="K6582" s="1" t="n">
        <v>10</v>
      </c>
      <c r="L6582" s="1" t="n">
        <v>0</v>
      </c>
      <c r="M6582" s="1" t="n">
        <v>65870</v>
      </c>
    </row>
    <row r="6583" customFormat="false" ht="14.9" hidden="false" customHeight="false" outlineLevel="0" collapsed="false">
      <c r="A6583" s="1" t="n">
        <v>6588</v>
      </c>
      <c r="B6583" s="1" t="n">
        <v>84</v>
      </c>
      <c r="C6583" s="1" t="n">
        <v>0</v>
      </c>
      <c r="D6583" s="1" t="n">
        <v>0</v>
      </c>
      <c r="E6583" s="1" t="n">
        <v>1</v>
      </c>
      <c r="F6583" s="1" t="n">
        <v>6585</v>
      </c>
      <c r="H6583" s="1" t="s">
        <v>7247</v>
      </c>
      <c r="I6583" s="3" t="e">
        <f aca="false">--#NAME?</f>
        <v>#NAME?</v>
      </c>
      <c r="J6583" s="3" t="s">
        <v>194</v>
      </c>
      <c r="K6583" s="1" t="n">
        <v>10</v>
      </c>
      <c r="L6583" s="1" t="n">
        <v>0</v>
      </c>
      <c r="M6583" s="1" t="n">
        <v>65880</v>
      </c>
    </row>
    <row r="6584" customFormat="false" ht="14.9" hidden="false" customHeight="false" outlineLevel="0" collapsed="false">
      <c r="A6584" s="1" t="n">
        <v>6589</v>
      </c>
      <c r="B6584" s="1" t="n">
        <v>84</v>
      </c>
      <c r="C6584" s="1" t="n">
        <v>0</v>
      </c>
      <c r="D6584" s="1" t="n">
        <v>0</v>
      </c>
      <c r="E6584" s="1" t="n">
        <v>1</v>
      </c>
      <c r="F6584" s="1" t="n">
        <v>6575</v>
      </c>
      <c r="H6584" s="1" t="s">
        <v>7248</v>
      </c>
      <c r="I6584" s="3" t="e">
        <f aca="false">-#NAME?</f>
        <v>#NAME?</v>
      </c>
      <c r="J6584" s="3" t="s">
        <v>256</v>
      </c>
      <c r="K6584" s="1" t="n">
        <v>10</v>
      </c>
      <c r="L6584" s="1" t="n">
        <v>0</v>
      </c>
      <c r="M6584" s="1" t="n">
        <v>65890</v>
      </c>
    </row>
    <row r="6585" customFormat="false" ht="283.55" hidden="false" customHeight="false" outlineLevel="0" collapsed="false">
      <c r="A6585" s="1" t="n">
        <v>6590</v>
      </c>
      <c r="B6585" s="1" t="n">
        <v>84</v>
      </c>
      <c r="C6585" s="1" t="n">
        <v>0</v>
      </c>
      <c r="D6585" s="1" t="n">
        <v>1</v>
      </c>
      <c r="E6585" s="1" t="n">
        <v>0</v>
      </c>
      <c r="G6585" s="1" t="n">
        <v>84.8</v>
      </c>
      <c r="I6585" s="3" t="s">
        <v>7249</v>
      </c>
      <c r="L6585" s="1" t="n">
        <v>0</v>
      </c>
      <c r="M6585" s="1" t="n">
        <v>65900</v>
      </c>
    </row>
    <row r="6586" customFormat="false" ht="14.9" hidden="false" customHeight="false" outlineLevel="0" collapsed="false">
      <c r="A6586" s="1" t="n">
        <v>6591</v>
      </c>
      <c r="B6586" s="1" t="n">
        <v>84</v>
      </c>
      <c r="C6586" s="1" t="n">
        <v>0</v>
      </c>
      <c r="D6586" s="1" t="n">
        <v>0</v>
      </c>
      <c r="E6586" s="1" t="n">
        <v>1</v>
      </c>
      <c r="F6586" s="1" t="n">
        <v>6590</v>
      </c>
      <c r="H6586" s="1" t="s">
        <v>7250</v>
      </c>
      <c r="I6586" s="3" t="e">
        <f aca="false">-#NAME? #NAME? #NAME? #NAME? #NAME?</f>
        <v>#VALUE!</v>
      </c>
      <c r="J6586" s="3" t="s">
        <v>256</v>
      </c>
      <c r="K6586" s="1" t="n">
        <v>10</v>
      </c>
      <c r="L6586" s="1" t="n">
        <v>0</v>
      </c>
      <c r="M6586" s="1" t="n">
        <v>65910</v>
      </c>
    </row>
    <row r="6587" customFormat="false" ht="14.9" hidden="false" customHeight="false" outlineLevel="0" collapsed="false">
      <c r="A6587" s="1" t="n">
        <v>6592</v>
      </c>
      <c r="B6587" s="1" t="n">
        <v>84</v>
      </c>
      <c r="C6587" s="1" t="n">
        <v>0</v>
      </c>
      <c r="D6587" s="1" t="n">
        <v>0</v>
      </c>
      <c r="E6587" s="1" t="n">
        <v>1</v>
      </c>
      <c r="F6587" s="1" t="n">
        <v>6590</v>
      </c>
      <c r="H6587" s="1" t="s">
        <v>7251</v>
      </c>
      <c r="I6587" s="3" t="e">
        <f aca="false">-#NAME? #NAME?</f>
        <v>#VALUE!</v>
      </c>
      <c r="J6587" s="3" t="s">
        <v>256</v>
      </c>
      <c r="K6587" s="1" t="n">
        <v>10</v>
      </c>
      <c r="L6587" s="1" t="n">
        <v>0</v>
      </c>
      <c r="M6587" s="1" t="n">
        <v>65920</v>
      </c>
    </row>
    <row r="6588" customFormat="false" ht="14.9" hidden="false" customHeight="false" outlineLevel="0" collapsed="false">
      <c r="A6588" s="1" t="n">
        <v>6593</v>
      </c>
      <c r="B6588" s="1" t="n">
        <v>84</v>
      </c>
      <c r="C6588" s="1" t="n">
        <v>0</v>
      </c>
      <c r="D6588" s="1" t="n">
        <v>0</v>
      </c>
      <c r="E6588" s="1" t="n">
        <v>1</v>
      </c>
      <c r="F6588" s="1" t="n">
        <v>6590</v>
      </c>
      <c r="H6588" s="1" t="s">
        <v>7252</v>
      </c>
      <c r="I6588" s="3" t="e">
        <f aca="false">-#NAME? #NAME?</f>
        <v>#VALUE!</v>
      </c>
      <c r="J6588" s="3" t="s">
        <v>256</v>
      </c>
      <c r="K6588" s="1" t="n">
        <v>10</v>
      </c>
      <c r="L6588" s="1" t="n">
        <v>0</v>
      </c>
      <c r="M6588" s="1" t="n">
        <v>65930</v>
      </c>
    </row>
    <row r="6589" customFormat="false" ht="55.2" hidden="false" customHeight="false" outlineLevel="0" collapsed="false">
      <c r="A6589" s="1" t="n">
        <v>6594</v>
      </c>
      <c r="B6589" s="1" t="n">
        <v>84</v>
      </c>
      <c r="C6589" s="1" t="n">
        <v>0</v>
      </c>
      <c r="D6589" s="1" t="n">
        <v>0</v>
      </c>
      <c r="E6589" s="1" t="n">
        <v>0</v>
      </c>
      <c r="F6589" s="1" t="n">
        <v>6590</v>
      </c>
      <c r="I6589" s="3" t="s">
        <v>7253</v>
      </c>
      <c r="L6589" s="1" t="n">
        <v>0</v>
      </c>
      <c r="M6589" s="1" t="n">
        <v>65940</v>
      </c>
    </row>
    <row r="6590" customFormat="false" ht="14.9" hidden="false" customHeight="false" outlineLevel="0" collapsed="false">
      <c r="A6590" s="1" t="n">
        <v>6595</v>
      </c>
      <c r="B6590" s="1" t="n">
        <v>84</v>
      </c>
      <c r="C6590" s="1" t="n">
        <v>0</v>
      </c>
      <c r="D6590" s="1" t="n">
        <v>0</v>
      </c>
      <c r="E6590" s="1" t="n">
        <v>1</v>
      </c>
      <c r="F6590" s="1" t="n">
        <v>6594</v>
      </c>
      <c r="H6590" s="1" t="s">
        <v>7254</v>
      </c>
      <c r="I6590" s="3" t="e">
        <f aca="false">--#NAME? #NAME? #NAME? #NAME?</f>
        <v>#VALUE!</v>
      </c>
      <c r="J6590" s="3" t="s">
        <v>256</v>
      </c>
      <c r="K6590" s="1" t="n">
        <v>10</v>
      </c>
      <c r="L6590" s="1" t="n">
        <v>0</v>
      </c>
      <c r="M6590" s="1" t="n">
        <v>65950</v>
      </c>
    </row>
    <row r="6591" customFormat="false" ht="14.9" hidden="false" customHeight="false" outlineLevel="0" collapsed="false">
      <c r="A6591" s="1" t="n">
        <v>6596</v>
      </c>
      <c r="B6591" s="1" t="n">
        <v>84</v>
      </c>
      <c r="C6591" s="1" t="n">
        <v>0</v>
      </c>
      <c r="D6591" s="1" t="n">
        <v>0</v>
      </c>
      <c r="E6591" s="1" t="n">
        <v>1</v>
      </c>
      <c r="F6591" s="1" t="n">
        <v>6594</v>
      </c>
      <c r="H6591" s="1" t="s">
        <v>7255</v>
      </c>
      <c r="I6591" s="3" t="e">
        <f aca="false">--#NAME?</f>
        <v>#NAME?</v>
      </c>
      <c r="J6591" s="3" t="s">
        <v>256</v>
      </c>
      <c r="K6591" s="1" t="n">
        <v>10</v>
      </c>
      <c r="L6591" s="1" t="n">
        <v>0</v>
      </c>
      <c r="M6591" s="1" t="n">
        <v>65960</v>
      </c>
    </row>
    <row r="6592" customFormat="false" ht="14.9" hidden="false" customHeight="false" outlineLevel="0" collapsed="false">
      <c r="A6592" s="1" t="n">
        <v>6597</v>
      </c>
      <c r="B6592" s="1" t="n">
        <v>84</v>
      </c>
      <c r="C6592" s="1" t="n">
        <v>0</v>
      </c>
      <c r="D6592" s="1" t="n">
        <v>0</v>
      </c>
      <c r="E6592" s="1" t="n">
        <v>1</v>
      </c>
      <c r="F6592" s="1" t="n">
        <v>6590</v>
      </c>
      <c r="H6592" s="1" t="s">
        <v>7256</v>
      </c>
      <c r="I6592" s="3" t="e">
        <f aca="false">-#NAME? #NAME? #NAME?</f>
        <v>#VALUE!</v>
      </c>
      <c r="J6592" s="3" t="s">
        <v>256</v>
      </c>
      <c r="K6592" s="1" t="n">
        <v>10</v>
      </c>
      <c r="L6592" s="1" t="n">
        <v>0</v>
      </c>
      <c r="M6592" s="1" t="n">
        <v>65970</v>
      </c>
    </row>
    <row r="6593" customFormat="false" ht="14.9" hidden="false" customHeight="false" outlineLevel="0" collapsed="false">
      <c r="A6593" s="1" t="n">
        <v>6598</v>
      </c>
      <c r="B6593" s="1" t="n">
        <v>84</v>
      </c>
      <c r="C6593" s="1" t="n">
        <v>0</v>
      </c>
      <c r="D6593" s="1" t="n">
        <v>0</v>
      </c>
      <c r="E6593" s="1" t="n">
        <v>1</v>
      </c>
      <c r="F6593" s="1" t="n">
        <v>6590</v>
      </c>
      <c r="H6593" s="1" t="s">
        <v>7257</v>
      </c>
      <c r="I6593" s="3" t="e">
        <f aca="false">-#NAME? #NAME? #NAME? #NAME?</f>
        <v>#VALUE!</v>
      </c>
      <c r="J6593" s="3" t="s">
        <v>256</v>
      </c>
      <c r="K6593" s="1" t="n">
        <v>10</v>
      </c>
      <c r="L6593" s="1" t="n">
        <v>0</v>
      </c>
      <c r="M6593" s="1" t="n">
        <v>65980</v>
      </c>
    </row>
    <row r="6594" customFormat="false" ht="55.2" hidden="false" customHeight="false" outlineLevel="0" collapsed="false">
      <c r="A6594" s="1" t="n">
        <v>6599</v>
      </c>
      <c r="B6594" s="1" t="n">
        <v>84</v>
      </c>
      <c r="C6594" s="1" t="n">
        <v>0</v>
      </c>
      <c r="D6594" s="1" t="n">
        <v>0</v>
      </c>
      <c r="E6594" s="1" t="n">
        <v>0</v>
      </c>
      <c r="F6594" s="1" t="n">
        <v>6590</v>
      </c>
      <c r="I6594" s="3" t="s">
        <v>7258</v>
      </c>
      <c r="L6594" s="1" t="n">
        <v>0</v>
      </c>
      <c r="M6594" s="1" t="n">
        <v>65990</v>
      </c>
    </row>
    <row r="6595" customFormat="false" ht="14.9" hidden="false" customHeight="false" outlineLevel="0" collapsed="false">
      <c r="A6595" s="1" t="n">
        <v>6600</v>
      </c>
      <c r="B6595" s="1" t="n">
        <v>84</v>
      </c>
      <c r="C6595" s="1" t="n">
        <v>0</v>
      </c>
      <c r="D6595" s="1" t="n">
        <v>0</v>
      </c>
      <c r="E6595" s="1" t="n">
        <v>1</v>
      </c>
      <c r="F6595" s="1" t="n">
        <v>6599</v>
      </c>
      <c r="H6595" s="1" t="s">
        <v>7259</v>
      </c>
      <c r="I6595" s="3" t="e">
        <f aca="false">--#NAME? #NAME? #NAME? #NAME?</f>
        <v>#VALUE!</v>
      </c>
      <c r="J6595" s="3" t="s">
        <v>256</v>
      </c>
      <c r="K6595" s="1" t="n">
        <v>10</v>
      </c>
      <c r="L6595" s="1" t="n">
        <v>0</v>
      </c>
      <c r="M6595" s="1" t="n">
        <v>66000</v>
      </c>
    </row>
    <row r="6596" customFormat="false" ht="14.9" hidden="false" customHeight="false" outlineLevel="0" collapsed="false">
      <c r="A6596" s="1" t="n">
        <v>6601</v>
      </c>
      <c r="B6596" s="1" t="n">
        <v>84</v>
      </c>
      <c r="C6596" s="1" t="n">
        <v>0</v>
      </c>
      <c r="D6596" s="1" t="n">
        <v>0</v>
      </c>
      <c r="E6596" s="1" t="n">
        <v>1</v>
      </c>
      <c r="F6596" s="1" t="n">
        <v>6599</v>
      </c>
      <c r="H6596" s="1" t="s">
        <v>7260</v>
      </c>
      <c r="I6596" s="3" t="e">
        <f aca="false">--#NAME?</f>
        <v>#NAME?</v>
      </c>
      <c r="J6596" s="3" t="s">
        <v>256</v>
      </c>
      <c r="K6596" s="1" t="n">
        <v>10</v>
      </c>
      <c r="L6596" s="1" t="n">
        <v>0</v>
      </c>
      <c r="M6596" s="1" t="n">
        <v>66010</v>
      </c>
    </row>
    <row r="6597" customFormat="false" ht="297" hidden="false" customHeight="false" outlineLevel="0" collapsed="false">
      <c r="A6597" s="1" t="n">
        <v>6602</v>
      </c>
      <c r="B6597" s="1" t="n">
        <v>84</v>
      </c>
      <c r="C6597" s="1" t="n">
        <v>0</v>
      </c>
      <c r="D6597" s="1" t="n">
        <v>1</v>
      </c>
      <c r="E6597" s="1" t="n">
        <v>0</v>
      </c>
      <c r="G6597" s="1" t="n">
        <v>84.81</v>
      </c>
      <c r="I6597" s="3" t="s">
        <v>7261</v>
      </c>
      <c r="L6597" s="1" t="n">
        <v>0</v>
      </c>
      <c r="M6597" s="1" t="n">
        <v>66020</v>
      </c>
    </row>
    <row r="6598" customFormat="false" ht="14.9" hidden="false" customHeight="false" outlineLevel="0" collapsed="false">
      <c r="A6598" s="1" t="n">
        <v>6603</v>
      </c>
      <c r="B6598" s="1" t="n">
        <v>84</v>
      </c>
      <c r="C6598" s="1" t="n">
        <v>0</v>
      </c>
      <c r="D6598" s="1" t="n">
        <v>0</v>
      </c>
      <c r="E6598" s="1" t="n">
        <v>1</v>
      </c>
      <c r="F6598" s="1" t="n">
        <v>6602</v>
      </c>
      <c r="H6598" s="1" t="s">
        <v>7262</v>
      </c>
      <c r="I6598" s="3" t="e">
        <f aca="false">-#NAME?-#NAME? #NAME?</f>
        <v>#VALUE!</v>
      </c>
      <c r="J6598" s="3" t="s">
        <v>256</v>
      </c>
      <c r="K6598" s="1" t="n">
        <v>10</v>
      </c>
      <c r="L6598" s="1" t="n">
        <v>0</v>
      </c>
      <c r="M6598" s="1" t="n">
        <v>66030</v>
      </c>
    </row>
    <row r="6599" customFormat="false" ht="14.9" hidden="false" customHeight="false" outlineLevel="0" collapsed="false">
      <c r="A6599" s="1" t="n">
        <v>6604</v>
      </c>
      <c r="B6599" s="1" t="n">
        <v>84</v>
      </c>
      <c r="C6599" s="1" t="n">
        <v>0</v>
      </c>
      <c r="D6599" s="1" t="n">
        <v>0</v>
      </c>
      <c r="E6599" s="1" t="n">
        <v>1</v>
      </c>
      <c r="F6599" s="1" t="n">
        <v>6602</v>
      </c>
      <c r="H6599" s="1" t="s">
        <v>7263</v>
      </c>
      <c r="I6599" s="3" t="e">
        <f aca="false">-#NAME? #NAME? #NAME? #NAME? #NAME? #NAME?</f>
        <v>#VALUE!</v>
      </c>
      <c r="J6599" s="3" t="s">
        <v>256</v>
      </c>
      <c r="K6599" s="1" t="n">
        <v>10</v>
      </c>
      <c r="L6599" s="1" t="n">
        <v>0</v>
      </c>
      <c r="M6599" s="1" t="n">
        <v>66040</v>
      </c>
    </row>
    <row r="6600" customFormat="false" ht="14.9" hidden="false" customHeight="false" outlineLevel="0" collapsed="false">
      <c r="A6600" s="1" t="n">
        <v>6605</v>
      </c>
      <c r="B6600" s="1" t="n">
        <v>84</v>
      </c>
      <c r="C6600" s="1" t="n">
        <v>0</v>
      </c>
      <c r="D6600" s="1" t="n">
        <v>0</v>
      </c>
      <c r="E6600" s="1" t="n">
        <v>1</v>
      </c>
      <c r="F6600" s="1" t="n">
        <v>6602</v>
      </c>
      <c r="H6600" s="1" t="s">
        <v>7264</v>
      </c>
      <c r="I6600" s="3" t="e">
        <f aca="false">-#NAME? (#NAME?) #NAME?</f>
        <v>#VALUE!</v>
      </c>
      <c r="J6600" s="3" t="s">
        <v>256</v>
      </c>
      <c r="K6600" s="1" t="n">
        <v>10</v>
      </c>
      <c r="L6600" s="1" t="n">
        <v>0</v>
      </c>
      <c r="M6600" s="1" t="n">
        <v>66050</v>
      </c>
    </row>
    <row r="6601" customFormat="false" ht="14.9" hidden="false" customHeight="false" outlineLevel="0" collapsed="false">
      <c r="A6601" s="1" t="n">
        <v>6606</v>
      </c>
      <c r="B6601" s="1" t="n">
        <v>84</v>
      </c>
      <c r="C6601" s="1" t="n">
        <v>0</v>
      </c>
      <c r="D6601" s="1" t="n">
        <v>0</v>
      </c>
      <c r="E6601" s="1" t="n">
        <v>1</v>
      </c>
      <c r="F6601" s="1" t="n">
        <v>6602</v>
      </c>
      <c r="H6601" s="1" t="s">
        <v>7265</v>
      </c>
      <c r="I6601" s="3" t="e">
        <f aca="false">-#NAME? #NAME? #NAME? #NAME?</f>
        <v>#VALUE!</v>
      </c>
      <c r="J6601" s="3" t="s">
        <v>256</v>
      </c>
      <c r="K6601" s="1" t="n">
        <v>10</v>
      </c>
      <c r="L6601" s="1" t="n">
        <v>0</v>
      </c>
      <c r="M6601" s="1" t="n">
        <v>66060</v>
      </c>
    </row>
    <row r="6602" customFormat="false" ht="14.9" hidden="false" customHeight="false" outlineLevel="0" collapsed="false">
      <c r="A6602" s="1" t="n">
        <v>6607</v>
      </c>
      <c r="B6602" s="1" t="n">
        <v>84</v>
      </c>
      <c r="C6602" s="1" t="n">
        <v>0</v>
      </c>
      <c r="D6602" s="1" t="n">
        <v>0</v>
      </c>
      <c r="E6602" s="1" t="n">
        <v>1</v>
      </c>
      <c r="F6602" s="1" t="n">
        <v>6602</v>
      </c>
      <c r="H6602" s="1" t="s">
        <v>7266</v>
      </c>
      <c r="I6602" s="3" t="e">
        <f aca="false">-#NAME? #NAME?</f>
        <v>#VALUE!</v>
      </c>
      <c r="J6602" s="3" t="s">
        <v>256</v>
      </c>
      <c r="K6602" s="1" t="n">
        <v>10</v>
      </c>
      <c r="L6602" s="1" t="n">
        <v>0</v>
      </c>
      <c r="M6602" s="1" t="n">
        <v>66070</v>
      </c>
    </row>
    <row r="6603" customFormat="false" ht="14.9" hidden="false" customHeight="false" outlineLevel="0" collapsed="false">
      <c r="A6603" s="1" t="n">
        <v>6608</v>
      </c>
      <c r="B6603" s="1" t="n">
        <v>84</v>
      </c>
      <c r="C6603" s="1" t="n">
        <v>0</v>
      </c>
      <c r="D6603" s="1" t="n">
        <v>0</v>
      </c>
      <c r="E6603" s="1" t="n">
        <v>1</v>
      </c>
      <c r="F6603" s="1" t="n">
        <v>6602</v>
      </c>
      <c r="H6603" s="1" t="s">
        <v>7267</v>
      </c>
      <c r="I6603" s="3" t="e">
        <f aca="false">-#NAME?</f>
        <v>#NAME?</v>
      </c>
      <c r="J6603" s="3" t="s">
        <v>256</v>
      </c>
      <c r="K6603" s="1" t="n">
        <v>10</v>
      </c>
      <c r="L6603" s="1" t="n">
        <v>0</v>
      </c>
      <c r="M6603" s="1" t="n">
        <v>66080</v>
      </c>
    </row>
    <row r="6604" customFormat="false" ht="41.75" hidden="false" customHeight="false" outlineLevel="0" collapsed="false">
      <c r="A6604" s="1" t="n">
        <v>6609</v>
      </c>
      <c r="B6604" s="1" t="n">
        <v>84</v>
      </c>
      <c r="C6604" s="1" t="n">
        <v>0</v>
      </c>
      <c r="D6604" s="1" t="n">
        <v>1</v>
      </c>
      <c r="E6604" s="1" t="n">
        <v>0</v>
      </c>
      <c r="G6604" s="1" t="n">
        <v>84.82</v>
      </c>
      <c r="I6604" s="3" t="s">
        <v>7268</v>
      </c>
      <c r="L6604" s="1" t="n">
        <v>0</v>
      </c>
      <c r="M6604" s="1" t="n">
        <v>66090</v>
      </c>
    </row>
    <row r="6605" customFormat="false" ht="14.9" hidden="false" customHeight="false" outlineLevel="0" collapsed="false">
      <c r="A6605" s="1" t="n">
        <v>6610</v>
      </c>
      <c r="B6605" s="1" t="n">
        <v>84</v>
      </c>
      <c r="C6605" s="1" t="n">
        <v>0</v>
      </c>
      <c r="D6605" s="1" t="n">
        <v>0</v>
      </c>
      <c r="E6605" s="1" t="n">
        <v>1</v>
      </c>
      <c r="F6605" s="1" t="n">
        <v>6609</v>
      </c>
      <c r="H6605" s="1" t="s">
        <v>7269</v>
      </c>
      <c r="I6605" s="3" t="e">
        <f aca="false">-#NAME? #NAME?</f>
        <v>#VALUE!</v>
      </c>
      <c r="J6605" s="3" t="s">
        <v>194</v>
      </c>
      <c r="K6605" s="1" t="n">
        <v>10</v>
      </c>
      <c r="L6605" s="1" t="n">
        <v>0</v>
      </c>
      <c r="M6605" s="1" t="n">
        <v>66100</v>
      </c>
    </row>
    <row r="6606" customFormat="false" ht="14.9" hidden="false" customHeight="false" outlineLevel="0" collapsed="false">
      <c r="A6606" s="1" t="n">
        <v>6611</v>
      </c>
      <c r="B6606" s="1" t="n">
        <v>84</v>
      </c>
      <c r="C6606" s="1" t="n">
        <v>0</v>
      </c>
      <c r="D6606" s="1" t="n">
        <v>0</v>
      </c>
      <c r="E6606" s="1" t="n">
        <v>1</v>
      </c>
      <c r="F6606" s="1" t="n">
        <v>6609</v>
      </c>
      <c r="H6606" s="1" t="s">
        <v>7270</v>
      </c>
      <c r="I6606" s="3" t="e">
        <f aca="false">-#NAME? #NAME? #NAME?,#NAME? #NAME? #NAME? #NAME? #NAME? #NAME?</f>
        <v>#VALUE!</v>
      </c>
      <c r="J6606" s="3" t="s">
        <v>194</v>
      </c>
      <c r="K6606" s="1" t="n">
        <v>10</v>
      </c>
      <c r="L6606" s="1" t="n">
        <v>0</v>
      </c>
      <c r="M6606" s="1" t="n">
        <v>66110</v>
      </c>
    </row>
    <row r="6607" customFormat="false" ht="14.9" hidden="false" customHeight="false" outlineLevel="0" collapsed="false">
      <c r="A6607" s="1" t="n">
        <v>6612</v>
      </c>
      <c r="B6607" s="1" t="n">
        <v>84</v>
      </c>
      <c r="C6607" s="1" t="n">
        <v>0</v>
      </c>
      <c r="D6607" s="1" t="n">
        <v>0</v>
      </c>
      <c r="E6607" s="1" t="n">
        <v>1</v>
      </c>
      <c r="F6607" s="1" t="n">
        <v>6609</v>
      </c>
      <c r="H6607" s="1" t="s">
        <v>7271</v>
      </c>
      <c r="I6607" s="3" t="e">
        <f aca="false">-#NAME? #NAME? #NAME?</f>
        <v>#VALUE!</v>
      </c>
      <c r="J6607" s="3" t="s">
        <v>194</v>
      </c>
      <c r="K6607" s="1" t="n">
        <v>10</v>
      </c>
      <c r="L6607" s="1" t="n">
        <v>0</v>
      </c>
      <c r="M6607" s="1" t="n">
        <v>66120</v>
      </c>
    </row>
    <row r="6608" customFormat="false" ht="14.9" hidden="false" customHeight="false" outlineLevel="0" collapsed="false">
      <c r="A6608" s="1" t="n">
        <v>6613</v>
      </c>
      <c r="B6608" s="1" t="n">
        <v>84</v>
      </c>
      <c r="C6608" s="1" t="n">
        <v>0</v>
      </c>
      <c r="D6608" s="1" t="n">
        <v>0</v>
      </c>
      <c r="E6608" s="1" t="n">
        <v>1</v>
      </c>
      <c r="F6608" s="1" t="n">
        <v>6609</v>
      </c>
      <c r="H6608" s="1" t="s">
        <v>7272</v>
      </c>
      <c r="I6608" s="3" t="e">
        <f aca="false">-#NAME? #NAME? #NAME?</f>
        <v>#VALUE!</v>
      </c>
      <c r="J6608" s="3" t="s">
        <v>194</v>
      </c>
      <c r="K6608" s="1" t="n">
        <v>10</v>
      </c>
      <c r="L6608" s="1" t="n">
        <v>0</v>
      </c>
      <c r="M6608" s="1" t="n">
        <v>66130</v>
      </c>
    </row>
    <row r="6609" customFormat="false" ht="14.9" hidden="false" customHeight="false" outlineLevel="0" collapsed="false">
      <c r="A6609" s="1" t="n">
        <v>6614</v>
      </c>
      <c r="B6609" s="1" t="n">
        <v>84</v>
      </c>
      <c r="C6609" s="1" t="n">
        <v>0</v>
      </c>
      <c r="D6609" s="1" t="n">
        <v>0</v>
      </c>
      <c r="E6609" s="1" t="n">
        <v>1</v>
      </c>
      <c r="F6609" s="1" t="n">
        <v>6609</v>
      </c>
      <c r="H6609" s="1" t="s">
        <v>7273</v>
      </c>
      <c r="I6609" s="3" t="e">
        <f aca="false">-#NAME? #NAME? #NAME? #NAME?</f>
        <v>#VALUE!</v>
      </c>
      <c r="J6609" s="3" t="s">
        <v>194</v>
      </c>
      <c r="K6609" s="1" t="n">
        <v>10</v>
      </c>
      <c r="L6609" s="1" t="n">
        <v>0</v>
      </c>
      <c r="M6609" s="1" t="n">
        <v>66140</v>
      </c>
    </row>
    <row r="6610" customFormat="false" ht="14.9" hidden="false" customHeight="false" outlineLevel="0" collapsed="false">
      <c r="A6610" s="1" t="n">
        <v>6615</v>
      </c>
      <c r="B6610" s="1" t="n">
        <v>84</v>
      </c>
      <c r="C6610" s="1" t="n">
        <v>0</v>
      </c>
      <c r="D6610" s="1" t="n">
        <v>0</v>
      </c>
      <c r="E6610" s="1" t="n">
        <v>1</v>
      </c>
      <c r="F6610" s="1" t="n">
        <v>6609</v>
      </c>
      <c r="H6610" s="1" t="s">
        <v>7274</v>
      </c>
      <c r="I6610" s="3" t="e">
        <f aca="false">-#NAME?,#NAME? #NAME? #NAME?/#NAME? #NAME?</f>
        <v>#VALUE!</v>
      </c>
      <c r="J6610" s="3" t="s">
        <v>194</v>
      </c>
      <c r="K6610" s="1" t="n">
        <v>10</v>
      </c>
      <c r="L6610" s="1" t="n">
        <v>0</v>
      </c>
      <c r="M6610" s="1" t="n">
        <v>66150</v>
      </c>
    </row>
    <row r="6611" customFormat="false" ht="14.9" hidden="false" customHeight="false" outlineLevel="0" collapsed="false">
      <c r="A6611" s="1" t="n">
        <v>6616</v>
      </c>
      <c r="B6611" s="1" t="n">
        <v>84</v>
      </c>
      <c r="C6611" s="1" t="n">
        <v>0</v>
      </c>
      <c r="D6611" s="1" t="n">
        <v>0</v>
      </c>
      <c r="E6611" s="1" t="n">
        <v>0</v>
      </c>
      <c r="F6611" s="1" t="n">
        <v>6609</v>
      </c>
      <c r="I6611" s="3" t="s">
        <v>6697</v>
      </c>
      <c r="L6611" s="1" t="n">
        <v>0</v>
      </c>
      <c r="M6611" s="1" t="n">
        <v>66160</v>
      </c>
    </row>
    <row r="6612" customFormat="false" ht="14.9" hidden="false" customHeight="false" outlineLevel="0" collapsed="false">
      <c r="A6612" s="1" t="n">
        <v>6617</v>
      </c>
      <c r="B6612" s="1" t="n">
        <v>84</v>
      </c>
      <c r="C6612" s="1" t="n">
        <v>0</v>
      </c>
      <c r="D6612" s="1" t="n">
        <v>0</v>
      </c>
      <c r="E6612" s="1" t="n">
        <v>1</v>
      </c>
      <c r="F6612" s="1" t="n">
        <v>6616</v>
      </c>
      <c r="H6612" s="1" t="s">
        <v>7275</v>
      </c>
      <c r="I6612" s="3" t="e">
        <f aca="false">--#NAME?,#NAME? #NAME? #NAME?</f>
        <v>#VALUE!</v>
      </c>
      <c r="J6612" s="3" t="s">
        <v>256</v>
      </c>
      <c r="K6612" s="1" t="n">
        <v>10</v>
      </c>
      <c r="L6612" s="1" t="n">
        <v>0</v>
      </c>
      <c r="M6612" s="1" t="n">
        <v>66170</v>
      </c>
    </row>
    <row r="6613" customFormat="false" ht="14.9" hidden="false" customHeight="false" outlineLevel="0" collapsed="false">
      <c r="A6613" s="1" t="n">
        <v>6618</v>
      </c>
      <c r="B6613" s="1" t="n">
        <v>84</v>
      </c>
      <c r="C6613" s="1" t="n">
        <v>0</v>
      </c>
      <c r="D6613" s="1" t="n">
        <v>0</v>
      </c>
      <c r="E6613" s="1" t="n">
        <v>1</v>
      </c>
      <c r="F6613" s="1" t="n">
        <v>6616</v>
      </c>
      <c r="H6613" s="1" t="s">
        <v>7276</v>
      </c>
      <c r="I6613" s="3" t="e">
        <f aca="false">--#NAME?</f>
        <v>#NAME?</v>
      </c>
      <c r="J6613" s="3" t="s">
        <v>256</v>
      </c>
      <c r="K6613" s="1" t="n">
        <v>10</v>
      </c>
      <c r="L6613" s="1" t="n">
        <v>0</v>
      </c>
      <c r="M6613" s="1" t="n">
        <v>66180</v>
      </c>
    </row>
    <row r="6614" customFormat="false" ht="538.8" hidden="false" customHeight="false" outlineLevel="0" collapsed="false">
      <c r="A6614" s="1" t="n">
        <v>6619</v>
      </c>
      <c r="B6614" s="1" t="n">
        <v>84</v>
      </c>
      <c r="C6614" s="1" t="n">
        <v>0</v>
      </c>
      <c r="D6614" s="1" t="n">
        <v>1</v>
      </c>
      <c r="E6614" s="1" t="n">
        <v>0</v>
      </c>
      <c r="G6614" s="1" t="n">
        <v>84.83</v>
      </c>
      <c r="I6614" s="3" t="s">
        <v>7277</v>
      </c>
      <c r="L6614" s="1" t="n">
        <v>0</v>
      </c>
      <c r="M6614" s="1" t="n">
        <v>66190</v>
      </c>
    </row>
    <row r="6615" customFormat="false" ht="14.9" hidden="false" customHeight="false" outlineLevel="0" collapsed="false">
      <c r="A6615" s="1" t="n">
        <v>6620</v>
      </c>
      <c r="B6615" s="1" t="n">
        <v>84</v>
      </c>
      <c r="C6615" s="1" t="n">
        <v>0</v>
      </c>
      <c r="D6615" s="1" t="n">
        <v>0</v>
      </c>
      <c r="E6615" s="1" t="n">
        <v>1</v>
      </c>
      <c r="F6615" s="1" t="n">
        <v>6619</v>
      </c>
      <c r="H6615" s="1" t="s">
        <v>7278</v>
      </c>
      <c r="I6615" s="3" t="e">
        <f aca="false">-#NAME? #NAME? (#NAME? #NAME? #NAME? #NAME? #NAME? #NAME?) #NAME? #NAME?</f>
        <v>#VALUE!</v>
      </c>
      <c r="J6615" s="3" t="s">
        <v>194</v>
      </c>
      <c r="K6615" s="1" t="n">
        <v>10</v>
      </c>
      <c r="L6615" s="1" t="n">
        <v>0</v>
      </c>
      <c r="M6615" s="1" t="n">
        <v>66200</v>
      </c>
    </row>
    <row r="6616" customFormat="false" ht="14.9" hidden="false" customHeight="false" outlineLevel="0" collapsed="false">
      <c r="A6616" s="1" t="n">
        <v>6621</v>
      </c>
      <c r="B6616" s="1" t="n">
        <v>84</v>
      </c>
      <c r="C6616" s="1" t="n">
        <v>0</v>
      </c>
      <c r="D6616" s="1" t="n">
        <v>0</v>
      </c>
      <c r="E6616" s="1" t="n">
        <v>1</v>
      </c>
      <c r="F6616" s="1" t="n">
        <v>6619</v>
      </c>
      <c r="H6616" s="1" t="s">
        <v>7279</v>
      </c>
      <c r="I6616" s="3" t="e">
        <f aca="false">-#NAME? #NAME?,#NAME? #NAME? #NAME? #NAME? #NAME?</f>
        <v>#VALUE!</v>
      </c>
      <c r="J6616" s="3" t="s">
        <v>194</v>
      </c>
      <c r="K6616" s="1" t="n">
        <v>10</v>
      </c>
      <c r="L6616" s="1" t="n">
        <v>0</v>
      </c>
      <c r="M6616" s="1" t="n">
        <v>66210</v>
      </c>
    </row>
    <row r="6617" customFormat="false" ht="135.8" hidden="false" customHeight="false" outlineLevel="0" collapsed="false">
      <c r="A6617" s="1" t="n">
        <v>6622</v>
      </c>
      <c r="B6617" s="1" t="n">
        <v>84</v>
      </c>
      <c r="C6617" s="1" t="n">
        <v>0</v>
      </c>
      <c r="D6617" s="1" t="n">
        <v>0</v>
      </c>
      <c r="E6617" s="1" t="n">
        <v>1</v>
      </c>
      <c r="F6617" s="1" t="n">
        <v>6619</v>
      </c>
      <c r="H6617" s="1" t="s">
        <v>7280</v>
      </c>
      <c r="I6617" s="3" t="s">
        <v>7281</v>
      </c>
      <c r="J6617" s="3" t="s">
        <v>256</v>
      </c>
      <c r="K6617" s="1" t="n">
        <v>10</v>
      </c>
      <c r="L6617" s="1" t="n">
        <v>0</v>
      </c>
      <c r="M6617" s="1" t="n">
        <v>66220</v>
      </c>
    </row>
    <row r="6618" customFormat="false" ht="364.15" hidden="false" customHeight="false" outlineLevel="0" collapsed="false">
      <c r="A6618" s="1" t="n">
        <v>6623</v>
      </c>
      <c r="B6618" s="1" t="n">
        <v>84</v>
      </c>
      <c r="C6618" s="1" t="n">
        <v>0</v>
      </c>
      <c r="D6618" s="1" t="n">
        <v>0</v>
      </c>
      <c r="E6618" s="1" t="n">
        <v>1</v>
      </c>
      <c r="F6618" s="1" t="n">
        <v>6619</v>
      </c>
      <c r="H6618" s="1" t="s">
        <v>7282</v>
      </c>
      <c r="I6618" s="3" t="s">
        <v>7283</v>
      </c>
      <c r="J6618" s="3" t="s">
        <v>194</v>
      </c>
      <c r="K6618" s="1" t="n">
        <v>10</v>
      </c>
      <c r="L6618" s="1" t="n">
        <v>0</v>
      </c>
      <c r="M6618" s="1" t="n">
        <v>66230</v>
      </c>
    </row>
    <row r="6619" customFormat="false" ht="14.9" hidden="false" customHeight="false" outlineLevel="0" collapsed="false">
      <c r="A6619" s="1" t="n">
        <v>6624</v>
      </c>
      <c r="B6619" s="1" t="n">
        <v>84</v>
      </c>
      <c r="C6619" s="1" t="n">
        <v>0</v>
      </c>
      <c r="D6619" s="1" t="n">
        <v>0</v>
      </c>
      <c r="E6619" s="1" t="n">
        <v>1</v>
      </c>
      <c r="F6619" s="1" t="n">
        <v>6619</v>
      </c>
      <c r="H6619" s="1" t="s">
        <v>7284</v>
      </c>
      <c r="I6619" s="3" t="e">
        <f aca="false">-#NAME? #NAME? #NAME?,#NAME? #NAME? #NAME?</f>
        <v>#VALUE!</v>
      </c>
      <c r="J6619" s="3" t="s">
        <v>194</v>
      </c>
      <c r="K6619" s="1" t="n">
        <v>10</v>
      </c>
      <c r="L6619" s="1" t="n">
        <v>0</v>
      </c>
      <c r="M6619" s="1" t="n">
        <v>66240</v>
      </c>
    </row>
    <row r="6620" customFormat="false" ht="14.9" hidden="false" customHeight="false" outlineLevel="0" collapsed="false">
      <c r="A6620" s="1" t="n">
        <v>6625</v>
      </c>
      <c r="B6620" s="1" t="n">
        <v>84</v>
      </c>
      <c r="C6620" s="1" t="n">
        <v>0</v>
      </c>
      <c r="D6620" s="1" t="n">
        <v>0</v>
      </c>
      <c r="E6620" s="1" t="n">
        <v>1</v>
      </c>
      <c r="F6620" s="1" t="n">
        <v>6619</v>
      </c>
      <c r="H6620" s="1" t="s">
        <v>7285</v>
      </c>
      <c r="I6620" s="3" t="e">
        <f aca="false">-#NAME? #NAME? #NAME? #NAME? (#NAME? #NAME? #NAME?)</f>
        <v>#VALUE!</v>
      </c>
      <c r="J6620" s="3" t="s">
        <v>194</v>
      </c>
      <c r="K6620" s="1" t="n">
        <v>10</v>
      </c>
      <c r="L6620" s="1" t="n">
        <v>0</v>
      </c>
      <c r="M6620" s="1" t="n">
        <v>66250</v>
      </c>
    </row>
    <row r="6621" customFormat="false" ht="149.25" hidden="false" customHeight="false" outlineLevel="0" collapsed="false">
      <c r="A6621" s="1" t="n">
        <v>6626</v>
      </c>
      <c r="B6621" s="1" t="n">
        <v>84</v>
      </c>
      <c r="C6621" s="1" t="n">
        <v>0</v>
      </c>
      <c r="D6621" s="1" t="n">
        <v>0</v>
      </c>
      <c r="E6621" s="1" t="n">
        <v>1</v>
      </c>
      <c r="F6621" s="1" t="n">
        <v>6619</v>
      </c>
      <c r="H6621" s="1" t="s">
        <v>7286</v>
      </c>
      <c r="I6621" s="3" t="s">
        <v>7287</v>
      </c>
      <c r="J6621" s="3" t="s">
        <v>256</v>
      </c>
      <c r="K6621" s="1" t="n">
        <v>10</v>
      </c>
      <c r="L6621" s="1" t="n">
        <v>0</v>
      </c>
      <c r="M6621" s="1" t="n">
        <v>66260</v>
      </c>
    </row>
    <row r="6622" customFormat="false" ht="417.9" hidden="false" customHeight="false" outlineLevel="0" collapsed="false">
      <c r="A6622" s="1" t="n">
        <v>6627</v>
      </c>
      <c r="B6622" s="1" t="n">
        <v>84</v>
      </c>
      <c r="C6622" s="1" t="n">
        <v>0</v>
      </c>
      <c r="D6622" s="1" t="n">
        <v>1</v>
      </c>
      <c r="E6622" s="1" t="n">
        <v>0</v>
      </c>
      <c r="G6622" s="1" t="n">
        <v>84.84</v>
      </c>
      <c r="I6622" s="3" t="s">
        <v>7288</v>
      </c>
      <c r="L6622" s="1" t="n">
        <v>0</v>
      </c>
      <c r="M6622" s="1" t="n">
        <v>66270</v>
      </c>
    </row>
    <row r="6623" customFormat="false" ht="14.9" hidden="false" customHeight="false" outlineLevel="0" collapsed="false">
      <c r="A6623" s="1" t="n">
        <v>6628</v>
      </c>
      <c r="B6623" s="1" t="n">
        <v>84</v>
      </c>
      <c r="C6623" s="1" t="n">
        <v>0</v>
      </c>
      <c r="D6623" s="1" t="n">
        <v>0</v>
      </c>
      <c r="E6623" s="1" t="n">
        <v>1</v>
      </c>
      <c r="F6623" s="1" t="n">
        <v>6627</v>
      </c>
      <c r="H6623" s="1" t="s">
        <v>7289</v>
      </c>
      <c r="I6623" s="3" t="e">
        <f aca="false">-#NAME? #NAME? #NAME? #NAME? #NAME? #NAME? #NAME? #NAME? #NAME? #NAME? #NAME? #NAME? #NAME? #NAME? #NAME? #NAME? #NAME? #NAME? #NAME?</f>
        <v>#VALUE!</v>
      </c>
      <c r="J6623" s="3" t="s">
        <v>256</v>
      </c>
      <c r="K6623" s="1" t="n">
        <v>10</v>
      </c>
      <c r="L6623" s="1" t="n">
        <v>0</v>
      </c>
      <c r="M6623" s="1" t="n">
        <v>66280</v>
      </c>
    </row>
    <row r="6624" customFormat="false" ht="14.9" hidden="false" customHeight="false" outlineLevel="0" collapsed="false">
      <c r="A6624" s="1" t="n">
        <v>6629</v>
      </c>
      <c r="B6624" s="1" t="n">
        <v>84</v>
      </c>
      <c r="C6624" s="1" t="n">
        <v>0</v>
      </c>
      <c r="D6624" s="1" t="n">
        <v>0</v>
      </c>
      <c r="E6624" s="1" t="n">
        <v>1</v>
      </c>
      <c r="F6624" s="1" t="n">
        <v>6627</v>
      </c>
      <c r="H6624" s="1" t="s">
        <v>7290</v>
      </c>
      <c r="I6624" s="3" t="e">
        <f aca="false">-#NAME? #NAME?</f>
        <v>#VALUE!</v>
      </c>
      <c r="J6624" s="3" t="s">
        <v>256</v>
      </c>
      <c r="K6624" s="1" t="n">
        <v>10</v>
      </c>
      <c r="L6624" s="1" t="n">
        <v>0</v>
      </c>
      <c r="M6624" s="1" t="n">
        <v>66290</v>
      </c>
    </row>
    <row r="6625" customFormat="false" ht="14.9" hidden="false" customHeight="false" outlineLevel="0" collapsed="false">
      <c r="A6625" s="1" t="n">
        <v>6630</v>
      </c>
      <c r="B6625" s="1" t="n">
        <v>84</v>
      </c>
      <c r="C6625" s="1" t="n">
        <v>0</v>
      </c>
      <c r="D6625" s="1" t="n">
        <v>0</v>
      </c>
      <c r="E6625" s="1" t="n">
        <v>1</v>
      </c>
      <c r="F6625" s="1" t="n">
        <v>6627</v>
      </c>
      <c r="H6625" s="1" t="s">
        <v>7291</v>
      </c>
      <c r="I6625" s="3" t="e">
        <f aca="false">-#NAME?</f>
        <v>#NAME?</v>
      </c>
      <c r="J6625" s="3" t="s">
        <v>256</v>
      </c>
      <c r="K6625" s="1" t="n">
        <v>10</v>
      </c>
      <c r="L6625" s="1" t="n">
        <v>0</v>
      </c>
      <c r="M6625" s="1" t="n">
        <v>66300</v>
      </c>
    </row>
    <row r="6626" customFormat="false" ht="13.8" hidden="false" customHeight="false" outlineLevel="0" collapsed="false">
      <c r="A6626" s="1" t="n">
        <v>6631</v>
      </c>
      <c r="B6626" s="1" t="n">
        <v>84</v>
      </c>
      <c r="C6626" s="1" t="n">
        <v>0</v>
      </c>
      <c r="D6626" s="1" t="n">
        <v>1</v>
      </c>
      <c r="E6626" s="1" t="n">
        <v>0</v>
      </c>
      <c r="G6626" s="1" t="s">
        <v>7292</v>
      </c>
      <c r="L6626" s="1" t="n">
        <v>0</v>
      </c>
      <c r="M6626" s="1" t="n">
        <v>66310</v>
      </c>
    </row>
    <row r="6627" customFormat="false" ht="444.75" hidden="false" customHeight="false" outlineLevel="0" collapsed="false">
      <c r="A6627" s="1" t="n">
        <v>6632</v>
      </c>
      <c r="B6627" s="1" t="n">
        <v>84</v>
      </c>
      <c r="C6627" s="1" t="n">
        <v>0</v>
      </c>
      <c r="D6627" s="1" t="n">
        <v>1</v>
      </c>
      <c r="E6627" s="1" t="n">
        <v>0</v>
      </c>
      <c r="G6627" s="1" t="n">
        <v>84.86</v>
      </c>
      <c r="I6627" s="3" t="s">
        <v>7293</v>
      </c>
      <c r="L6627" s="1" t="n">
        <v>0</v>
      </c>
      <c r="M6627" s="1" t="n">
        <v>66320</v>
      </c>
    </row>
    <row r="6628" customFormat="false" ht="14.9" hidden="false" customHeight="false" outlineLevel="0" collapsed="false">
      <c r="A6628" s="1" t="n">
        <v>6633</v>
      </c>
      <c r="B6628" s="1" t="n">
        <v>84</v>
      </c>
      <c r="C6628" s="1" t="n">
        <v>0</v>
      </c>
      <c r="D6628" s="1" t="n">
        <v>0</v>
      </c>
      <c r="E6628" s="1" t="n">
        <v>1</v>
      </c>
      <c r="F6628" s="1" t="n">
        <v>6632</v>
      </c>
      <c r="H6628" s="1" t="s">
        <v>7294</v>
      </c>
      <c r="I6628" s="3" t="e">
        <f aca="false">-#NAME? #NAME? #NAME? #NAME? #NAME? #NAME? #NAME? #NAME? #NAME? #NAME?</f>
        <v>#VALUE!</v>
      </c>
      <c r="J6628" s="3" t="s">
        <v>194</v>
      </c>
      <c r="K6628" s="1" t="n">
        <v>10</v>
      </c>
      <c r="L6628" s="1" t="n">
        <v>0</v>
      </c>
      <c r="M6628" s="1" t="n">
        <v>66330</v>
      </c>
    </row>
    <row r="6629" customFormat="false" ht="14.9" hidden="false" customHeight="false" outlineLevel="0" collapsed="false">
      <c r="A6629" s="1" t="n">
        <v>6634</v>
      </c>
      <c r="B6629" s="1" t="n">
        <v>84</v>
      </c>
      <c r="C6629" s="1" t="n">
        <v>0</v>
      </c>
      <c r="D6629" s="1" t="n">
        <v>0</v>
      </c>
      <c r="E6629" s="1" t="n">
        <v>1</v>
      </c>
      <c r="F6629" s="1" t="n">
        <v>6632</v>
      </c>
      <c r="H6629" s="1" t="s">
        <v>7295</v>
      </c>
      <c r="I6629" s="3" t="e">
        <f aca="false">-#NAME? #NAME? #NAME? #NAME? #NAME? #NAME? #NAME? #NAME? #NAME? #NAME? #NAME? #NAME? #NAME? #NAME?</f>
        <v>#VALUE!</v>
      </c>
      <c r="J6629" s="3" t="s">
        <v>194</v>
      </c>
      <c r="K6629" s="1" t="n">
        <v>10</v>
      </c>
      <c r="L6629" s="1" t="n">
        <v>0</v>
      </c>
      <c r="M6629" s="1" t="n">
        <v>66340</v>
      </c>
    </row>
    <row r="6630" customFormat="false" ht="14.9" hidden="false" customHeight="false" outlineLevel="0" collapsed="false">
      <c r="A6630" s="1" t="n">
        <v>6635</v>
      </c>
      <c r="B6630" s="1" t="n">
        <v>84</v>
      </c>
      <c r="C6630" s="1" t="n">
        <v>0</v>
      </c>
      <c r="D6630" s="1" t="n">
        <v>0</v>
      </c>
      <c r="E6630" s="1" t="n">
        <v>1</v>
      </c>
      <c r="F6630" s="1" t="n">
        <v>6632</v>
      </c>
      <c r="H6630" s="1" t="s">
        <v>7296</v>
      </c>
      <c r="I6630" s="3" t="e">
        <f aca="false">-#NAME? #NAME? #NAME? #NAME? #NAME? #NAME? #NAME? #NAME? #NAME? #NAME?</f>
        <v>#VALUE!</v>
      </c>
      <c r="J6630" s="3" t="s">
        <v>194</v>
      </c>
      <c r="K6630" s="1" t="n">
        <v>10</v>
      </c>
      <c r="L6630" s="1" t="n">
        <v>0</v>
      </c>
      <c r="M6630" s="1" t="n">
        <v>66350</v>
      </c>
    </row>
    <row r="6631" customFormat="false" ht="108.95" hidden="false" customHeight="false" outlineLevel="0" collapsed="false">
      <c r="A6631" s="1" t="n">
        <v>6636</v>
      </c>
      <c r="B6631" s="1" t="n">
        <v>84</v>
      </c>
      <c r="C6631" s="1" t="n">
        <v>0</v>
      </c>
      <c r="D6631" s="1" t="n">
        <v>0</v>
      </c>
      <c r="E6631" s="1" t="n">
        <v>1</v>
      </c>
      <c r="F6631" s="1" t="n">
        <v>6632</v>
      </c>
      <c r="H6631" s="1" t="s">
        <v>7297</v>
      </c>
      <c r="I6631" s="3" t="s">
        <v>7298</v>
      </c>
      <c r="J6631" s="3" t="s">
        <v>194</v>
      </c>
      <c r="K6631" s="1" t="n">
        <v>10</v>
      </c>
      <c r="L6631" s="1" t="n">
        <v>0</v>
      </c>
      <c r="M6631" s="1" t="n">
        <v>66360</v>
      </c>
    </row>
    <row r="6632" customFormat="false" ht="14.9" hidden="false" customHeight="false" outlineLevel="0" collapsed="false">
      <c r="A6632" s="1" t="n">
        <v>6637</v>
      </c>
      <c r="B6632" s="1" t="n">
        <v>84</v>
      </c>
      <c r="C6632" s="1" t="n">
        <v>0</v>
      </c>
      <c r="D6632" s="1" t="n">
        <v>0</v>
      </c>
      <c r="E6632" s="1" t="n">
        <v>1</v>
      </c>
      <c r="F6632" s="1" t="n">
        <v>6632</v>
      </c>
      <c r="H6632" s="1" t="s">
        <v>7299</v>
      </c>
      <c r="I6632" s="3" t="e">
        <f aca="false">-#NAME? #NAME? #NAME?</f>
        <v>#VALUE!</v>
      </c>
      <c r="J6632" s="3" t="s">
        <v>194</v>
      </c>
      <c r="K6632" s="1" t="n">
        <v>10</v>
      </c>
      <c r="L6632" s="1" t="n">
        <v>0</v>
      </c>
      <c r="M6632" s="1" t="n">
        <v>66370</v>
      </c>
    </row>
    <row r="6633" customFormat="false" ht="256.7" hidden="false" customHeight="false" outlineLevel="0" collapsed="false">
      <c r="A6633" s="1" t="n">
        <v>6638</v>
      </c>
      <c r="B6633" s="1" t="n">
        <v>84</v>
      </c>
      <c r="C6633" s="1" t="n">
        <v>0</v>
      </c>
      <c r="D6633" s="1" t="n">
        <v>1</v>
      </c>
      <c r="E6633" s="1" t="n">
        <v>0</v>
      </c>
      <c r="G6633" s="1" t="n">
        <v>84.87</v>
      </c>
      <c r="I6633" s="3" t="s">
        <v>7300</v>
      </c>
      <c r="L6633" s="1" t="n">
        <v>0</v>
      </c>
      <c r="M6633" s="1" t="n">
        <v>66380</v>
      </c>
    </row>
    <row r="6634" customFormat="false" ht="82.05" hidden="false" customHeight="false" outlineLevel="0" collapsed="false">
      <c r="A6634" s="1" t="n">
        <v>6639</v>
      </c>
      <c r="B6634" s="1" t="n">
        <v>84</v>
      </c>
      <c r="C6634" s="1" t="n">
        <v>0</v>
      </c>
      <c r="D6634" s="1" t="n">
        <v>0</v>
      </c>
      <c r="E6634" s="1" t="n">
        <v>1</v>
      </c>
      <c r="F6634" s="1" t="n">
        <v>6638</v>
      </c>
      <c r="H6634" s="1" t="s">
        <v>7301</v>
      </c>
      <c r="I6634" s="3" t="s">
        <v>7302</v>
      </c>
      <c r="J6634" s="3" t="s">
        <v>256</v>
      </c>
      <c r="K6634" s="1" t="n">
        <v>10</v>
      </c>
      <c r="L6634" s="1" t="n">
        <v>0</v>
      </c>
      <c r="M6634" s="1" t="n">
        <v>66390</v>
      </c>
    </row>
    <row r="6635" customFormat="false" ht="14.9" hidden="false" customHeight="false" outlineLevel="0" collapsed="false">
      <c r="A6635" s="1" t="n">
        <v>6640</v>
      </c>
      <c r="B6635" s="1" t="n">
        <v>84</v>
      </c>
      <c r="C6635" s="1" t="n">
        <v>0</v>
      </c>
      <c r="D6635" s="1" t="n">
        <v>0</v>
      </c>
      <c r="E6635" s="1" t="n">
        <v>1</v>
      </c>
      <c r="F6635" s="1" t="n">
        <v>6638</v>
      </c>
      <c r="H6635" s="1" t="s">
        <v>7303</v>
      </c>
      <c r="I6635" s="3" t="e">
        <f aca="false">-#NAME?</f>
        <v>#NAME?</v>
      </c>
      <c r="J6635" s="3" t="s">
        <v>256</v>
      </c>
      <c r="K6635" s="1" t="n">
        <v>10</v>
      </c>
      <c r="L6635" s="1" t="n">
        <v>0</v>
      </c>
      <c r="M6635" s="1" t="n">
        <v>66400</v>
      </c>
    </row>
    <row r="6636" customFormat="false" ht="122.35" hidden="false" customHeight="false" outlineLevel="0" collapsed="false">
      <c r="A6636" s="1" t="n">
        <v>6641</v>
      </c>
      <c r="B6636" s="1" t="n">
        <v>85</v>
      </c>
      <c r="C6636" s="1" t="n">
        <v>0</v>
      </c>
      <c r="D6636" s="1" t="n">
        <v>1</v>
      </c>
      <c r="E6636" s="1" t="n">
        <v>0</v>
      </c>
      <c r="G6636" s="1" t="n">
        <v>85.01</v>
      </c>
      <c r="I6636" s="3" t="s">
        <v>7304</v>
      </c>
      <c r="L6636" s="1" t="n">
        <v>0</v>
      </c>
      <c r="M6636" s="1" t="n">
        <v>66410</v>
      </c>
    </row>
    <row r="6637" customFormat="false" ht="82.05" hidden="false" customHeight="false" outlineLevel="0" collapsed="false">
      <c r="A6637" s="1" t="n">
        <v>6642</v>
      </c>
      <c r="B6637" s="1" t="n">
        <v>85</v>
      </c>
      <c r="C6637" s="1" t="n">
        <v>0</v>
      </c>
      <c r="D6637" s="1" t="n">
        <v>0</v>
      </c>
      <c r="E6637" s="1" t="n">
        <v>1</v>
      </c>
      <c r="F6637" s="1" t="n">
        <v>6641</v>
      </c>
      <c r="H6637" s="1" t="s">
        <v>7305</v>
      </c>
      <c r="I6637" s="3" t="s">
        <v>7306</v>
      </c>
      <c r="J6637" s="3" t="s">
        <v>194</v>
      </c>
      <c r="K6637" s="1" t="n">
        <v>10</v>
      </c>
      <c r="L6637" s="1" t="n">
        <v>0</v>
      </c>
      <c r="M6637" s="1" t="n">
        <v>66420</v>
      </c>
    </row>
    <row r="6638" customFormat="false" ht="95.5" hidden="false" customHeight="false" outlineLevel="0" collapsed="false">
      <c r="A6638" s="1" t="n">
        <v>6643</v>
      </c>
      <c r="B6638" s="1" t="n">
        <v>85</v>
      </c>
      <c r="C6638" s="1" t="n">
        <v>0</v>
      </c>
      <c r="D6638" s="1" t="n">
        <v>0</v>
      </c>
      <c r="E6638" s="1" t="n">
        <v>1</v>
      </c>
      <c r="F6638" s="1" t="n">
        <v>6641</v>
      </c>
      <c r="H6638" s="1" t="s">
        <v>7307</v>
      </c>
      <c r="I6638" s="3" t="s">
        <v>7308</v>
      </c>
      <c r="J6638" s="3" t="s">
        <v>194</v>
      </c>
      <c r="K6638" s="1" t="n">
        <v>10</v>
      </c>
      <c r="L6638" s="1" t="n">
        <v>0</v>
      </c>
      <c r="M6638" s="1" t="n">
        <v>66430</v>
      </c>
    </row>
    <row r="6639" customFormat="false" ht="14.9" hidden="false" customHeight="false" outlineLevel="0" collapsed="false">
      <c r="A6639" s="1" t="n">
        <v>6644</v>
      </c>
      <c r="B6639" s="1" t="n">
        <v>85</v>
      </c>
      <c r="C6639" s="1" t="n">
        <v>0</v>
      </c>
      <c r="D6639" s="1" t="n">
        <v>0</v>
      </c>
      <c r="E6639" s="1" t="n">
        <v>0</v>
      </c>
      <c r="F6639" s="1" t="n">
        <v>6641</v>
      </c>
      <c r="I6639" s="3" t="e">
        <f aca="false">-#NAME? #NAME? #NAME?</f>
        <v>#VALUE!</v>
      </c>
      <c r="J6639" s="3" t="s">
        <v>7309</v>
      </c>
      <c r="L6639" s="0" t="s">
        <v>644</v>
      </c>
      <c r="M6639" s="1" t="n">
        <v>0</v>
      </c>
      <c r="N6639" s="1" t="n">
        <v>66440</v>
      </c>
    </row>
    <row r="6640" customFormat="false" ht="68.65" hidden="false" customHeight="false" outlineLevel="0" collapsed="false">
      <c r="A6640" s="1" t="n">
        <v>6645</v>
      </c>
      <c r="B6640" s="1" t="n">
        <v>85</v>
      </c>
      <c r="C6640" s="1" t="n">
        <v>0</v>
      </c>
      <c r="D6640" s="1" t="n">
        <v>0</v>
      </c>
      <c r="E6640" s="1" t="n">
        <v>1</v>
      </c>
      <c r="F6640" s="1" t="n">
        <v>6644</v>
      </c>
      <c r="H6640" s="1" t="s">
        <v>7310</v>
      </c>
      <c r="I6640" s="3" t="s">
        <v>7311</v>
      </c>
      <c r="J6640" s="3" t="s">
        <v>194</v>
      </c>
      <c r="K6640" s="1" t="n">
        <v>10</v>
      </c>
      <c r="L6640" s="1" t="n">
        <v>0</v>
      </c>
      <c r="M6640" s="1" t="n">
        <v>66450</v>
      </c>
    </row>
    <row r="6641" customFormat="false" ht="95.5" hidden="false" customHeight="false" outlineLevel="0" collapsed="false">
      <c r="A6641" s="1" t="n">
        <v>6646</v>
      </c>
      <c r="B6641" s="1" t="n">
        <v>85</v>
      </c>
      <c r="C6641" s="1" t="n">
        <v>0</v>
      </c>
      <c r="D6641" s="1" t="n">
        <v>0</v>
      </c>
      <c r="E6641" s="1" t="n">
        <v>1</v>
      </c>
      <c r="F6641" s="1" t="n">
        <v>6644</v>
      </c>
      <c r="H6641" s="1" t="s">
        <v>7312</v>
      </c>
      <c r="I6641" s="3" t="s">
        <v>7313</v>
      </c>
      <c r="J6641" s="3" t="s">
        <v>194</v>
      </c>
      <c r="K6641" s="1" t="n">
        <v>10</v>
      </c>
      <c r="L6641" s="1" t="n">
        <v>0</v>
      </c>
      <c r="M6641" s="1" t="n">
        <v>66460</v>
      </c>
    </row>
    <row r="6642" customFormat="false" ht="108.95" hidden="false" customHeight="false" outlineLevel="0" collapsed="false">
      <c r="A6642" s="1" t="n">
        <v>6647</v>
      </c>
      <c r="B6642" s="1" t="n">
        <v>85</v>
      </c>
      <c r="C6642" s="1" t="n">
        <v>0</v>
      </c>
      <c r="D6642" s="1" t="n">
        <v>0</v>
      </c>
      <c r="E6642" s="1" t="n">
        <v>1</v>
      </c>
      <c r="F6642" s="1" t="n">
        <v>6644</v>
      </c>
      <c r="H6642" s="1" t="s">
        <v>7314</v>
      </c>
      <c r="I6642" s="3" t="s">
        <v>7315</v>
      </c>
      <c r="J6642" s="3" t="s">
        <v>194</v>
      </c>
      <c r="K6642" s="1" t="n">
        <v>10</v>
      </c>
      <c r="L6642" s="1" t="n">
        <v>0</v>
      </c>
      <c r="M6642" s="1" t="n">
        <v>66470</v>
      </c>
    </row>
    <row r="6643" customFormat="false" ht="55.2" hidden="false" customHeight="false" outlineLevel="0" collapsed="false">
      <c r="A6643" s="1" t="n">
        <v>6648</v>
      </c>
      <c r="B6643" s="1" t="n">
        <v>85</v>
      </c>
      <c r="C6643" s="1" t="n">
        <v>0</v>
      </c>
      <c r="D6643" s="1" t="n">
        <v>0</v>
      </c>
      <c r="E6643" s="1" t="n">
        <v>1</v>
      </c>
      <c r="F6643" s="1" t="n">
        <v>6644</v>
      </c>
      <c r="H6643" s="1" t="s">
        <v>7316</v>
      </c>
      <c r="I6643" s="3" t="s">
        <v>7317</v>
      </c>
      <c r="J6643" s="3" t="s">
        <v>194</v>
      </c>
      <c r="K6643" s="1" t="n">
        <v>10</v>
      </c>
      <c r="L6643" s="1" t="n">
        <v>0</v>
      </c>
      <c r="M6643" s="1" t="n">
        <v>66480</v>
      </c>
    </row>
    <row r="6644" customFormat="false" ht="14.9" hidden="false" customHeight="false" outlineLevel="0" collapsed="false">
      <c r="A6644" s="1" t="n">
        <v>6649</v>
      </c>
      <c r="B6644" s="1" t="n">
        <v>85</v>
      </c>
      <c r="C6644" s="1" t="n">
        <v>0</v>
      </c>
      <c r="D6644" s="1" t="n">
        <v>0</v>
      </c>
      <c r="E6644" s="1" t="n">
        <v>1</v>
      </c>
      <c r="F6644" s="1" t="n">
        <v>6641</v>
      </c>
      <c r="H6644" s="1" t="s">
        <v>7318</v>
      </c>
      <c r="I6644" s="3" t="e">
        <f aca="false">-#NAME? #NAME? #NAME?,#NAME?</f>
        <v>#VALUE!</v>
      </c>
      <c r="J6644" s="3" t="s">
        <v>194</v>
      </c>
      <c r="K6644" s="1" t="n">
        <v>10</v>
      </c>
      <c r="L6644" s="1" t="n">
        <v>0</v>
      </c>
      <c r="M6644" s="1" t="n">
        <v>66490</v>
      </c>
    </row>
    <row r="6645" customFormat="false" ht="68.65" hidden="false" customHeight="false" outlineLevel="0" collapsed="false">
      <c r="A6645" s="1" t="n">
        <v>6650</v>
      </c>
      <c r="B6645" s="1" t="n">
        <v>85</v>
      </c>
      <c r="C6645" s="1" t="n">
        <v>0</v>
      </c>
      <c r="D6645" s="1" t="n">
        <v>0</v>
      </c>
      <c r="E6645" s="1" t="n">
        <v>0</v>
      </c>
      <c r="F6645" s="1" t="n">
        <v>6641</v>
      </c>
      <c r="I6645" s="3" t="s">
        <v>7319</v>
      </c>
      <c r="L6645" s="1" t="n">
        <v>0</v>
      </c>
      <c r="M6645" s="1" t="n">
        <v>66500</v>
      </c>
    </row>
    <row r="6646" customFormat="false" ht="68.65" hidden="false" customHeight="false" outlineLevel="0" collapsed="false">
      <c r="A6646" s="1" t="n">
        <v>6651</v>
      </c>
      <c r="B6646" s="1" t="n">
        <v>85</v>
      </c>
      <c r="C6646" s="1" t="n">
        <v>0</v>
      </c>
      <c r="D6646" s="1" t="n">
        <v>0</v>
      </c>
      <c r="E6646" s="1" t="n">
        <v>1</v>
      </c>
      <c r="F6646" s="1" t="n">
        <v>6650</v>
      </c>
      <c r="H6646" s="1" t="s">
        <v>7320</v>
      </c>
      <c r="I6646" s="3" t="s">
        <v>7311</v>
      </c>
      <c r="J6646" s="3" t="s">
        <v>194</v>
      </c>
      <c r="K6646" s="1" t="n">
        <v>10</v>
      </c>
      <c r="L6646" s="1" t="n">
        <v>0</v>
      </c>
      <c r="M6646" s="1" t="n">
        <v>66510</v>
      </c>
    </row>
    <row r="6647" customFormat="false" ht="95.5" hidden="false" customHeight="false" outlineLevel="0" collapsed="false">
      <c r="A6647" s="1" t="n">
        <v>6652</v>
      </c>
      <c r="B6647" s="1" t="n">
        <v>85</v>
      </c>
      <c r="C6647" s="1" t="n">
        <v>0</v>
      </c>
      <c r="D6647" s="1" t="n">
        <v>0</v>
      </c>
      <c r="E6647" s="1" t="n">
        <v>1</v>
      </c>
      <c r="F6647" s="1" t="n">
        <v>6650</v>
      </c>
      <c r="H6647" s="1" t="s">
        <v>7321</v>
      </c>
      <c r="I6647" s="3" t="s">
        <v>7313</v>
      </c>
      <c r="J6647" s="3" t="s">
        <v>194</v>
      </c>
      <c r="K6647" s="1" t="n">
        <v>10</v>
      </c>
      <c r="L6647" s="1" t="n">
        <v>0</v>
      </c>
      <c r="M6647" s="1" t="n">
        <v>66520</v>
      </c>
    </row>
    <row r="6648" customFormat="false" ht="55.2" hidden="false" customHeight="false" outlineLevel="0" collapsed="false">
      <c r="A6648" s="1" t="n">
        <v>6653</v>
      </c>
      <c r="B6648" s="1" t="n">
        <v>85</v>
      </c>
      <c r="C6648" s="1" t="n">
        <v>0</v>
      </c>
      <c r="D6648" s="1" t="n">
        <v>0</v>
      </c>
      <c r="E6648" s="1" t="n">
        <v>1</v>
      </c>
      <c r="F6648" s="1" t="n">
        <v>6650</v>
      </c>
      <c r="H6648" s="1" t="s">
        <v>7322</v>
      </c>
      <c r="I6648" s="3" t="s">
        <v>7323</v>
      </c>
      <c r="J6648" s="3" t="s">
        <v>194</v>
      </c>
      <c r="K6648" s="1" t="n">
        <v>10</v>
      </c>
      <c r="L6648" s="1" t="n">
        <v>0</v>
      </c>
      <c r="M6648" s="1" t="n">
        <v>66530</v>
      </c>
    </row>
    <row r="6649" customFormat="false" ht="68.65" hidden="false" customHeight="false" outlineLevel="0" collapsed="false">
      <c r="A6649" s="1" t="n">
        <v>6654</v>
      </c>
      <c r="B6649" s="1" t="n">
        <v>85</v>
      </c>
      <c r="C6649" s="1" t="n">
        <v>0</v>
      </c>
      <c r="D6649" s="1" t="n">
        <v>0</v>
      </c>
      <c r="E6649" s="1" t="n">
        <v>0</v>
      </c>
      <c r="F6649" s="1" t="n">
        <v>6641</v>
      </c>
      <c r="I6649" s="3" t="s">
        <v>7324</v>
      </c>
      <c r="L6649" s="1" t="n">
        <v>0</v>
      </c>
      <c r="M6649" s="1" t="n">
        <v>66540</v>
      </c>
    </row>
    <row r="6650" customFormat="false" ht="68.65" hidden="false" customHeight="false" outlineLevel="0" collapsed="false">
      <c r="A6650" s="1" t="n">
        <v>6655</v>
      </c>
      <c r="B6650" s="1" t="n">
        <v>85</v>
      </c>
      <c r="C6650" s="1" t="n">
        <v>0</v>
      </c>
      <c r="D6650" s="1" t="n">
        <v>0</v>
      </c>
      <c r="E6650" s="1" t="n">
        <v>1</v>
      </c>
      <c r="F6650" s="1" t="n">
        <v>6654</v>
      </c>
      <c r="H6650" s="1" t="s">
        <v>7325</v>
      </c>
      <c r="I6650" s="3" t="s">
        <v>7326</v>
      </c>
      <c r="J6650" s="3" t="s">
        <v>194</v>
      </c>
      <c r="K6650" s="1" t="n">
        <v>10</v>
      </c>
      <c r="L6650" s="1" t="n">
        <v>0</v>
      </c>
      <c r="M6650" s="1" t="n">
        <v>66550</v>
      </c>
    </row>
    <row r="6651" customFormat="false" ht="108.95" hidden="false" customHeight="false" outlineLevel="0" collapsed="false">
      <c r="A6651" s="1" t="n">
        <v>6656</v>
      </c>
      <c r="B6651" s="1" t="n">
        <v>85</v>
      </c>
      <c r="C6651" s="1" t="n">
        <v>0</v>
      </c>
      <c r="D6651" s="1" t="n">
        <v>0</v>
      </c>
      <c r="E6651" s="1" t="n">
        <v>1</v>
      </c>
      <c r="F6651" s="1" t="n">
        <v>6654</v>
      </c>
      <c r="H6651" s="1" t="s">
        <v>7327</v>
      </c>
      <c r="I6651" s="3" t="s">
        <v>7328</v>
      </c>
      <c r="J6651" s="3" t="s">
        <v>194</v>
      </c>
      <c r="K6651" s="1" t="n">
        <v>10</v>
      </c>
      <c r="L6651" s="1" t="n">
        <v>0</v>
      </c>
      <c r="M6651" s="1" t="n">
        <v>66560</v>
      </c>
    </row>
    <row r="6652" customFormat="false" ht="122.35" hidden="false" customHeight="false" outlineLevel="0" collapsed="false">
      <c r="A6652" s="1" t="n">
        <v>6657</v>
      </c>
      <c r="B6652" s="1" t="n">
        <v>85</v>
      </c>
      <c r="C6652" s="1" t="n">
        <v>0</v>
      </c>
      <c r="D6652" s="1" t="n">
        <v>0</v>
      </c>
      <c r="E6652" s="1" t="n">
        <v>1</v>
      </c>
      <c r="F6652" s="1" t="n">
        <v>6654</v>
      </c>
      <c r="H6652" s="1" t="s">
        <v>7329</v>
      </c>
      <c r="I6652" s="3" t="s">
        <v>7330</v>
      </c>
      <c r="J6652" s="3" t="s">
        <v>194</v>
      </c>
      <c r="K6652" s="1" t="n">
        <v>10</v>
      </c>
      <c r="L6652" s="1" t="n">
        <v>0</v>
      </c>
      <c r="M6652" s="1" t="n">
        <v>66570</v>
      </c>
    </row>
    <row r="6653" customFormat="false" ht="68.65" hidden="false" customHeight="false" outlineLevel="0" collapsed="false">
      <c r="A6653" s="1" t="n">
        <v>6658</v>
      </c>
      <c r="B6653" s="1" t="n">
        <v>85</v>
      </c>
      <c r="C6653" s="1" t="n">
        <v>0</v>
      </c>
      <c r="D6653" s="1" t="n">
        <v>0</v>
      </c>
      <c r="E6653" s="1" t="n">
        <v>1</v>
      </c>
      <c r="F6653" s="1" t="n">
        <v>6654</v>
      </c>
      <c r="H6653" s="1" t="s">
        <v>7331</v>
      </c>
      <c r="I6653" s="3" t="s">
        <v>7332</v>
      </c>
      <c r="J6653" s="3" t="s">
        <v>194</v>
      </c>
      <c r="K6653" s="1" t="n">
        <v>10</v>
      </c>
      <c r="L6653" s="1" t="n">
        <v>0</v>
      </c>
      <c r="M6653" s="1" t="n">
        <v>66580</v>
      </c>
    </row>
    <row r="6654" customFormat="false" ht="95.5" hidden="false" customHeight="false" outlineLevel="0" collapsed="false">
      <c r="A6654" s="1" t="n">
        <v>6659</v>
      </c>
      <c r="B6654" s="1" t="n">
        <v>85</v>
      </c>
      <c r="C6654" s="1" t="n">
        <v>0</v>
      </c>
      <c r="D6654" s="1" t="n">
        <v>1</v>
      </c>
      <c r="E6654" s="1" t="n">
        <v>0</v>
      </c>
      <c r="G6654" s="1" t="n">
        <v>85.02</v>
      </c>
      <c r="I6654" s="3" t="s">
        <v>7333</v>
      </c>
      <c r="L6654" s="1" t="n">
        <v>0</v>
      </c>
      <c r="M6654" s="1" t="n">
        <v>66590</v>
      </c>
    </row>
    <row r="6655" customFormat="false" ht="189.55" hidden="false" customHeight="false" outlineLevel="0" collapsed="false">
      <c r="A6655" s="1" t="n">
        <v>6660</v>
      </c>
      <c r="B6655" s="1" t="n">
        <v>85</v>
      </c>
      <c r="C6655" s="1" t="n">
        <v>0</v>
      </c>
      <c r="D6655" s="1" t="n">
        <v>0</v>
      </c>
      <c r="E6655" s="1" t="n">
        <v>0</v>
      </c>
      <c r="F6655" s="1" t="n">
        <v>6659</v>
      </c>
      <c r="I6655" s="3" t="s">
        <v>7334</v>
      </c>
      <c r="L6655" s="1" t="n">
        <v>0</v>
      </c>
      <c r="M6655" s="1" t="n">
        <v>66600</v>
      </c>
    </row>
    <row r="6656" customFormat="false" ht="68.65" hidden="false" customHeight="false" outlineLevel="0" collapsed="false">
      <c r="A6656" s="1" t="n">
        <v>6661</v>
      </c>
      <c r="B6656" s="1" t="n">
        <v>85</v>
      </c>
      <c r="C6656" s="1" t="n">
        <v>0</v>
      </c>
      <c r="D6656" s="1" t="n">
        <v>0</v>
      </c>
      <c r="E6656" s="1" t="n">
        <v>1</v>
      </c>
      <c r="F6656" s="1" t="n">
        <v>6660</v>
      </c>
      <c r="H6656" s="1" t="s">
        <v>7335</v>
      </c>
      <c r="I6656" s="3" t="s">
        <v>7326</v>
      </c>
      <c r="J6656" s="3" t="s">
        <v>194</v>
      </c>
      <c r="K6656" s="1" t="n">
        <v>10</v>
      </c>
      <c r="L6656" s="1" t="n">
        <v>0</v>
      </c>
      <c r="M6656" s="1" t="n">
        <v>66610</v>
      </c>
    </row>
    <row r="6657" customFormat="false" ht="108.95" hidden="false" customHeight="false" outlineLevel="0" collapsed="false">
      <c r="A6657" s="1" t="n">
        <v>6662</v>
      </c>
      <c r="B6657" s="1" t="n">
        <v>85</v>
      </c>
      <c r="C6657" s="1" t="n">
        <v>0</v>
      </c>
      <c r="D6657" s="1" t="n">
        <v>0</v>
      </c>
      <c r="E6657" s="1" t="n">
        <v>1</v>
      </c>
      <c r="F6657" s="1" t="n">
        <v>6661</v>
      </c>
      <c r="H6657" s="1" t="s">
        <v>7336</v>
      </c>
      <c r="I6657" s="3" t="s">
        <v>7328</v>
      </c>
      <c r="J6657" s="3" t="s">
        <v>194</v>
      </c>
      <c r="K6657" s="1" t="n">
        <v>10</v>
      </c>
      <c r="L6657" s="1" t="n">
        <v>0</v>
      </c>
      <c r="M6657" s="1" t="n">
        <v>66620</v>
      </c>
    </row>
    <row r="6658" customFormat="false" ht="68.65" hidden="false" customHeight="false" outlineLevel="0" collapsed="false">
      <c r="A6658" s="1" t="n">
        <v>6663</v>
      </c>
      <c r="B6658" s="1" t="n">
        <v>85</v>
      </c>
      <c r="C6658" s="1" t="n">
        <v>0</v>
      </c>
      <c r="D6658" s="1" t="n">
        <v>0</v>
      </c>
      <c r="E6658" s="1" t="n">
        <v>1</v>
      </c>
      <c r="F6658" s="1" t="n">
        <v>6661</v>
      </c>
      <c r="H6658" s="1" t="s">
        <v>7337</v>
      </c>
      <c r="I6658" s="3" t="s">
        <v>7338</v>
      </c>
      <c r="J6658" s="3" t="s">
        <v>194</v>
      </c>
      <c r="K6658" s="1" t="n">
        <v>10</v>
      </c>
      <c r="L6658" s="1" t="n">
        <v>0</v>
      </c>
      <c r="M6658" s="1" t="n">
        <v>66630</v>
      </c>
    </row>
    <row r="6659" customFormat="false" ht="14.9" hidden="false" customHeight="false" outlineLevel="0" collapsed="false">
      <c r="A6659" s="1" t="n">
        <v>6664</v>
      </c>
      <c r="B6659" s="1" t="n">
        <v>85</v>
      </c>
      <c r="C6659" s="1" t="n">
        <v>0</v>
      </c>
      <c r="D6659" s="1" t="n">
        <v>0</v>
      </c>
      <c r="E6659" s="1" t="n">
        <v>1</v>
      </c>
      <c r="F6659" s="1" t="n">
        <v>6659</v>
      </c>
      <c r="H6659" s="1" t="s">
        <v>7339</v>
      </c>
      <c r="I6659" s="3" t="e">
        <f aca="false">-#NAME? #NAME? #NAME? #NAME? #NAME? #NAME? #NAME? #NAME?</f>
        <v>#VALUE!</v>
      </c>
      <c r="J6659" s="3" t="s">
        <v>194</v>
      </c>
      <c r="K6659" s="1" t="n">
        <v>10</v>
      </c>
      <c r="L6659" s="1" t="n">
        <v>0</v>
      </c>
      <c r="M6659" s="1" t="n">
        <v>66640</v>
      </c>
    </row>
    <row r="6660" customFormat="false" ht="41.75" hidden="false" customHeight="false" outlineLevel="0" collapsed="false">
      <c r="A6660" s="1" t="n">
        <v>6665</v>
      </c>
      <c r="B6660" s="1" t="n">
        <v>85</v>
      </c>
      <c r="C6660" s="1" t="n">
        <v>0</v>
      </c>
      <c r="D6660" s="1" t="n">
        <v>0</v>
      </c>
      <c r="E6660" s="1" t="n">
        <v>0</v>
      </c>
      <c r="F6660" s="1" t="n">
        <v>6659</v>
      </c>
      <c r="I6660" s="3" t="s">
        <v>7340</v>
      </c>
      <c r="L6660" s="1" t="n">
        <v>0</v>
      </c>
      <c r="M6660" s="1" t="n">
        <v>66650</v>
      </c>
    </row>
    <row r="6661" customFormat="false" ht="14.9" hidden="false" customHeight="false" outlineLevel="0" collapsed="false">
      <c r="A6661" s="1" t="n">
        <v>6666</v>
      </c>
      <c r="B6661" s="1" t="n">
        <v>85</v>
      </c>
      <c r="C6661" s="1" t="n">
        <v>0</v>
      </c>
      <c r="D6661" s="1" t="n">
        <v>0</v>
      </c>
      <c r="E6661" s="1" t="n">
        <v>1</v>
      </c>
      <c r="F6661" s="1" t="n">
        <v>6665</v>
      </c>
      <c r="H6661" s="1" t="s">
        <v>7341</v>
      </c>
      <c r="I6661" s="3" t="e">
        <f aca="false">--#NAME?</f>
        <v>#NAME?</v>
      </c>
      <c r="J6661" s="3" t="s">
        <v>194</v>
      </c>
      <c r="K6661" s="1" t="n">
        <v>10</v>
      </c>
      <c r="L6661" s="1" t="n">
        <v>0</v>
      </c>
      <c r="M6661" s="1" t="n">
        <v>66660</v>
      </c>
    </row>
    <row r="6662" customFormat="false" ht="14.9" hidden="false" customHeight="false" outlineLevel="0" collapsed="false">
      <c r="A6662" s="1" t="n">
        <v>6667</v>
      </c>
      <c r="B6662" s="1" t="n">
        <v>85</v>
      </c>
      <c r="C6662" s="1" t="n">
        <v>0</v>
      </c>
      <c r="D6662" s="1" t="n">
        <v>0</v>
      </c>
      <c r="E6662" s="1" t="n">
        <v>1</v>
      </c>
      <c r="F6662" s="1" t="n">
        <v>6665</v>
      </c>
      <c r="H6662" s="1" t="s">
        <v>7342</v>
      </c>
      <c r="I6662" s="3" t="e">
        <f aca="false">--#NAME?</f>
        <v>#NAME?</v>
      </c>
      <c r="J6662" s="3" t="s">
        <v>194</v>
      </c>
      <c r="K6662" s="1" t="n">
        <v>10</v>
      </c>
      <c r="L6662" s="1" t="n">
        <v>0</v>
      </c>
      <c r="M6662" s="1" t="n">
        <v>66670</v>
      </c>
    </row>
    <row r="6663" customFormat="false" ht="14.9" hidden="false" customHeight="false" outlineLevel="0" collapsed="false">
      <c r="A6663" s="1" t="n">
        <v>6668</v>
      </c>
      <c r="B6663" s="1" t="n">
        <v>85</v>
      </c>
      <c r="C6663" s="1" t="n">
        <v>0</v>
      </c>
      <c r="D6663" s="1" t="n">
        <v>0</v>
      </c>
      <c r="E6663" s="1" t="n">
        <v>1</v>
      </c>
      <c r="F6663" s="1" t="n">
        <v>6659</v>
      </c>
      <c r="H6663" s="1" t="s">
        <v>7343</v>
      </c>
      <c r="I6663" s="3" t="e">
        <f aca="false">-#NAME? #NAME? #NAME?</f>
        <v>#VALUE!</v>
      </c>
      <c r="J6663" s="3" t="s">
        <v>194</v>
      </c>
      <c r="K6663" s="1" t="n">
        <v>10</v>
      </c>
      <c r="L6663" s="1" t="n">
        <v>0</v>
      </c>
      <c r="M6663" s="1" t="n">
        <v>66680</v>
      </c>
    </row>
    <row r="6664" customFormat="false" ht="149.25" hidden="false" customHeight="false" outlineLevel="0" collapsed="false">
      <c r="A6664" s="1" t="n">
        <v>6669</v>
      </c>
      <c r="B6664" s="1" t="n">
        <v>85</v>
      </c>
      <c r="C6664" s="1" t="n">
        <v>0</v>
      </c>
      <c r="D6664" s="1" t="n">
        <v>1</v>
      </c>
      <c r="E6664" s="1" t="n">
        <v>1</v>
      </c>
      <c r="G6664" s="1" t="n">
        <v>85.03</v>
      </c>
      <c r="H6664" s="1" t="s">
        <v>7344</v>
      </c>
      <c r="I6664" s="3" t="s">
        <v>7345</v>
      </c>
      <c r="J6664" s="3" t="s">
        <v>256</v>
      </c>
      <c r="K6664" s="1" t="n">
        <v>10</v>
      </c>
      <c r="L6664" s="1" t="n">
        <v>0</v>
      </c>
      <c r="M6664" s="1" t="n">
        <v>66690</v>
      </c>
    </row>
    <row r="6665" customFormat="false" ht="122.35" hidden="false" customHeight="false" outlineLevel="0" collapsed="false">
      <c r="A6665" s="1" t="n">
        <v>6670</v>
      </c>
      <c r="B6665" s="1" t="n">
        <v>85</v>
      </c>
      <c r="C6665" s="1" t="n">
        <v>0</v>
      </c>
      <c r="D6665" s="1" t="n">
        <v>1</v>
      </c>
      <c r="E6665" s="1" t="n">
        <v>0</v>
      </c>
      <c r="G6665" s="1" t="n">
        <v>85.04</v>
      </c>
      <c r="I6665" s="3" t="s">
        <v>7346</v>
      </c>
      <c r="L6665" s="1" t="n">
        <v>0</v>
      </c>
      <c r="M6665" s="1" t="n">
        <v>66700</v>
      </c>
    </row>
    <row r="6666" customFormat="false" ht="14.9" hidden="false" customHeight="false" outlineLevel="0" collapsed="false">
      <c r="A6666" s="1" t="n">
        <v>6671</v>
      </c>
      <c r="B6666" s="1" t="n">
        <v>85</v>
      </c>
      <c r="C6666" s="1" t="n">
        <v>0</v>
      </c>
      <c r="D6666" s="1" t="n">
        <v>0</v>
      </c>
      <c r="E6666" s="1" t="n">
        <v>1</v>
      </c>
      <c r="F6666" s="1" t="n">
        <v>6670</v>
      </c>
      <c r="H6666" s="1" t="s">
        <v>7347</v>
      </c>
      <c r="I6666" s="3" t="e">
        <f aca="false">-#NAME? #NAME? #NAME? #NAME? #NAME? #NAME?</f>
        <v>#VALUE!</v>
      </c>
      <c r="J6666" s="3" t="s">
        <v>194</v>
      </c>
      <c r="K6666" s="1" t="n">
        <v>10</v>
      </c>
      <c r="L6666" s="1" t="n">
        <v>0</v>
      </c>
      <c r="M6666" s="1" t="n">
        <v>66710</v>
      </c>
    </row>
    <row r="6667" customFormat="false" ht="55.2" hidden="false" customHeight="false" outlineLevel="0" collapsed="false">
      <c r="A6667" s="1" t="n">
        <v>6672</v>
      </c>
      <c r="B6667" s="1" t="n">
        <v>85</v>
      </c>
      <c r="C6667" s="1" t="n">
        <v>0</v>
      </c>
      <c r="D6667" s="1" t="n">
        <v>0</v>
      </c>
      <c r="E6667" s="1" t="n">
        <v>0</v>
      </c>
      <c r="F6667" s="1" t="n">
        <v>6670</v>
      </c>
      <c r="I6667" s="3" t="s">
        <v>7348</v>
      </c>
      <c r="L6667" s="1" t="n">
        <v>0</v>
      </c>
      <c r="M6667" s="1" t="n">
        <v>66720</v>
      </c>
    </row>
    <row r="6668" customFormat="false" ht="108.95" hidden="false" customHeight="false" outlineLevel="0" collapsed="false">
      <c r="A6668" s="1" t="n">
        <v>6673</v>
      </c>
      <c r="B6668" s="1" t="n">
        <v>85</v>
      </c>
      <c r="C6668" s="1" t="n">
        <v>0</v>
      </c>
      <c r="D6668" s="1" t="n">
        <v>0</v>
      </c>
      <c r="E6668" s="1" t="n">
        <v>1</v>
      </c>
      <c r="F6668" s="1" t="n">
        <v>6672</v>
      </c>
      <c r="H6668" s="1" t="s">
        <v>7349</v>
      </c>
      <c r="I6668" s="3" t="s">
        <v>7350</v>
      </c>
      <c r="J6668" s="3" t="s">
        <v>194</v>
      </c>
      <c r="K6668" s="1" t="n">
        <v>10</v>
      </c>
      <c r="L6668" s="1" t="n">
        <v>0</v>
      </c>
      <c r="M6668" s="1" t="n">
        <v>66730</v>
      </c>
    </row>
    <row r="6669" customFormat="false" ht="149.25" hidden="false" customHeight="false" outlineLevel="0" collapsed="false">
      <c r="A6669" s="1" t="n">
        <v>6674</v>
      </c>
      <c r="B6669" s="1" t="n">
        <v>85</v>
      </c>
      <c r="C6669" s="1" t="n">
        <v>0</v>
      </c>
      <c r="D6669" s="1" t="n">
        <v>0</v>
      </c>
      <c r="E6669" s="1" t="n">
        <v>1</v>
      </c>
      <c r="F6669" s="1" t="n">
        <v>6672</v>
      </c>
      <c r="H6669" s="1" t="s">
        <v>7351</v>
      </c>
      <c r="I6669" s="3" t="s">
        <v>7352</v>
      </c>
      <c r="J6669" s="3" t="s">
        <v>194</v>
      </c>
      <c r="K6669" s="1" t="n">
        <v>10</v>
      </c>
      <c r="L6669" s="1" t="n">
        <v>0</v>
      </c>
      <c r="M6669" s="1" t="n">
        <v>66740</v>
      </c>
    </row>
    <row r="6670" customFormat="false" ht="95.5" hidden="false" customHeight="false" outlineLevel="0" collapsed="false">
      <c r="A6670" s="1" t="n">
        <v>6675</v>
      </c>
      <c r="B6670" s="1" t="n">
        <v>85</v>
      </c>
      <c r="C6670" s="1" t="n">
        <v>0</v>
      </c>
      <c r="D6670" s="1" t="n">
        <v>0</v>
      </c>
      <c r="E6670" s="1" t="n">
        <v>1</v>
      </c>
      <c r="F6670" s="1" t="n">
        <v>6672</v>
      </c>
      <c r="H6670" s="1" t="s">
        <v>7353</v>
      </c>
      <c r="I6670" s="3" t="s">
        <v>7354</v>
      </c>
      <c r="J6670" s="3" t="s">
        <v>194</v>
      </c>
      <c r="K6670" s="1" t="n">
        <v>10</v>
      </c>
      <c r="L6670" s="1" t="n">
        <v>0</v>
      </c>
      <c r="M6670" s="1" t="n">
        <v>66750</v>
      </c>
    </row>
    <row r="6671" customFormat="false" ht="41.75" hidden="false" customHeight="false" outlineLevel="0" collapsed="false">
      <c r="A6671" s="1" t="n">
        <v>6676</v>
      </c>
      <c r="B6671" s="1" t="n">
        <v>85</v>
      </c>
      <c r="C6671" s="1" t="n">
        <v>0</v>
      </c>
      <c r="D6671" s="1" t="n">
        <v>0</v>
      </c>
      <c r="E6671" s="1" t="n">
        <v>0</v>
      </c>
      <c r="F6671" s="1" t="n">
        <v>6670</v>
      </c>
      <c r="I6671" s="3" t="s">
        <v>7355</v>
      </c>
      <c r="L6671" s="1" t="n">
        <v>0</v>
      </c>
      <c r="M6671" s="1" t="n">
        <v>66760</v>
      </c>
    </row>
    <row r="6672" customFormat="false" ht="95.5" hidden="false" customHeight="false" outlineLevel="0" collapsed="false">
      <c r="A6672" s="1" t="n">
        <v>6677</v>
      </c>
      <c r="B6672" s="1" t="n">
        <v>85</v>
      </c>
      <c r="C6672" s="1" t="n">
        <v>0</v>
      </c>
      <c r="D6672" s="1" t="n">
        <v>0</v>
      </c>
      <c r="E6672" s="1" t="n">
        <v>1</v>
      </c>
      <c r="F6672" s="1" t="n">
        <v>6676</v>
      </c>
      <c r="H6672" s="1" t="s">
        <v>7356</v>
      </c>
      <c r="I6672" s="3" t="s">
        <v>7357</v>
      </c>
      <c r="J6672" s="3" t="s">
        <v>194</v>
      </c>
      <c r="K6672" s="1" t="n">
        <v>10</v>
      </c>
      <c r="L6672" s="1" t="n">
        <v>0</v>
      </c>
      <c r="M6672" s="1" t="n">
        <v>66770</v>
      </c>
    </row>
    <row r="6673" customFormat="false" ht="122.35" hidden="false" customHeight="false" outlineLevel="0" collapsed="false">
      <c r="A6673" s="1" t="n">
        <v>6678</v>
      </c>
      <c r="B6673" s="1" t="n">
        <v>85</v>
      </c>
      <c r="C6673" s="1" t="n">
        <v>0</v>
      </c>
      <c r="D6673" s="1" t="n">
        <v>0</v>
      </c>
      <c r="E6673" s="1" t="n">
        <v>1</v>
      </c>
      <c r="F6673" s="1" t="n">
        <v>6676</v>
      </c>
      <c r="H6673" s="1" t="s">
        <v>7358</v>
      </c>
      <c r="I6673" s="3" t="s">
        <v>7359</v>
      </c>
      <c r="J6673" s="3" t="s">
        <v>194</v>
      </c>
      <c r="K6673" s="1" t="n">
        <v>10</v>
      </c>
      <c r="L6673" s="1" t="n">
        <v>0</v>
      </c>
      <c r="M6673" s="1" t="n">
        <v>66780</v>
      </c>
    </row>
    <row r="6674" customFormat="false" ht="135.8" hidden="false" customHeight="false" outlineLevel="0" collapsed="false">
      <c r="A6674" s="1" t="n">
        <v>6679</v>
      </c>
      <c r="B6674" s="1" t="n">
        <v>85</v>
      </c>
      <c r="C6674" s="1" t="n">
        <v>0</v>
      </c>
      <c r="D6674" s="1" t="n">
        <v>0</v>
      </c>
      <c r="E6674" s="1" t="n">
        <v>1</v>
      </c>
      <c r="F6674" s="1" t="n">
        <v>6676</v>
      </c>
      <c r="H6674" s="1" t="s">
        <v>7360</v>
      </c>
      <c r="I6674" s="3" t="s">
        <v>7361</v>
      </c>
      <c r="J6674" s="3" t="s">
        <v>194</v>
      </c>
      <c r="K6674" s="1" t="n">
        <v>10</v>
      </c>
      <c r="L6674" s="1" t="n">
        <v>0</v>
      </c>
      <c r="M6674" s="1" t="n">
        <v>66790</v>
      </c>
    </row>
    <row r="6675" customFormat="false" ht="95.5" hidden="false" customHeight="false" outlineLevel="0" collapsed="false">
      <c r="A6675" s="1" t="n">
        <v>6680</v>
      </c>
      <c r="B6675" s="1" t="n">
        <v>85</v>
      </c>
      <c r="C6675" s="1" t="n">
        <v>0</v>
      </c>
      <c r="D6675" s="1" t="n">
        <v>0</v>
      </c>
      <c r="E6675" s="1" t="n">
        <v>1</v>
      </c>
      <c r="F6675" s="1" t="n">
        <v>6676</v>
      </c>
      <c r="H6675" s="1" t="s">
        <v>7362</v>
      </c>
      <c r="I6675" s="3" t="s">
        <v>7363</v>
      </c>
      <c r="J6675" s="3" t="s">
        <v>194</v>
      </c>
      <c r="K6675" s="1" t="n">
        <v>10</v>
      </c>
      <c r="L6675" s="1" t="n">
        <v>0</v>
      </c>
      <c r="M6675" s="1" t="n">
        <v>66800</v>
      </c>
    </row>
    <row r="6676" customFormat="false" ht="14.9" hidden="false" customHeight="false" outlineLevel="0" collapsed="false">
      <c r="A6676" s="1" t="n">
        <v>6681</v>
      </c>
      <c r="B6676" s="1" t="n">
        <v>85</v>
      </c>
      <c r="C6676" s="1" t="n">
        <v>0</v>
      </c>
      <c r="D6676" s="1" t="n">
        <v>0</v>
      </c>
      <c r="E6676" s="1" t="n">
        <v>1</v>
      </c>
      <c r="F6676" s="1" t="n">
        <v>6670</v>
      </c>
      <c r="H6676" s="1" t="s">
        <v>7364</v>
      </c>
      <c r="I6676" s="3" t="e">
        <f aca="false">-#NAME? #NAME?</f>
        <v>#VALUE!</v>
      </c>
      <c r="J6676" s="3" t="s">
        <v>194</v>
      </c>
      <c r="K6676" s="1" t="n">
        <v>10</v>
      </c>
      <c r="L6676" s="1" t="n">
        <v>0</v>
      </c>
      <c r="M6676" s="1" t="n">
        <v>66810</v>
      </c>
    </row>
    <row r="6677" customFormat="false" ht="14.9" hidden="false" customHeight="false" outlineLevel="0" collapsed="false">
      <c r="A6677" s="1" t="n">
        <v>6682</v>
      </c>
      <c r="B6677" s="1" t="n">
        <v>85</v>
      </c>
      <c r="C6677" s="1" t="n">
        <v>0</v>
      </c>
      <c r="D6677" s="1" t="n">
        <v>0</v>
      </c>
      <c r="E6677" s="1" t="n">
        <v>1</v>
      </c>
      <c r="F6677" s="1" t="n">
        <v>6670</v>
      </c>
      <c r="H6677" s="1" t="s">
        <v>7365</v>
      </c>
      <c r="I6677" s="3" t="e">
        <f aca="false">-#NAME? #NAME?</f>
        <v>#VALUE!</v>
      </c>
      <c r="J6677" s="3" t="s">
        <v>194</v>
      </c>
      <c r="K6677" s="1" t="n">
        <v>10</v>
      </c>
      <c r="L6677" s="1" t="n">
        <v>0</v>
      </c>
      <c r="M6677" s="1" t="n">
        <v>66820</v>
      </c>
    </row>
    <row r="6678" customFormat="false" ht="14.9" hidden="false" customHeight="false" outlineLevel="0" collapsed="false">
      <c r="A6678" s="1" t="n">
        <v>6683</v>
      </c>
      <c r="B6678" s="1" t="n">
        <v>85</v>
      </c>
      <c r="C6678" s="1" t="n">
        <v>0</v>
      </c>
      <c r="D6678" s="1" t="n">
        <v>0</v>
      </c>
      <c r="E6678" s="1" t="n">
        <v>1</v>
      </c>
      <c r="F6678" s="1" t="n">
        <v>6670</v>
      </c>
      <c r="H6678" s="1" t="s">
        <v>7366</v>
      </c>
      <c r="I6678" s="3" t="e">
        <f aca="false">-#NAME?</f>
        <v>#NAME?</v>
      </c>
      <c r="J6678" s="3" t="s">
        <v>256</v>
      </c>
      <c r="K6678" s="1" t="n">
        <v>10</v>
      </c>
      <c r="L6678" s="1" t="n">
        <v>0</v>
      </c>
      <c r="M6678" s="1" t="n">
        <v>66830</v>
      </c>
    </row>
    <row r="6679" customFormat="false" ht="511.9" hidden="false" customHeight="false" outlineLevel="0" collapsed="false">
      <c r="A6679" s="1" t="n">
        <v>6684</v>
      </c>
      <c r="B6679" s="1" t="n">
        <v>85</v>
      </c>
      <c r="C6679" s="1" t="n">
        <v>0</v>
      </c>
      <c r="D6679" s="1" t="n">
        <v>1</v>
      </c>
      <c r="E6679" s="1" t="n">
        <v>0</v>
      </c>
      <c r="G6679" s="1" t="n">
        <v>85.05</v>
      </c>
      <c r="I6679" s="3" t="s">
        <v>7367</v>
      </c>
      <c r="L6679" s="1" t="n">
        <v>0</v>
      </c>
      <c r="M6679" s="1" t="n">
        <v>66840</v>
      </c>
    </row>
    <row r="6680" customFormat="false" ht="202.95" hidden="false" customHeight="false" outlineLevel="0" collapsed="false">
      <c r="A6680" s="1" t="n">
        <v>6685</v>
      </c>
      <c r="B6680" s="1" t="n">
        <v>85</v>
      </c>
      <c r="C6680" s="1" t="n">
        <v>0</v>
      </c>
      <c r="D6680" s="1" t="n">
        <v>0</v>
      </c>
      <c r="E6680" s="1" t="n">
        <v>0</v>
      </c>
      <c r="F6680" s="1" t="n">
        <v>6684</v>
      </c>
      <c r="I6680" s="3" t="s">
        <v>7368</v>
      </c>
      <c r="L6680" s="1" t="n">
        <v>0</v>
      </c>
      <c r="M6680" s="1" t="n">
        <v>66850</v>
      </c>
    </row>
    <row r="6681" customFormat="false" ht="14.9" hidden="false" customHeight="false" outlineLevel="0" collapsed="false">
      <c r="A6681" s="1" t="n">
        <v>6686</v>
      </c>
      <c r="B6681" s="1" t="n">
        <v>85</v>
      </c>
      <c r="C6681" s="1" t="n">
        <v>0</v>
      </c>
      <c r="D6681" s="1" t="n">
        <v>0</v>
      </c>
      <c r="E6681" s="1" t="n">
        <v>1</v>
      </c>
      <c r="F6681" s="1" t="n">
        <v>6685</v>
      </c>
      <c r="H6681" s="1" t="s">
        <v>7369</v>
      </c>
      <c r="I6681" s="3" t="e">
        <f aca="false">--#NAME? #NAME?</f>
        <v>#VALUE!</v>
      </c>
      <c r="J6681" s="3" t="s">
        <v>256</v>
      </c>
      <c r="K6681" s="1" t="n">
        <v>10</v>
      </c>
      <c r="L6681" s="1" t="n">
        <v>0</v>
      </c>
      <c r="M6681" s="1" t="n">
        <v>66860</v>
      </c>
    </row>
    <row r="6682" customFormat="false" ht="14.9" hidden="false" customHeight="false" outlineLevel="0" collapsed="false">
      <c r="A6682" s="1" t="n">
        <v>6687</v>
      </c>
      <c r="B6682" s="1" t="n">
        <v>85</v>
      </c>
      <c r="C6682" s="1" t="n">
        <v>0</v>
      </c>
      <c r="D6682" s="1" t="n">
        <v>0</v>
      </c>
      <c r="E6682" s="1" t="n">
        <v>1</v>
      </c>
      <c r="F6682" s="1" t="n">
        <v>6685</v>
      </c>
      <c r="H6682" s="1" t="s">
        <v>7370</v>
      </c>
      <c r="I6682" s="3" t="e">
        <f aca="false">--#NAME?</f>
        <v>#NAME?</v>
      </c>
      <c r="J6682" s="3" t="s">
        <v>256</v>
      </c>
      <c r="K6682" s="1" t="n">
        <v>10</v>
      </c>
      <c r="L6682" s="1" t="n">
        <v>0</v>
      </c>
      <c r="M6682" s="1" t="n">
        <v>66870</v>
      </c>
    </row>
    <row r="6683" customFormat="false" ht="14.9" hidden="false" customHeight="false" outlineLevel="0" collapsed="false">
      <c r="A6683" s="1" t="n">
        <v>6688</v>
      </c>
      <c r="B6683" s="1" t="n">
        <v>85</v>
      </c>
      <c r="C6683" s="1" t="n">
        <v>0</v>
      </c>
      <c r="D6683" s="1" t="n">
        <v>0</v>
      </c>
      <c r="E6683" s="1" t="n">
        <v>1</v>
      </c>
      <c r="F6683" s="1" t="n">
        <v>6684</v>
      </c>
      <c r="H6683" s="1" t="s">
        <v>7371</v>
      </c>
      <c r="I6683" s="3" t="e">
        <f aca="false">-#NAME?-#NAME? #NAME?,#NAME? #NAME? #NAME?</f>
        <v>#VALUE!</v>
      </c>
      <c r="J6683" s="3" t="s">
        <v>256</v>
      </c>
      <c r="K6683" s="1" t="n">
        <v>10</v>
      </c>
      <c r="L6683" s="1" t="n">
        <v>0</v>
      </c>
      <c r="M6683" s="1" t="n">
        <v>66880</v>
      </c>
    </row>
    <row r="6684" customFormat="false" ht="14.9" hidden="false" customHeight="false" outlineLevel="0" collapsed="false">
      <c r="A6684" s="1" t="n">
        <v>6689</v>
      </c>
      <c r="B6684" s="1" t="n">
        <v>85</v>
      </c>
      <c r="C6684" s="1" t="n">
        <v>0</v>
      </c>
      <c r="D6684" s="1" t="n">
        <v>0</v>
      </c>
      <c r="E6684" s="1" t="n">
        <v>1</v>
      </c>
      <c r="F6684" s="1" t="n">
        <v>6684</v>
      </c>
      <c r="H6684" s="1" t="s">
        <v>7372</v>
      </c>
      <c r="I6684" s="3" t="e">
        <f aca="false">-#NAME?,#NAME? #NAME?</f>
        <v>#VALUE!</v>
      </c>
      <c r="J6684" s="3" t="s">
        <v>256</v>
      </c>
      <c r="K6684" s="1" t="n">
        <v>10</v>
      </c>
      <c r="L6684" s="1" t="n">
        <v>0</v>
      </c>
      <c r="M6684" s="1" t="n">
        <v>66890</v>
      </c>
    </row>
    <row r="6685" customFormat="false" ht="55.2" hidden="false" customHeight="false" outlineLevel="0" collapsed="false">
      <c r="A6685" s="1" t="n">
        <v>6690</v>
      </c>
      <c r="B6685" s="1" t="n">
        <v>85</v>
      </c>
      <c r="C6685" s="1" t="n">
        <v>0</v>
      </c>
      <c r="D6685" s="1" t="n">
        <v>1</v>
      </c>
      <c r="E6685" s="1" t="n">
        <v>0</v>
      </c>
      <c r="G6685" s="1" t="n">
        <v>85.06</v>
      </c>
      <c r="I6685" s="3" t="s">
        <v>7373</v>
      </c>
      <c r="L6685" s="1" t="n">
        <v>0</v>
      </c>
      <c r="M6685" s="1" t="n">
        <v>66900</v>
      </c>
    </row>
    <row r="6686" customFormat="false" ht="14.9" hidden="false" customHeight="false" outlineLevel="0" collapsed="false">
      <c r="A6686" s="1" t="n">
        <v>6691</v>
      </c>
      <c r="B6686" s="1" t="n">
        <v>85</v>
      </c>
      <c r="C6686" s="1" t="n">
        <v>0</v>
      </c>
      <c r="D6686" s="1" t="n">
        <v>0</v>
      </c>
      <c r="E6686" s="1" t="n">
        <v>1</v>
      </c>
      <c r="F6686" s="1" t="n">
        <v>6690</v>
      </c>
      <c r="H6686" s="1" t="s">
        <v>7374</v>
      </c>
      <c r="I6686" s="3" t="e">
        <f aca="false">-#NAME? #NAME?</f>
        <v>#VALUE!</v>
      </c>
      <c r="J6686" s="3" t="s">
        <v>194</v>
      </c>
      <c r="K6686" s="1" t="n">
        <v>10</v>
      </c>
      <c r="L6686" s="1" t="n">
        <v>0</v>
      </c>
      <c r="M6686" s="1" t="n">
        <v>66910</v>
      </c>
    </row>
    <row r="6687" customFormat="false" ht="14.9" hidden="false" customHeight="false" outlineLevel="0" collapsed="false">
      <c r="A6687" s="1" t="n">
        <v>6692</v>
      </c>
      <c r="B6687" s="1" t="n">
        <v>85</v>
      </c>
      <c r="C6687" s="1" t="n">
        <v>0</v>
      </c>
      <c r="D6687" s="1" t="n">
        <v>0</v>
      </c>
      <c r="E6687" s="1" t="n">
        <v>1</v>
      </c>
      <c r="F6687" s="1" t="n">
        <v>6690</v>
      </c>
      <c r="H6687" s="1" t="s">
        <v>7375</v>
      </c>
      <c r="I6687" s="3" t="e">
        <f aca="false">-#NAME? #NAME?</f>
        <v>#VALUE!</v>
      </c>
      <c r="J6687" s="3" t="s">
        <v>194</v>
      </c>
      <c r="K6687" s="1" t="n">
        <v>10</v>
      </c>
      <c r="L6687" s="1" t="n">
        <v>0</v>
      </c>
      <c r="M6687" s="1" t="n">
        <v>66920</v>
      </c>
    </row>
    <row r="6688" customFormat="false" ht="14.9" hidden="false" customHeight="false" outlineLevel="0" collapsed="false">
      <c r="A6688" s="1" t="n">
        <v>6693</v>
      </c>
      <c r="B6688" s="1" t="n">
        <v>85</v>
      </c>
      <c r="C6688" s="1" t="n">
        <v>0</v>
      </c>
      <c r="D6688" s="1" t="n">
        <v>0</v>
      </c>
      <c r="E6688" s="1" t="n">
        <v>1</v>
      </c>
      <c r="F6688" s="1" t="n">
        <v>6690</v>
      </c>
      <c r="H6688" s="1" t="s">
        <v>7376</v>
      </c>
      <c r="I6688" s="3" t="e">
        <f aca="false">-#NAME? #NAME?</f>
        <v>#VALUE!</v>
      </c>
      <c r="J6688" s="3" t="s">
        <v>194</v>
      </c>
      <c r="K6688" s="1" t="n">
        <v>10</v>
      </c>
      <c r="L6688" s="1" t="n">
        <v>0</v>
      </c>
      <c r="M6688" s="1" t="n">
        <v>66930</v>
      </c>
    </row>
    <row r="6689" customFormat="false" ht="14.9" hidden="false" customHeight="false" outlineLevel="0" collapsed="false">
      <c r="A6689" s="1" t="n">
        <v>6694</v>
      </c>
      <c r="B6689" s="1" t="n">
        <v>85</v>
      </c>
      <c r="C6689" s="1" t="n">
        <v>0</v>
      </c>
      <c r="D6689" s="1" t="n">
        <v>0</v>
      </c>
      <c r="E6689" s="1" t="n">
        <v>1</v>
      </c>
      <c r="F6689" s="1" t="n">
        <v>6690</v>
      </c>
      <c r="H6689" s="1" t="s">
        <v>7377</v>
      </c>
      <c r="I6689" s="3" t="e">
        <f aca="false">-#NAME?</f>
        <v>#NAME?</v>
      </c>
      <c r="J6689" s="3" t="s">
        <v>194</v>
      </c>
      <c r="K6689" s="1" t="n">
        <v>10</v>
      </c>
      <c r="L6689" s="1" t="n">
        <v>0</v>
      </c>
      <c r="M6689" s="1" t="n">
        <v>66940</v>
      </c>
    </row>
    <row r="6690" customFormat="false" ht="14.9" hidden="false" customHeight="false" outlineLevel="0" collapsed="false">
      <c r="A6690" s="1" t="n">
        <v>6695</v>
      </c>
      <c r="B6690" s="1" t="n">
        <v>85</v>
      </c>
      <c r="C6690" s="1" t="n">
        <v>0</v>
      </c>
      <c r="D6690" s="1" t="n">
        <v>0</v>
      </c>
      <c r="E6690" s="1" t="n">
        <v>1</v>
      </c>
      <c r="F6690" s="1" t="n">
        <v>6690</v>
      </c>
      <c r="H6690" s="1" t="s">
        <v>7378</v>
      </c>
      <c r="I6690" s="3" t="e">
        <f aca="false">-#NAME?-#NAME?</f>
        <v>#NAME?</v>
      </c>
      <c r="J6690" s="3" t="s">
        <v>194</v>
      </c>
      <c r="K6690" s="1" t="n">
        <v>10</v>
      </c>
      <c r="L6690" s="1" t="n">
        <v>0</v>
      </c>
      <c r="M6690" s="1" t="n">
        <v>66950</v>
      </c>
    </row>
    <row r="6691" customFormat="false" ht="14.9" hidden="false" customHeight="false" outlineLevel="0" collapsed="false">
      <c r="A6691" s="1" t="n">
        <v>6696</v>
      </c>
      <c r="B6691" s="1" t="n">
        <v>85</v>
      </c>
      <c r="C6691" s="1" t="n">
        <v>0</v>
      </c>
      <c r="D6691" s="1" t="n">
        <v>0</v>
      </c>
      <c r="E6691" s="1" t="n">
        <v>1</v>
      </c>
      <c r="F6691" s="1" t="n">
        <v>6690</v>
      </c>
      <c r="H6691" s="1" t="s">
        <v>7379</v>
      </c>
      <c r="I6691" s="3" t="e">
        <f aca="false">-#NAME? #NAME? #NAME? #NAME? #NAME? #NAME?</f>
        <v>#VALUE!</v>
      </c>
      <c r="J6691" s="3" t="s">
        <v>194</v>
      </c>
      <c r="K6691" s="1" t="n">
        <v>10</v>
      </c>
      <c r="L6691" s="1" t="n">
        <v>0</v>
      </c>
      <c r="M6691" s="1" t="n">
        <v>66960</v>
      </c>
    </row>
    <row r="6692" customFormat="false" ht="14.9" hidden="false" customHeight="false" outlineLevel="0" collapsed="false">
      <c r="A6692" s="1" t="n">
        <v>6697</v>
      </c>
      <c r="B6692" s="1" t="n">
        <v>85</v>
      </c>
      <c r="C6692" s="1" t="n">
        <v>0</v>
      </c>
      <c r="D6692" s="1" t="n">
        <v>0</v>
      </c>
      <c r="E6692" s="1" t="n">
        <v>1</v>
      </c>
      <c r="F6692" s="1" t="n">
        <v>6690</v>
      </c>
      <c r="H6692" s="1" t="s">
        <v>7380</v>
      </c>
      <c r="I6692" s="3" t="e">
        <f aca="false">-#NAME?</f>
        <v>#NAME?</v>
      </c>
      <c r="J6692" s="3" t="s">
        <v>256</v>
      </c>
      <c r="K6692" s="1" t="n">
        <v>10</v>
      </c>
      <c r="L6692" s="1" t="n">
        <v>0</v>
      </c>
      <c r="M6692" s="1" t="n">
        <v>66970</v>
      </c>
    </row>
    <row r="6693" customFormat="false" ht="176.1" hidden="false" customHeight="false" outlineLevel="0" collapsed="false">
      <c r="A6693" s="1" t="n">
        <v>6698</v>
      </c>
      <c r="B6693" s="1" t="n">
        <v>85</v>
      </c>
      <c r="C6693" s="1" t="n">
        <v>0</v>
      </c>
      <c r="D6693" s="1" t="n">
        <v>1</v>
      </c>
      <c r="E6693" s="1" t="n">
        <v>0</v>
      </c>
      <c r="G6693" s="1" t="n">
        <v>85.07</v>
      </c>
      <c r="I6693" s="3" t="s">
        <v>7381</v>
      </c>
      <c r="L6693" s="1" t="n">
        <v>0</v>
      </c>
      <c r="M6693" s="1" t="n">
        <v>66980</v>
      </c>
    </row>
    <row r="6694" customFormat="false" ht="14.9" hidden="false" customHeight="false" outlineLevel="0" collapsed="false">
      <c r="A6694" s="1" t="n">
        <v>6699</v>
      </c>
      <c r="B6694" s="1" t="n">
        <v>85</v>
      </c>
      <c r="C6694" s="1" t="n">
        <v>0</v>
      </c>
      <c r="D6694" s="1" t="n">
        <v>0</v>
      </c>
      <c r="E6694" s="1" t="n">
        <v>1</v>
      </c>
      <c r="F6694" s="1" t="n">
        <v>6698</v>
      </c>
      <c r="H6694" s="1" t="s">
        <v>7382</v>
      </c>
      <c r="I6694" s="3" t="e">
        <f aca="false">-#NAME?-#NAME?,#NAME? #NAME? #NAME? #NAME? #NAME? #NAME? #NAME? #NAME?</f>
        <v>#VALUE!</v>
      </c>
      <c r="J6694" s="3" t="s">
        <v>194</v>
      </c>
      <c r="K6694" s="1" t="n">
        <v>10</v>
      </c>
      <c r="L6694" s="1" t="n">
        <v>0</v>
      </c>
      <c r="M6694" s="1" t="n">
        <v>66990</v>
      </c>
    </row>
    <row r="6695" customFormat="false" ht="14.9" hidden="false" customHeight="false" outlineLevel="0" collapsed="false">
      <c r="A6695" s="1" t="n">
        <v>6700</v>
      </c>
      <c r="B6695" s="1" t="n">
        <v>85</v>
      </c>
      <c r="C6695" s="1" t="n">
        <v>0</v>
      </c>
      <c r="D6695" s="1" t="n">
        <v>0</v>
      </c>
      <c r="E6695" s="1" t="n">
        <v>1</v>
      </c>
      <c r="F6695" s="1" t="n">
        <v>6698</v>
      </c>
      <c r="H6695" s="1" t="s">
        <v>7383</v>
      </c>
      <c r="I6695" s="3" t="e">
        <f aca="false">-#NAME? #NAME?-#NAME? #NAME?</f>
        <v>#VALUE!</v>
      </c>
      <c r="J6695" s="3" t="s">
        <v>194</v>
      </c>
      <c r="K6695" s="1" t="n">
        <v>10</v>
      </c>
      <c r="L6695" s="1" t="n">
        <v>0</v>
      </c>
      <c r="M6695" s="1" t="n">
        <v>67000</v>
      </c>
    </row>
    <row r="6696" customFormat="false" ht="14.9" hidden="false" customHeight="false" outlineLevel="0" collapsed="false">
      <c r="A6696" s="1" t="n">
        <v>6701</v>
      </c>
      <c r="B6696" s="1" t="n">
        <v>85</v>
      </c>
      <c r="C6696" s="1" t="n">
        <v>0</v>
      </c>
      <c r="D6696" s="1" t="n">
        <v>0</v>
      </c>
      <c r="E6696" s="1" t="n">
        <v>1</v>
      </c>
      <c r="F6696" s="1" t="n">
        <v>6698</v>
      </c>
      <c r="H6696" s="1" t="s">
        <v>7384</v>
      </c>
      <c r="I6696" s="3" t="e">
        <f aca="false">-#NAME?-#NAME?</f>
        <v>#NAME?</v>
      </c>
      <c r="J6696" s="3" t="s">
        <v>194</v>
      </c>
      <c r="K6696" s="1" t="n">
        <v>10</v>
      </c>
      <c r="L6696" s="1" t="n">
        <v>0</v>
      </c>
      <c r="M6696" s="1" t="n">
        <v>67010</v>
      </c>
    </row>
    <row r="6697" customFormat="false" ht="14.9" hidden="false" customHeight="false" outlineLevel="0" collapsed="false">
      <c r="A6697" s="1" t="n">
        <v>6702</v>
      </c>
      <c r="B6697" s="1" t="n">
        <v>85</v>
      </c>
      <c r="C6697" s="1" t="n">
        <v>0</v>
      </c>
      <c r="D6697" s="1" t="n">
        <v>0</v>
      </c>
      <c r="E6697" s="1" t="n">
        <v>1</v>
      </c>
      <c r="F6697" s="1" t="n">
        <v>6698</v>
      </c>
      <c r="H6697" s="1" t="s">
        <v>7385</v>
      </c>
      <c r="I6697" s="3" t="e">
        <f aca="false">-#NAME?-#NAME?</f>
        <v>#NAME?</v>
      </c>
      <c r="J6697" s="3" t="s">
        <v>194</v>
      </c>
      <c r="K6697" s="1" t="n">
        <v>10</v>
      </c>
      <c r="L6697" s="1" t="n">
        <v>0</v>
      </c>
      <c r="M6697" s="1" t="n">
        <v>67020</v>
      </c>
    </row>
    <row r="6698" customFormat="false" ht="14.9" hidden="false" customHeight="false" outlineLevel="0" collapsed="false">
      <c r="A6698" s="1" t="n">
        <v>6703</v>
      </c>
      <c r="B6698" s="1" t="n">
        <v>85</v>
      </c>
      <c r="C6698" s="1" t="n">
        <v>0</v>
      </c>
      <c r="D6698" s="1" t="n">
        <v>0</v>
      </c>
      <c r="E6698" s="1" t="n">
        <v>1</v>
      </c>
      <c r="F6698" s="1" t="n">
        <v>6698</v>
      </c>
      <c r="H6698" s="1" t="s">
        <v>7386</v>
      </c>
      <c r="I6698" s="3" t="e">
        <f aca="false">-#NAME?-#NAME? #NAME?</f>
        <v>#VALUE!</v>
      </c>
      <c r="J6698" s="3" t="s">
        <v>194</v>
      </c>
      <c r="K6698" s="1" t="n">
        <v>10</v>
      </c>
      <c r="L6698" s="1" t="n">
        <v>0</v>
      </c>
      <c r="M6698" s="1" t="n">
        <v>67030</v>
      </c>
    </row>
    <row r="6699" customFormat="false" ht="14.9" hidden="false" customHeight="false" outlineLevel="0" collapsed="false">
      <c r="A6699" s="1" t="n">
        <v>6704</v>
      </c>
      <c r="B6699" s="1" t="n">
        <v>85</v>
      </c>
      <c r="C6699" s="1" t="n">
        <v>0</v>
      </c>
      <c r="D6699" s="1" t="n">
        <v>0</v>
      </c>
      <c r="E6699" s="1" t="n">
        <v>1</v>
      </c>
      <c r="F6699" s="1" t="n">
        <v>6698</v>
      </c>
      <c r="H6699" s="1" t="s">
        <v>7387</v>
      </c>
      <c r="I6699" s="3" t="e">
        <f aca="false">-#NAME?-#NAME?</f>
        <v>#NAME?</v>
      </c>
      <c r="J6699" s="3" t="s">
        <v>194</v>
      </c>
      <c r="K6699" s="1" t="n">
        <v>10</v>
      </c>
      <c r="L6699" s="1" t="n">
        <v>0</v>
      </c>
      <c r="M6699" s="1" t="n">
        <v>67040</v>
      </c>
    </row>
    <row r="6700" customFormat="false" ht="14.9" hidden="false" customHeight="false" outlineLevel="0" collapsed="false">
      <c r="A6700" s="1" t="n">
        <v>6705</v>
      </c>
      <c r="B6700" s="1" t="n">
        <v>85</v>
      </c>
      <c r="C6700" s="1" t="n">
        <v>0</v>
      </c>
      <c r="D6700" s="1" t="n">
        <v>0</v>
      </c>
      <c r="E6700" s="1" t="n">
        <v>1</v>
      </c>
      <c r="F6700" s="1" t="n">
        <v>6698</v>
      </c>
      <c r="H6700" s="1" t="s">
        <v>7388</v>
      </c>
      <c r="I6700" s="3" t="e">
        <f aca="false">-#NAME? #NAME?</f>
        <v>#VALUE!</v>
      </c>
      <c r="J6700" s="3" t="s">
        <v>194</v>
      </c>
      <c r="K6700" s="1" t="n">
        <v>10</v>
      </c>
      <c r="L6700" s="1" t="n">
        <v>0</v>
      </c>
      <c r="M6700" s="1" t="n">
        <v>67050</v>
      </c>
    </row>
    <row r="6701" customFormat="false" ht="14.9" hidden="false" customHeight="false" outlineLevel="0" collapsed="false">
      <c r="A6701" s="1" t="n">
        <v>6706</v>
      </c>
      <c r="B6701" s="1" t="n">
        <v>85</v>
      </c>
      <c r="C6701" s="1" t="n">
        <v>0</v>
      </c>
      <c r="D6701" s="1" t="n">
        <v>0</v>
      </c>
      <c r="E6701" s="1" t="n">
        <v>1</v>
      </c>
      <c r="F6701" s="1" t="n">
        <v>6698</v>
      </c>
      <c r="H6701" s="1" t="s">
        <v>7389</v>
      </c>
      <c r="I6701" s="3" t="e">
        <f aca="false">-#NAME?</f>
        <v>#NAME?</v>
      </c>
      <c r="J6701" s="3" t="s">
        <v>256</v>
      </c>
      <c r="K6701" s="1" t="n">
        <v>10</v>
      </c>
      <c r="L6701" s="1" t="n">
        <v>0</v>
      </c>
      <c r="M6701" s="1" t="n">
        <v>67060</v>
      </c>
    </row>
    <row r="6702" customFormat="false" ht="28.35" hidden="false" customHeight="false" outlineLevel="0" collapsed="false">
      <c r="A6702" s="1" t="n">
        <v>6707</v>
      </c>
      <c r="B6702" s="1" t="n">
        <v>85</v>
      </c>
      <c r="C6702" s="1" t="n">
        <v>0</v>
      </c>
      <c r="D6702" s="1" t="n">
        <v>1</v>
      </c>
      <c r="E6702" s="1" t="n">
        <v>0</v>
      </c>
      <c r="G6702" s="1" t="n">
        <v>85.08</v>
      </c>
      <c r="I6702" s="3" t="s">
        <v>7390</v>
      </c>
      <c r="L6702" s="1" t="n">
        <v>0</v>
      </c>
      <c r="M6702" s="1" t="n">
        <v>67070</v>
      </c>
    </row>
    <row r="6703" customFormat="false" ht="68.65" hidden="false" customHeight="false" outlineLevel="0" collapsed="false">
      <c r="A6703" s="1" t="n">
        <v>6708</v>
      </c>
      <c r="B6703" s="1" t="n">
        <v>85</v>
      </c>
      <c r="C6703" s="1" t="n">
        <v>0</v>
      </c>
      <c r="D6703" s="1" t="n">
        <v>0</v>
      </c>
      <c r="E6703" s="1" t="n">
        <v>0</v>
      </c>
      <c r="F6703" s="1" t="n">
        <v>6707</v>
      </c>
      <c r="I6703" s="3" t="s">
        <v>7147</v>
      </c>
      <c r="L6703" s="1" t="n">
        <v>0</v>
      </c>
      <c r="M6703" s="1" t="n">
        <v>67080</v>
      </c>
    </row>
    <row r="6704" customFormat="false" ht="176.1" hidden="false" customHeight="false" outlineLevel="0" collapsed="false">
      <c r="A6704" s="1" t="n">
        <v>6709</v>
      </c>
      <c r="B6704" s="1" t="n">
        <v>85</v>
      </c>
      <c r="C6704" s="1" t="n">
        <v>0</v>
      </c>
      <c r="D6704" s="1" t="n">
        <v>0</v>
      </c>
      <c r="E6704" s="1" t="n">
        <v>1</v>
      </c>
      <c r="F6704" s="1" t="n">
        <v>6708</v>
      </c>
      <c r="H6704" s="1" t="s">
        <v>7391</v>
      </c>
      <c r="I6704" s="3" t="s">
        <v>7392</v>
      </c>
      <c r="J6704" s="3" t="s">
        <v>194</v>
      </c>
      <c r="K6704" s="1" t="n">
        <v>10</v>
      </c>
      <c r="L6704" s="1" t="n">
        <v>0</v>
      </c>
      <c r="M6704" s="1" t="n">
        <v>67090</v>
      </c>
    </row>
    <row r="6705" customFormat="false" ht="14.9" hidden="false" customHeight="false" outlineLevel="0" collapsed="false">
      <c r="A6705" s="1" t="n">
        <v>6710</v>
      </c>
      <c r="B6705" s="1" t="n">
        <v>85</v>
      </c>
      <c r="C6705" s="1" t="n">
        <v>0</v>
      </c>
      <c r="D6705" s="1" t="n">
        <v>0</v>
      </c>
      <c r="E6705" s="1" t="n">
        <v>1</v>
      </c>
      <c r="F6705" s="1" t="n">
        <v>6708</v>
      </c>
      <c r="H6705" s="1" t="s">
        <v>7393</v>
      </c>
      <c r="I6705" s="3" t="e">
        <f aca="false">--#NAME?</f>
        <v>#NAME?</v>
      </c>
      <c r="J6705" s="3" t="s">
        <v>194</v>
      </c>
      <c r="K6705" s="1" t="n">
        <v>10</v>
      </c>
      <c r="L6705" s="1" t="n">
        <v>0</v>
      </c>
      <c r="M6705" s="1" t="n">
        <v>67100</v>
      </c>
    </row>
    <row r="6706" customFormat="false" ht="14.9" hidden="false" customHeight="false" outlineLevel="0" collapsed="false">
      <c r="A6706" s="1" t="n">
        <v>6711</v>
      </c>
      <c r="B6706" s="1" t="n">
        <v>85</v>
      </c>
      <c r="C6706" s="1" t="n">
        <v>0</v>
      </c>
      <c r="D6706" s="1" t="n">
        <v>0</v>
      </c>
      <c r="E6706" s="1" t="n">
        <v>1</v>
      </c>
      <c r="F6706" s="1" t="n">
        <v>6707</v>
      </c>
      <c r="H6706" s="1" t="s">
        <v>7394</v>
      </c>
      <c r="I6706" s="3" t="e">
        <f aca="false">-#NAME? #NAME? #NAME?</f>
        <v>#VALUE!</v>
      </c>
      <c r="J6706" s="3" t="s">
        <v>194</v>
      </c>
      <c r="K6706" s="1" t="n">
        <v>10</v>
      </c>
      <c r="L6706" s="1" t="n">
        <v>0</v>
      </c>
      <c r="M6706" s="1" t="n">
        <v>67110</v>
      </c>
    </row>
    <row r="6707" customFormat="false" ht="14.9" hidden="false" customHeight="false" outlineLevel="0" collapsed="false">
      <c r="A6707" s="1" t="n">
        <v>6712</v>
      </c>
      <c r="B6707" s="1" t="n">
        <v>85</v>
      </c>
      <c r="C6707" s="1" t="n">
        <v>0</v>
      </c>
      <c r="D6707" s="1" t="n">
        <v>0</v>
      </c>
      <c r="E6707" s="1" t="n">
        <v>1</v>
      </c>
      <c r="F6707" s="1" t="n">
        <v>6707</v>
      </c>
      <c r="H6707" s="1" t="s">
        <v>7395</v>
      </c>
      <c r="I6707" s="3" t="e">
        <f aca="false">-#NAME?</f>
        <v>#NAME?</v>
      </c>
      <c r="J6707" s="3" t="s">
        <v>256</v>
      </c>
      <c r="K6707" s="1" t="n">
        <v>10</v>
      </c>
      <c r="L6707" s="1" t="n">
        <v>0</v>
      </c>
      <c r="M6707" s="1" t="n">
        <v>67120</v>
      </c>
    </row>
    <row r="6708" customFormat="false" ht="216.4" hidden="false" customHeight="false" outlineLevel="0" collapsed="false">
      <c r="A6708" s="1" t="n">
        <v>6713</v>
      </c>
      <c r="B6708" s="1" t="n">
        <v>85</v>
      </c>
      <c r="C6708" s="1" t="n">
        <v>0</v>
      </c>
      <c r="D6708" s="1" t="n">
        <v>1</v>
      </c>
      <c r="E6708" s="1" t="n">
        <v>0</v>
      </c>
      <c r="G6708" s="1" t="n">
        <v>85.09</v>
      </c>
      <c r="I6708" s="3" t="s">
        <v>7396</v>
      </c>
      <c r="L6708" s="1" t="n">
        <v>0</v>
      </c>
      <c r="M6708" s="1" t="n">
        <v>67130</v>
      </c>
    </row>
    <row r="6709" customFormat="false" ht="28.35" hidden="false" customHeight="false" outlineLevel="0" collapsed="false">
      <c r="A6709" s="1" t="n">
        <v>6714</v>
      </c>
      <c r="B6709" s="1" t="n">
        <v>85</v>
      </c>
      <c r="C6709" s="1" t="n">
        <v>0</v>
      </c>
      <c r="D6709" s="1" t="n">
        <v>0</v>
      </c>
      <c r="E6709" s="1" t="n">
        <v>1</v>
      </c>
      <c r="F6709" s="1" t="n">
        <v>6713</v>
      </c>
      <c r="H6709" s="1" t="s">
        <v>7397</v>
      </c>
      <c r="I6709" s="3" t="e">
        <f aca="false">-#NAME? #NAME? #NAME? #NAME?</f>
        <v>#VALUE!</v>
      </c>
      <c r="J6709" s="3" t="s">
        <v>7398</v>
      </c>
      <c r="K6709" s="1" t="n">
        <v>10</v>
      </c>
      <c r="L6709" s="1" t="n">
        <v>0</v>
      </c>
      <c r="M6709" s="1" t="n">
        <v>0</v>
      </c>
      <c r="N6709" s="1" t="n">
        <v>67140</v>
      </c>
    </row>
    <row r="6710" customFormat="false" ht="14.9" hidden="false" customHeight="false" outlineLevel="0" collapsed="false">
      <c r="A6710" s="1" t="n">
        <v>6715</v>
      </c>
      <c r="B6710" s="1" t="n">
        <v>85</v>
      </c>
      <c r="C6710" s="1" t="n">
        <v>0</v>
      </c>
      <c r="D6710" s="1" t="n">
        <v>0</v>
      </c>
      <c r="E6710" s="1" t="n">
        <v>1</v>
      </c>
      <c r="F6710" s="1" t="n">
        <v>6713</v>
      </c>
      <c r="H6710" s="1" t="s">
        <v>7399</v>
      </c>
      <c r="I6710" s="3" t="e">
        <f aca="false">-#NAME? #NAME?</f>
        <v>#VALUE!</v>
      </c>
      <c r="J6710" s="3" t="s">
        <v>194</v>
      </c>
      <c r="K6710" s="1" t="n">
        <v>10</v>
      </c>
      <c r="L6710" s="1" t="n">
        <v>0</v>
      </c>
      <c r="M6710" s="1" t="n">
        <v>67150</v>
      </c>
    </row>
    <row r="6711" customFormat="false" ht="14.9" hidden="false" customHeight="false" outlineLevel="0" collapsed="false">
      <c r="A6711" s="1" t="n">
        <v>6716</v>
      </c>
      <c r="B6711" s="1" t="n">
        <v>85</v>
      </c>
      <c r="C6711" s="1" t="n">
        <v>0</v>
      </c>
      <c r="D6711" s="1" t="n">
        <v>0</v>
      </c>
      <c r="E6711" s="1" t="n">
        <v>1</v>
      </c>
      <c r="F6711" s="1" t="n">
        <v>6713</v>
      </c>
      <c r="H6711" s="1" t="s">
        <v>7400</v>
      </c>
      <c r="I6711" s="3" t="e">
        <f aca="false">-#NAME?</f>
        <v>#NAME?</v>
      </c>
      <c r="J6711" s="3" t="s">
        <v>256</v>
      </c>
      <c r="K6711" s="1" t="n">
        <v>10</v>
      </c>
      <c r="L6711" s="1" t="n">
        <v>0</v>
      </c>
      <c r="M6711" s="1" t="n">
        <v>67160</v>
      </c>
    </row>
    <row r="6712" customFormat="false" ht="162.65" hidden="false" customHeight="false" outlineLevel="0" collapsed="false">
      <c r="A6712" s="1" t="n">
        <v>6717</v>
      </c>
      <c r="B6712" s="1" t="n">
        <v>85</v>
      </c>
      <c r="C6712" s="1" t="n">
        <v>0</v>
      </c>
      <c r="D6712" s="1" t="n">
        <v>1</v>
      </c>
      <c r="E6712" s="1" t="n">
        <v>0</v>
      </c>
      <c r="G6712" s="1" t="n">
        <v>85.1</v>
      </c>
      <c r="I6712" s="3" t="s">
        <v>7401</v>
      </c>
      <c r="L6712" s="1" t="n">
        <v>0</v>
      </c>
      <c r="M6712" s="1" t="n">
        <v>67170</v>
      </c>
    </row>
    <row r="6713" customFormat="false" ht="14.9" hidden="false" customHeight="false" outlineLevel="0" collapsed="false">
      <c r="A6713" s="1" t="n">
        <v>6718</v>
      </c>
      <c r="B6713" s="1" t="n">
        <v>85</v>
      </c>
      <c r="C6713" s="1" t="n">
        <v>0</v>
      </c>
      <c r="D6713" s="1" t="n">
        <v>0</v>
      </c>
      <c r="E6713" s="1" t="n">
        <v>1</v>
      </c>
      <c r="F6713" s="1" t="n">
        <v>6717</v>
      </c>
      <c r="H6713" s="1" t="s">
        <v>7402</v>
      </c>
      <c r="I6713" s="3" t="e">
        <f aca="false">-#NAME?</f>
        <v>#NAME?</v>
      </c>
      <c r="J6713" s="3" t="s">
        <v>194</v>
      </c>
      <c r="K6713" s="1" t="n">
        <v>10</v>
      </c>
      <c r="L6713" s="1" t="n">
        <v>0</v>
      </c>
      <c r="M6713" s="1" t="n">
        <v>67180</v>
      </c>
    </row>
    <row r="6714" customFormat="false" ht="14.9" hidden="false" customHeight="false" outlineLevel="0" collapsed="false">
      <c r="A6714" s="1" t="n">
        <v>6719</v>
      </c>
      <c r="B6714" s="1" t="n">
        <v>85</v>
      </c>
      <c r="C6714" s="1" t="n">
        <v>0</v>
      </c>
      <c r="D6714" s="1" t="n">
        <v>0</v>
      </c>
      <c r="E6714" s="1" t="n">
        <v>1</v>
      </c>
      <c r="F6714" s="1" t="n">
        <v>6717</v>
      </c>
      <c r="H6714" s="1" t="s">
        <v>7403</v>
      </c>
      <c r="I6714" s="3" t="e">
        <f aca="false">-#NAME? #NAME?</f>
        <v>#VALUE!</v>
      </c>
      <c r="J6714" s="3" t="s">
        <v>194</v>
      </c>
      <c r="K6714" s="1" t="n">
        <v>10</v>
      </c>
      <c r="L6714" s="1" t="n">
        <v>0</v>
      </c>
      <c r="M6714" s="1" t="n">
        <v>67190</v>
      </c>
    </row>
    <row r="6715" customFormat="false" ht="14.9" hidden="false" customHeight="false" outlineLevel="0" collapsed="false">
      <c r="A6715" s="1" t="n">
        <v>6720</v>
      </c>
      <c r="B6715" s="1" t="n">
        <v>85</v>
      </c>
      <c r="C6715" s="1" t="n">
        <v>0</v>
      </c>
      <c r="D6715" s="1" t="n">
        <v>0</v>
      </c>
      <c r="E6715" s="1" t="n">
        <v>1</v>
      </c>
      <c r="F6715" s="1" t="n">
        <v>6717</v>
      </c>
      <c r="H6715" s="1" t="s">
        <v>7404</v>
      </c>
      <c r="I6715" s="3" t="e">
        <f aca="false">-#NAME?-#NAME? #NAME?</f>
        <v>#VALUE!</v>
      </c>
      <c r="J6715" s="3" t="s">
        <v>194</v>
      </c>
      <c r="K6715" s="1" t="n">
        <v>10</v>
      </c>
      <c r="L6715" s="1" t="n">
        <v>0</v>
      </c>
      <c r="M6715" s="1" t="n">
        <v>67200</v>
      </c>
    </row>
    <row r="6716" customFormat="false" ht="14.9" hidden="false" customHeight="false" outlineLevel="0" collapsed="false">
      <c r="A6716" s="1" t="n">
        <v>6721</v>
      </c>
      <c r="B6716" s="1" t="n">
        <v>85</v>
      </c>
      <c r="C6716" s="1" t="n">
        <v>0</v>
      </c>
      <c r="D6716" s="1" t="n">
        <v>0</v>
      </c>
      <c r="E6716" s="1" t="n">
        <v>1</v>
      </c>
      <c r="F6716" s="1" t="n">
        <v>6717</v>
      </c>
      <c r="H6716" s="1" t="s">
        <v>7405</v>
      </c>
      <c r="I6716" s="3" t="e">
        <f aca="false">-#NAME?</f>
        <v>#NAME?</v>
      </c>
      <c r="J6716" s="3" t="s">
        <v>256</v>
      </c>
      <c r="K6716" s="1" t="n">
        <v>10</v>
      </c>
      <c r="L6716" s="1" t="n">
        <v>0</v>
      </c>
      <c r="M6716" s="1" t="n">
        <v>67210</v>
      </c>
    </row>
    <row r="6717" customFormat="false" ht="565.65" hidden="false" customHeight="false" outlineLevel="0" collapsed="false">
      <c r="A6717" s="1" t="n">
        <v>6722</v>
      </c>
      <c r="B6717" s="1" t="n">
        <v>85</v>
      </c>
      <c r="C6717" s="1" t="n">
        <v>0</v>
      </c>
      <c r="D6717" s="1" t="n">
        <v>1</v>
      </c>
      <c r="E6717" s="1" t="n">
        <v>0</v>
      </c>
      <c r="G6717" s="1" t="n">
        <v>85.11</v>
      </c>
      <c r="I6717" s="3" t="s">
        <v>7406</v>
      </c>
      <c r="L6717" s="1" t="n">
        <v>0</v>
      </c>
      <c r="M6717" s="1" t="n">
        <v>67220</v>
      </c>
    </row>
    <row r="6718" customFormat="false" ht="14.9" hidden="false" customHeight="false" outlineLevel="0" collapsed="false">
      <c r="A6718" s="1" t="n">
        <v>6723</v>
      </c>
      <c r="B6718" s="1" t="n">
        <v>85</v>
      </c>
      <c r="C6718" s="1" t="n">
        <v>0</v>
      </c>
      <c r="D6718" s="1" t="n">
        <v>0</v>
      </c>
      <c r="E6718" s="1" t="n">
        <v>1</v>
      </c>
      <c r="F6718" s="1" t="n">
        <v>6722</v>
      </c>
      <c r="H6718" s="1" t="s">
        <v>7407</v>
      </c>
      <c r="I6718" s="3" t="e">
        <f aca="false">-#NAME? #NAME?</f>
        <v>#VALUE!</v>
      </c>
      <c r="J6718" s="3" t="s">
        <v>194</v>
      </c>
      <c r="K6718" s="1" t="n">
        <v>10</v>
      </c>
      <c r="L6718" s="1" t="n">
        <v>0</v>
      </c>
      <c r="M6718" s="1" t="n">
        <v>67230</v>
      </c>
    </row>
    <row r="6719" customFormat="false" ht="14.9" hidden="false" customHeight="false" outlineLevel="0" collapsed="false">
      <c r="A6719" s="1" t="n">
        <v>6724</v>
      </c>
      <c r="B6719" s="1" t="n">
        <v>85</v>
      </c>
      <c r="C6719" s="1" t="n">
        <v>0</v>
      </c>
      <c r="D6719" s="1" t="n">
        <v>0</v>
      </c>
      <c r="E6719" s="1" t="n">
        <v>1</v>
      </c>
      <c r="F6719" s="1" t="n">
        <v>6722</v>
      </c>
      <c r="H6719" s="1" t="s">
        <v>7408</v>
      </c>
      <c r="I6719" s="3" t="e">
        <f aca="false">-#NAME? #NAME?</f>
        <v>#VALUE!</v>
      </c>
      <c r="J6719" s="3" t="s">
        <v>7409</v>
      </c>
      <c r="K6719" s="1" t="n">
        <v>10</v>
      </c>
      <c r="L6719" s="1" t="n">
        <v>0</v>
      </c>
      <c r="M6719" s="1" t="n">
        <v>10</v>
      </c>
      <c r="N6719" s="1" t="n">
        <v>0</v>
      </c>
      <c r="O6719" s="1" t="n">
        <v>67240</v>
      </c>
    </row>
    <row r="6720" customFormat="false" ht="14.9" hidden="false" customHeight="false" outlineLevel="0" collapsed="false">
      <c r="A6720" s="1" t="n">
        <v>6725</v>
      </c>
      <c r="B6720" s="1" t="n">
        <v>85</v>
      </c>
      <c r="C6720" s="1" t="n">
        <v>0</v>
      </c>
      <c r="D6720" s="1" t="n">
        <v>0</v>
      </c>
      <c r="E6720" s="1" t="n">
        <v>1</v>
      </c>
      <c r="F6720" s="1" t="n">
        <v>6722</v>
      </c>
      <c r="H6720" s="1" t="s">
        <v>7410</v>
      </c>
      <c r="I6720" s="3" t="e">
        <f aca="false">-#NAME?</f>
        <v>#NAME?</v>
      </c>
      <c r="J6720" s="3" t="s">
        <v>7411</v>
      </c>
      <c r="K6720" s="1" t="n">
        <v>10</v>
      </c>
      <c r="L6720" s="1" t="n">
        <v>0</v>
      </c>
      <c r="M6720" s="1" t="n">
        <v>0</v>
      </c>
      <c r="N6720" s="1" t="n">
        <v>67250</v>
      </c>
    </row>
    <row r="6721" customFormat="false" ht="14.9" hidden="false" customHeight="false" outlineLevel="0" collapsed="false">
      <c r="A6721" s="1" t="n">
        <v>6726</v>
      </c>
      <c r="B6721" s="1" t="n">
        <v>85</v>
      </c>
      <c r="C6721" s="1" t="n">
        <v>0</v>
      </c>
      <c r="D6721" s="1" t="n">
        <v>0</v>
      </c>
      <c r="E6721" s="1" t="n">
        <v>1</v>
      </c>
      <c r="F6721" s="1" t="n">
        <v>6722</v>
      </c>
      <c r="H6721" s="1" t="s">
        <v>7412</v>
      </c>
      <c r="I6721" s="3" t="e">
        <f aca="false">-#NAME? #NAME? #NAME? #NAME? #NAME? #NAME?</f>
        <v>#VALUE!</v>
      </c>
      <c r="J6721" s="3" t="s">
        <v>194</v>
      </c>
      <c r="K6721" s="1" t="n">
        <v>10</v>
      </c>
      <c r="L6721" s="1" t="n">
        <v>0</v>
      </c>
      <c r="M6721" s="1" t="n">
        <v>67260</v>
      </c>
    </row>
    <row r="6722" customFormat="false" ht="14.9" hidden="false" customHeight="false" outlineLevel="0" collapsed="false">
      <c r="A6722" s="1" t="n">
        <v>6727</v>
      </c>
      <c r="B6722" s="1" t="n">
        <v>85</v>
      </c>
      <c r="C6722" s="1" t="n">
        <v>0</v>
      </c>
      <c r="D6722" s="1" t="n">
        <v>0</v>
      </c>
      <c r="E6722" s="1" t="n">
        <v>1</v>
      </c>
      <c r="F6722" s="1" t="n">
        <v>6722</v>
      </c>
      <c r="H6722" s="1" t="s">
        <v>7413</v>
      </c>
      <c r="I6722" s="3" t="e">
        <f aca="false">-#NAME? #NAME?</f>
        <v>#VALUE!</v>
      </c>
      <c r="J6722" s="3" t="s">
        <v>194</v>
      </c>
      <c r="K6722" s="1" t="n">
        <v>10</v>
      </c>
      <c r="L6722" s="1" t="n">
        <v>0</v>
      </c>
      <c r="M6722" s="1" t="n">
        <v>67270</v>
      </c>
    </row>
    <row r="6723" customFormat="false" ht="14.9" hidden="false" customHeight="false" outlineLevel="0" collapsed="false">
      <c r="A6723" s="1" t="n">
        <v>6728</v>
      </c>
      <c r="B6723" s="1" t="n">
        <v>85</v>
      </c>
      <c r="C6723" s="1" t="n">
        <v>0</v>
      </c>
      <c r="D6723" s="1" t="n">
        <v>0</v>
      </c>
      <c r="E6723" s="1" t="n">
        <v>1</v>
      </c>
      <c r="F6723" s="1" t="n">
        <v>6722</v>
      </c>
      <c r="H6723" s="1" t="s">
        <v>7414</v>
      </c>
      <c r="I6723" s="3" t="e">
        <f aca="false">-#NAME? #NAME?</f>
        <v>#VALUE!</v>
      </c>
      <c r="J6723" s="3" t="s">
        <v>194</v>
      </c>
      <c r="K6723" s="1" t="n">
        <v>10</v>
      </c>
      <c r="L6723" s="1" t="n">
        <v>0</v>
      </c>
      <c r="M6723" s="1" t="n">
        <v>67280</v>
      </c>
    </row>
    <row r="6724" customFormat="false" ht="14.9" hidden="false" customHeight="false" outlineLevel="0" collapsed="false">
      <c r="A6724" s="1" t="n">
        <v>6729</v>
      </c>
      <c r="B6724" s="1" t="n">
        <v>85</v>
      </c>
      <c r="C6724" s="1" t="n">
        <v>0</v>
      </c>
      <c r="D6724" s="1" t="n">
        <v>0</v>
      </c>
      <c r="E6724" s="1" t="n">
        <v>1</v>
      </c>
      <c r="F6724" s="1" t="n">
        <v>6722</v>
      </c>
      <c r="H6724" s="1" t="s">
        <v>7415</v>
      </c>
      <c r="I6724" s="3" t="e">
        <f aca="false">-#NAME?</f>
        <v>#NAME?</v>
      </c>
      <c r="J6724" s="3" t="s">
        <v>256</v>
      </c>
      <c r="K6724" s="1" t="n">
        <v>10</v>
      </c>
      <c r="L6724" s="1" t="n">
        <v>0</v>
      </c>
      <c r="M6724" s="1" t="n">
        <v>67290</v>
      </c>
    </row>
    <row r="6725" customFormat="false" ht="283.55" hidden="false" customHeight="false" outlineLevel="0" collapsed="false">
      <c r="A6725" s="1" t="n">
        <v>6730</v>
      </c>
      <c r="B6725" s="1" t="n">
        <v>85</v>
      </c>
      <c r="C6725" s="1" t="n">
        <v>0</v>
      </c>
      <c r="D6725" s="1" t="n">
        <v>1</v>
      </c>
      <c r="E6725" s="1" t="n">
        <v>0</v>
      </c>
      <c r="G6725" s="1" t="n">
        <v>85.12</v>
      </c>
      <c r="I6725" s="3" t="s">
        <v>7416</v>
      </c>
      <c r="L6725" s="1" t="n">
        <v>0</v>
      </c>
      <c r="M6725" s="1" t="n">
        <v>67300</v>
      </c>
    </row>
    <row r="6726" customFormat="false" ht="14.9" hidden="false" customHeight="false" outlineLevel="0" collapsed="false">
      <c r="A6726" s="1" t="n">
        <v>6731</v>
      </c>
      <c r="B6726" s="1" t="n">
        <v>85</v>
      </c>
      <c r="C6726" s="1" t="n">
        <v>0</v>
      </c>
      <c r="D6726" s="1" t="n">
        <v>0</v>
      </c>
      <c r="E6726" s="1" t="n">
        <v>1</v>
      </c>
      <c r="F6726" s="1" t="n">
        <v>6730</v>
      </c>
      <c r="H6726" s="1" t="s">
        <v>7417</v>
      </c>
      <c r="I6726" s="3" t="e">
        <f aca="false">-#NAME? #NAME? #NAME? #NAME? #NAME? #NAME? #NAME? #NAME? #NAME? #NAME? #NAME?</f>
        <v>#VALUE!</v>
      </c>
      <c r="J6726" s="3" t="s">
        <v>194</v>
      </c>
      <c r="K6726" s="1" t="n">
        <v>10</v>
      </c>
      <c r="L6726" s="1" t="n">
        <v>0</v>
      </c>
      <c r="M6726" s="1" t="n">
        <v>67310</v>
      </c>
    </row>
    <row r="6727" customFormat="false" ht="14.9" hidden="false" customHeight="false" outlineLevel="0" collapsed="false">
      <c r="A6727" s="1" t="n">
        <v>6732</v>
      </c>
      <c r="B6727" s="1" t="n">
        <v>85</v>
      </c>
      <c r="C6727" s="1" t="n">
        <v>0</v>
      </c>
      <c r="D6727" s="1" t="n">
        <v>0</v>
      </c>
      <c r="E6727" s="1" t="n">
        <v>1</v>
      </c>
      <c r="F6727" s="1" t="n">
        <v>6730</v>
      </c>
      <c r="H6727" s="1" t="s">
        <v>7418</v>
      </c>
      <c r="I6727" s="3" t="e">
        <f aca="false">-#NAME? #NAME? #NAME? #NAME? #NAME? #NAME?</f>
        <v>#VALUE!</v>
      </c>
      <c r="J6727" s="3" t="s">
        <v>194</v>
      </c>
      <c r="K6727" s="1" t="n">
        <v>10</v>
      </c>
      <c r="L6727" s="1" t="n">
        <v>0</v>
      </c>
      <c r="M6727" s="1" t="n">
        <v>67320</v>
      </c>
    </row>
    <row r="6728" customFormat="false" ht="14.9" hidden="false" customHeight="false" outlineLevel="0" collapsed="false">
      <c r="A6728" s="1" t="n">
        <v>6733</v>
      </c>
      <c r="B6728" s="1" t="n">
        <v>85</v>
      </c>
      <c r="C6728" s="1" t="n">
        <v>0</v>
      </c>
      <c r="D6728" s="1" t="n">
        <v>0</v>
      </c>
      <c r="E6728" s="1" t="n">
        <v>1</v>
      </c>
      <c r="F6728" s="1" t="n">
        <v>6730</v>
      </c>
      <c r="H6728" s="1" t="s">
        <v>7419</v>
      </c>
      <c r="I6728" s="3" t="e">
        <f aca="false">-#NAME? #NAME? #NAME?</f>
        <v>#VALUE!</v>
      </c>
      <c r="J6728" s="3" t="s">
        <v>194</v>
      </c>
      <c r="K6728" s="1" t="n">
        <v>10</v>
      </c>
      <c r="L6728" s="1" t="n">
        <v>0</v>
      </c>
      <c r="M6728" s="1" t="n">
        <v>67330</v>
      </c>
    </row>
    <row r="6729" customFormat="false" ht="14.9" hidden="false" customHeight="false" outlineLevel="0" collapsed="false">
      <c r="A6729" s="1" t="n">
        <v>6734</v>
      </c>
      <c r="B6729" s="1" t="n">
        <v>85</v>
      </c>
      <c r="C6729" s="1" t="n">
        <v>0</v>
      </c>
      <c r="D6729" s="1" t="n">
        <v>0</v>
      </c>
      <c r="E6729" s="1" t="n">
        <v>1</v>
      </c>
      <c r="F6729" s="1" t="n">
        <v>6730</v>
      </c>
      <c r="H6729" s="1" t="s">
        <v>7420</v>
      </c>
      <c r="I6729" s="3" t="e">
        <f aca="false">-#NAME? #NAME?,#NAME? #NAME? #NAME?</f>
        <v>#VALUE!</v>
      </c>
      <c r="J6729" s="3" t="s">
        <v>194</v>
      </c>
      <c r="K6729" s="1" t="n">
        <v>10</v>
      </c>
      <c r="L6729" s="1" t="n">
        <v>0</v>
      </c>
      <c r="M6729" s="1" t="n">
        <v>67340</v>
      </c>
    </row>
    <row r="6730" customFormat="false" ht="14.9" hidden="false" customHeight="false" outlineLevel="0" collapsed="false">
      <c r="A6730" s="1" t="n">
        <v>6735</v>
      </c>
      <c r="B6730" s="1" t="n">
        <v>85</v>
      </c>
      <c r="C6730" s="1" t="n">
        <v>0</v>
      </c>
      <c r="D6730" s="1" t="n">
        <v>0</v>
      </c>
      <c r="E6730" s="1" t="n">
        <v>1</v>
      </c>
      <c r="F6730" s="1" t="n">
        <v>6730</v>
      </c>
      <c r="H6730" s="1" t="s">
        <v>7421</v>
      </c>
      <c r="I6730" s="3" t="e">
        <f aca="false">-#NAME?</f>
        <v>#NAME?</v>
      </c>
      <c r="J6730" s="3" t="s">
        <v>256</v>
      </c>
      <c r="K6730" s="1" t="n">
        <v>10</v>
      </c>
      <c r="L6730" s="1" t="n">
        <v>0</v>
      </c>
      <c r="M6730" s="1" t="n">
        <v>67350</v>
      </c>
    </row>
    <row r="6731" customFormat="false" ht="323.85" hidden="false" customHeight="false" outlineLevel="0" collapsed="false">
      <c r="A6731" s="1" t="n">
        <v>6736</v>
      </c>
      <c r="B6731" s="1" t="n">
        <v>85</v>
      </c>
      <c r="C6731" s="1" t="n">
        <v>0</v>
      </c>
      <c r="D6731" s="1" t="n">
        <v>1</v>
      </c>
      <c r="E6731" s="1" t="n">
        <v>0</v>
      </c>
      <c r="G6731" s="1" t="n">
        <v>85.13</v>
      </c>
      <c r="I6731" s="3" t="s">
        <v>7422</v>
      </c>
      <c r="L6731" s="1" t="n">
        <v>0</v>
      </c>
      <c r="M6731" s="1" t="n">
        <v>67360</v>
      </c>
    </row>
    <row r="6732" customFormat="false" ht="14.9" hidden="false" customHeight="false" outlineLevel="0" collapsed="false">
      <c r="A6732" s="1" t="n">
        <v>6737</v>
      </c>
      <c r="B6732" s="1" t="n">
        <v>85</v>
      </c>
      <c r="C6732" s="1" t="n">
        <v>0</v>
      </c>
      <c r="D6732" s="1" t="n">
        <v>0</v>
      </c>
      <c r="E6732" s="1" t="n">
        <v>0</v>
      </c>
      <c r="F6732" s="1" t="n">
        <v>6736</v>
      </c>
      <c r="I6732" s="3" t="s">
        <v>7423</v>
      </c>
      <c r="L6732" s="1" t="n">
        <v>0</v>
      </c>
      <c r="M6732" s="1" t="n">
        <v>67370</v>
      </c>
    </row>
    <row r="6733" customFormat="false" ht="14.9" hidden="false" customHeight="false" outlineLevel="0" collapsed="false">
      <c r="A6733" s="1" t="n">
        <v>6738</v>
      </c>
      <c r="B6733" s="1" t="n">
        <v>85</v>
      </c>
      <c r="C6733" s="1" t="n">
        <v>0</v>
      </c>
      <c r="D6733" s="1" t="n">
        <v>0</v>
      </c>
      <c r="E6733" s="1" t="n">
        <v>1</v>
      </c>
      <c r="F6733" s="1" t="n">
        <v>6737</v>
      </c>
      <c r="H6733" s="1" t="s">
        <v>7424</v>
      </c>
      <c r="I6733" s="3" t="e">
        <f aca="false">---#NAME? #NAME? #NAME?</f>
        <v>#VALUE!</v>
      </c>
      <c r="J6733" s="3" t="s">
        <v>194</v>
      </c>
      <c r="K6733" s="1" t="n">
        <v>10</v>
      </c>
      <c r="L6733" s="1" t="n">
        <v>0</v>
      </c>
      <c r="M6733" s="1" t="n">
        <v>67380</v>
      </c>
    </row>
    <row r="6734" customFormat="false" ht="14.9" hidden="false" customHeight="false" outlineLevel="0" collapsed="false">
      <c r="A6734" s="1" t="n">
        <v>6739</v>
      </c>
      <c r="B6734" s="1" t="n">
        <v>85</v>
      </c>
      <c r="C6734" s="1" t="n">
        <v>0</v>
      </c>
      <c r="D6734" s="1" t="n">
        <v>0</v>
      </c>
      <c r="E6734" s="1" t="n">
        <v>1</v>
      </c>
      <c r="F6734" s="1" t="n">
        <v>6737</v>
      </c>
      <c r="H6734" s="1" t="s">
        <v>7425</v>
      </c>
      <c r="I6734" s="3" t="e">
        <f aca="false">---#NAME?</f>
        <v>#NAME?</v>
      </c>
      <c r="J6734" s="3" t="s">
        <v>194</v>
      </c>
      <c r="K6734" s="1" t="n">
        <v>10</v>
      </c>
      <c r="L6734" s="1" t="n">
        <v>0</v>
      </c>
      <c r="M6734" s="1" t="n">
        <v>67390</v>
      </c>
    </row>
    <row r="6735" customFormat="false" ht="14.9" hidden="false" customHeight="false" outlineLevel="0" collapsed="false">
      <c r="A6735" s="1" t="n">
        <v>6740</v>
      </c>
      <c r="B6735" s="1" t="n">
        <v>85</v>
      </c>
      <c r="C6735" s="1" t="n">
        <v>0</v>
      </c>
      <c r="D6735" s="1" t="n">
        <v>0</v>
      </c>
      <c r="E6735" s="1" t="n">
        <v>1</v>
      </c>
      <c r="F6735" s="1" t="n">
        <v>6736</v>
      </c>
      <c r="H6735" s="1" t="s">
        <v>7426</v>
      </c>
      <c r="I6735" s="3" t="e">
        <f aca="false">-#NAME?</f>
        <v>#NAME?</v>
      </c>
      <c r="J6735" s="3" t="s">
        <v>256</v>
      </c>
      <c r="K6735" s="1" t="n">
        <v>10</v>
      </c>
      <c r="L6735" s="1" t="n">
        <v>0</v>
      </c>
      <c r="M6735" s="1" t="n">
        <v>67400</v>
      </c>
    </row>
    <row r="6736" customFormat="false" ht="202.95" hidden="false" customHeight="false" outlineLevel="0" collapsed="false">
      <c r="A6736" s="1" t="n">
        <v>6741</v>
      </c>
      <c r="B6736" s="1" t="n">
        <v>85</v>
      </c>
      <c r="C6736" s="1" t="n">
        <v>0</v>
      </c>
      <c r="D6736" s="1" t="n">
        <v>1</v>
      </c>
      <c r="E6736" s="1" t="n">
        <v>0</v>
      </c>
      <c r="G6736" s="1" t="n">
        <v>85.14</v>
      </c>
      <c r="I6736" s="3" t="s">
        <v>7427</v>
      </c>
      <c r="J6736" s="3" t="s">
        <v>7428</v>
      </c>
      <c r="L6736" s="0" t="s">
        <v>644</v>
      </c>
      <c r="M6736" s="1" t="n">
        <v>0</v>
      </c>
      <c r="N6736" s="1" t="n">
        <v>67410</v>
      </c>
    </row>
    <row r="6737" customFormat="false" ht="14.9" hidden="false" customHeight="false" outlineLevel="0" collapsed="false">
      <c r="A6737" s="1" t="n">
        <v>6742</v>
      </c>
      <c r="B6737" s="1" t="n">
        <v>85</v>
      </c>
      <c r="C6737" s="1" t="n">
        <v>0</v>
      </c>
      <c r="D6737" s="1" t="n">
        <v>0</v>
      </c>
      <c r="E6737" s="1" t="n">
        <v>1</v>
      </c>
      <c r="F6737" s="1" t="n">
        <v>6741</v>
      </c>
      <c r="H6737" s="1" t="s">
        <v>7429</v>
      </c>
      <c r="I6737" s="3" t="e">
        <f aca="false">-#NAME? #NAME? #NAME? #NAME? #NAME?</f>
        <v>#VALUE!</v>
      </c>
      <c r="J6737" s="3" t="s">
        <v>194</v>
      </c>
      <c r="K6737" s="1" t="n">
        <v>10</v>
      </c>
      <c r="L6737" s="1" t="n">
        <v>0</v>
      </c>
      <c r="M6737" s="1" t="n">
        <v>67420</v>
      </c>
    </row>
    <row r="6738" customFormat="false" ht="14.9" hidden="false" customHeight="false" outlineLevel="0" collapsed="false">
      <c r="A6738" s="1" t="n">
        <v>6743</v>
      </c>
      <c r="B6738" s="1" t="n">
        <v>85</v>
      </c>
      <c r="C6738" s="1" t="n">
        <v>0</v>
      </c>
      <c r="D6738" s="1" t="n">
        <v>0</v>
      </c>
      <c r="E6738" s="1" t="n">
        <v>1</v>
      </c>
      <c r="F6738" s="1" t="n">
        <v>6741</v>
      </c>
      <c r="H6738" s="1" t="s">
        <v>7430</v>
      </c>
      <c r="I6738" s="3" t="e">
        <f aca="false">-#NAME? #NAME? #NAME? #NAME? #NAME? #NAME? #NAME? #NAME? #NAME?</f>
        <v>#VALUE!</v>
      </c>
      <c r="J6738" s="3" t="s">
        <v>194</v>
      </c>
      <c r="K6738" s="1" t="n">
        <v>10</v>
      </c>
      <c r="L6738" s="1" t="n">
        <v>0</v>
      </c>
      <c r="M6738" s="1" t="n">
        <v>67430</v>
      </c>
    </row>
    <row r="6739" customFormat="false" ht="14.9" hidden="false" customHeight="false" outlineLevel="0" collapsed="false">
      <c r="A6739" s="1" t="n">
        <v>6744</v>
      </c>
      <c r="B6739" s="1" t="n">
        <v>85</v>
      </c>
      <c r="C6739" s="1" t="n">
        <v>0</v>
      </c>
      <c r="D6739" s="1" t="n">
        <v>0</v>
      </c>
      <c r="E6739" s="1" t="n">
        <v>1</v>
      </c>
      <c r="F6739" s="1" t="n">
        <v>6741</v>
      </c>
      <c r="H6739" s="1" t="s">
        <v>7431</v>
      </c>
      <c r="I6739" s="3" t="e">
        <f aca="false">-#NAME? #NAME? #NAME? #NAME?</f>
        <v>#VALUE!</v>
      </c>
      <c r="J6739" s="3" t="s">
        <v>194</v>
      </c>
      <c r="K6739" s="1" t="n">
        <v>10</v>
      </c>
      <c r="L6739" s="1" t="n">
        <v>0</v>
      </c>
      <c r="M6739" s="1" t="n">
        <v>67440</v>
      </c>
    </row>
    <row r="6740" customFormat="false" ht="14.9" hidden="false" customHeight="false" outlineLevel="0" collapsed="false">
      <c r="A6740" s="1" t="n">
        <v>6745</v>
      </c>
      <c r="B6740" s="1" t="n">
        <v>85</v>
      </c>
      <c r="C6740" s="1" t="n">
        <v>0</v>
      </c>
      <c r="D6740" s="1" t="n">
        <v>0</v>
      </c>
      <c r="E6740" s="1" t="n">
        <v>1</v>
      </c>
      <c r="F6740" s="1" t="n">
        <v>6741</v>
      </c>
      <c r="H6740" s="1" t="s">
        <v>7432</v>
      </c>
      <c r="I6740" s="3" t="e">
        <f aca="false">-#NAME? #NAME? #NAME? #NAME? #NAME? #NAME? #NAME? #NAME? #NAME? #NAME? #NAME? #NAME? #NAME?</f>
        <v>#VALUE!</v>
      </c>
      <c r="J6740" s="3" t="s">
        <v>194</v>
      </c>
      <c r="K6740" s="1" t="n">
        <v>10</v>
      </c>
      <c r="L6740" s="1" t="n">
        <v>0</v>
      </c>
      <c r="M6740" s="1" t="n">
        <v>67450</v>
      </c>
    </row>
    <row r="6741" customFormat="false" ht="14.9" hidden="false" customHeight="false" outlineLevel="0" collapsed="false">
      <c r="A6741" s="1" t="n">
        <v>6746</v>
      </c>
      <c r="B6741" s="1" t="n">
        <v>85</v>
      </c>
      <c r="C6741" s="1" t="n">
        <v>0</v>
      </c>
      <c r="D6741" s="1" t="n">
        <v>0</v>
      </c>
      <c r="E6741" s="1" t="n">
        <v>1</v>
      </c>
      <c r="F6741" s="1" t="n">
        <v>6741</v>
      </c>
      <c r="H6741" s="1" t="s">
        <v>7433</v>
      </c>
      <c r="I6741" s="3" t="e">
        <f aca="false">-#NAME?</f>
        <v>#NAME?</v>
      </c>
      <c r="J6741" s="3" t="s">
        <v>256</v>
      </c>
      <c r="K6741" s="1" t="n">
        <v>10</v>
      </c>
      <c r="L6741" s="1" t="n">
        <v>0</v>
      </c>
      <c r="M6741" s="1" t="n">
        <v>67460</v>
      </c>
    </row>
    <row r="6742" customFormat="false" ht="498.5" hidden="false" customHeight="false" outlineLevel="0" collapsed="false">
      <c r="A6742" s="1" t="n">
        <v>6747</v>
      </c>
      <c r="B6742" s="1" t="n">
        <v>85</v>
      </c>
      <c r="C6742" s="1" t="n">
        <v>0</v>
      </c>
      <c r="D6742" s="1" t="n">
        <v>1</v>
      </c>
      <c r="E6742" s="1" t="n">
        <v>0</v>
      </c>
      <c r="G6742" s="1" t="n">
        <v>85.15</v>
      </c>
      <c r="I6742" s="3" t="s">
        <v>7434</v>
      </c>
      <c r="L6742" s="1" t="n">
        <v>0</v>
      </c>
      <c r="M6742" s="1" t="n">
        <v>67470</v>
      </c>
    </row>
    <row r="6743" customFormat="false" ht="95.5" hidden="false" customHeight="false" outlineLevel="0" collapsed="false">
      <c r="A6743" s="1" t="n">
        <v>6748</v>
      </c>
      <c r="B6743" s="1" t="n">
        <v>85</v>
      </c>
      <c r="C6743" s="1" t="n">
        <v>0</v>
      </c>
      <c r="D6743" s="1" t="n">
        <v>0</v>
      </c>
      <c r="E6743" s="1" t="n">
        <v>0</v>
      </c>
      <c r="F6743" s="1" t="n">
        <v>6747</v>
      </c>
      <c r="I6743" s="3" t="s">
        <v>7435</v>
      </c>
      <c r="L6743" s="1" t="n">
        <v>0</v>
      </c>
      <c r="M6743" s="1" t="n">
        <v>67480</v>
      </c>
    </row>
    <row r="6744" customFormat="false" ht="14.9" hidden="false" customHeight="false" outlineLevel="0" collapsed="false">
      <c r="A6744" s="1" t="n">
        <v>6749</v>
      </c>
      <c r="B6744" s="1" t="n">
        <v>85</v>
      </c>
      <c r="C6744" s="1" t="n">
        <v>0</v>
      </c>
      <c r="D6744" s="1" t="n">
        <v>0</v>
      </c>
      <c r="E6744" s="1" t="n">
        <v>1</v>
      </c>
      <c r="F6744" s="1" t="n">
        <v>6748</v>
      </c>
      <c r="H6744" s="1" t="s">
        <v>7436</v>
      </c>
      <c r="I6744" s="3" t="e">
        <f aca="false">--#NAME? #NAME? #NAME? #NAME?</f>
        <v>#VALUE!</v>
      </c>
      <c r="J6744" s="3" t="s">
        <v>194</v>
      </c>
      <c r="K6744" s="1" t="n">
        <v>10</v>
      </c>
      <c r="L6744" s="1" t="n">
        <v>0</v>
      </c>
      <c r="M6744" s="1" t="n">
        <v>67490</v>
      </c>
    </row>
    <row r="6745" customFormat="false" ht="14.9" hidden="false" customHeight="false" outlineLevel="0" collapsed="false">
      <c r="A6745" s="1" t="n">
        <v>6750</v>
      </c>
      <c r="B6745" s="1" t="n">
        <v>85</v>
      </c>
      <c r="C6745" s="1" t="n">
        <v>0</v>
      </c>
      <c r="D6745" s="1" t="n">
        <v>0</v>
      </c>
      <c r="E6745" s="1" t="n">
        <v>1</v>
      </c>
      <c r="F6745" s="1" t="n">
        <v>6748</v>
      </c>
      <c r="H6745" s="1" t="s">
        <v>7437</v>
      </c>
      <c r="I6745" s="3" t="e">
        <f aca="false">--#NAME?</f>
        <v>#NAME?</v>
      </c>
      <c r="J6745" s="3" t="s">
        <v>194</v>
      </c>
      <c r="K6745" s="1" t="n">
        <v>10</v>
      </c>
      <c r="L6745" s="1" t="n">
        <v>0</v>
      </c>
      <c r="M6745" s="1" t="n">
        <v>67500</v>
      </c>
    </row>
    <row r="6746" customFormat="false" ht="108.95" hidden="false" customHeight="false" outlineLevel="0" collapsed="false">
      <c r="A6746" s="1" t="n">
        <v>6751</v>
      </c>
      <c r="B6746" s="1" t="n">
        <v>85</v>
      </c>
      <c r="C6746" s="1" t="n">
        <v>0</v>
      </c>
      <c r="D6746" s="1" t="n">
        <v>0</v>
      </c>
      <c r="E6746" s="1" t="n">
        <v>0</v>
      </c>
      <c r="F6746" s="1" t="n">
        <v>6747</v>
      </c>
      <c r="I6746" s="3" t="s">
        <v>7438</v>
      </c>
      <c r="L6746" s="1" t="n">
        <v>0</v>
      </c>
      <c r="M6746" s="1" t="n">
        <v>67510</v>
      </c>
    </row>
    <row r="6747" customFormat="false" ht="14.9" hidden="false" customHeight="false" outlineLevel="0" collapsed="false">
      <c r="A6747" s="1" t="n">
        <v>6752</v>
      </c>
      <c r="B6747" s="1" t="n">
        <v>85</v>
      </c>
      <c r="C6747" s="1" t="n">
        <v>0</v>
      </c>
      <c r="D6747" s="1" t="n">
        <v>0</v>
      </c>
      <c r="E6747" s="1" t="n">
        <v>1</v>
      </c>
      <c r="F6747" s="1" t="n">
        <v>6751</v>
      </c>
      <c r="H6747" s="1" t="s">
        <v>7439</v>
      </c>
      <c r="I6747" s="3" t="e">
        <f aca="false">--#NAME? #NAME? #NAME? #NAME?</f>
        <v>#VALUE!</v>
      </c>
      <c r="J6747" s="3" t="s">
        <v>194</v>
      </c>
      <c r="K6747" s="1" t="n">
        <v>10</v>
      </c>
      <c r="L6747" s="1" t="n">
        <v>0</v>
      </c>
      <c r="M6747" s="1" t="n">
        <v>67520</v>
      </c>
    </row>
    <row r="6748" customFormat="false" ht="14.9" hidden="false" customHeight="false" outlineLevel="0" collapsed="false">
      <c r="A6748" s="1" t="n">
        <v>6753</v>
      </c>
      <c r="B6748" s="1" t="n">
        <v>85</v>
      </c>
      <c r="C6748" s="1" t="n">
        <v>0</v>
      </c>
      <c r="D6748" s="1" t="n">
        <v>0</v>
      </c>
      <c r="E6748" s="1" t="n">
        <v>1</v>
      </c>
      <c r="F6748" s="1" t="n">
        <v>6751</v>
      </c>
      <c r="H6748" s="1" t="s">
        <v>7440</v>
      </c>
      <c r="I6748" s="3" t="e">
        <f aca="false">--#NAME?</f>
        <v>#NAME?</v>
      </c>
      <c r="J6748" s="3" t="s">
        <v>194</v>
      </c>
      <c r="K6748" s="1" t="n">
        <v>10</v>
      </c>
      <c r="L6748" s="1" t="n">
        <v>0</v>
      </c>
      <c r="M6748" s="1" t="n">
        <v>67530</v>
      </c>
    </row>
    <row r="6749" customFormat="false" ht="149.25" hidden="false" customHeight="false" outlineLevel="0" collapsed="false">
      <c r="A6749" s="1" t="n">
        <v>6754</v>
      </c>
      <c r="B6749" s="1" t="n">
        <v>85</v>
      </c>
      <c r="C6749" s="1" t="n">
        <v>0</v>
      </c>
      <c r="D6749" s="1" t="n">
        <v>0</v>
      </c>
      <c r="E6749" s="1" t="n">
        <v>0</v>
      </c>
      <c r="F6749" s="1" t="n">
        <v>6747</v>
      </c>
      <c r="I6749" s="3" t="s">
        <v>7441</v>
      </c>
      <c r="L6749" s="1" t="n">
        <v>0</v>
      </c>
      <c r="M6749" s="1" t="n">
        <v>67540</v>
      </c>
    </row>
    <row r="6750" customFormat="false" ht="14.9" hidden="false" customHeight="false" outlineLevel="0" collapsed="false">
      <c r="A6750" s="1" t="n">
        <v>6755</v>
      </c>
      <c r="B6750" s="1" t="n">
        <v>85</v>
      </c>
      <c r="C6750" s="1" t="n">
        <v>0</v>
      </c>
      <c r="D6750" s="1" t="n">
        <v>0</v>
      </c>
      <c r="E6750" s="1" t="n">
        <v>1</v>
      </c>
      <c r="F6750" s="1" t="n">
        <v>6754</v>
      </c>
      <c r="H6750" s="1" t="s">
        <v>7442</v>
      </c>
      <c r="I6750" s="3" t="e">
        <f aca="false">--#NAME? #NAME? #NAME? #NAME?</f>
        <v>#VALUE!</v>
      </c>
      <c r="J6750" s="3" t="s">
        <v>194</v>
      </c>
      <c r="K6750" s="1" t="n">
        <v>10</v>
      </c>
      <c r="L6750" s="1" t="n">
        <v>0</v>
      </c>
      <c r="M6750" s="1" t="n">
        <v>67550</v>
      </c>
    </row>
    <row r="6751" customFormat="false" ht="14.9" hidden="false" customHeight="false" outlineLevel="0" collapsed="false">
      <c r="A6751" s="1" t="n">
        <v>6756</v>
      </c>
      <c r="B6751" s="1" t="n">
        <v>85</v>
      </c>
      <c r="C6751" s="1" t="n">
        <v>0</v>
      </c>
      <c r="D6751" s="1" t="n">
        <v>0</v>
      </c>
      <c r="E6751" s="1" t="n">
        <v>1</v>
      </c>
      <c r="F6751" s="1" t="n">
        <v>6754</v>
      </c>
      <c r="H6751" s="1" t="s">
        <v>7443</v>
      </c>
      <c r="I6751" s="3" t="e">
        <f aca="false">--#NAME?</f>
        <v>#NAME?</v>
      </c>
      <c r="J6751" s="3" t="s">
        <v>194</v>
      </c>
      <c r="K6751" s="1" t="n">
        <v>10</v>
      </c>
      <c r="L6751" s="1" t="n">
        <v>0</v>
      </c>
      <c r="M6751" s="1" t="n">
        <v>67560</v>
      </c>
    </row>
    <row r="6752" customFormat="false" ht="14.9" hidden="false" customHeight="false" outlineLevel="0" collapsed="false">
      <c r="A6752" s="1" t="n">
        <v>6757</v>
      </c>
      <c r="B6752" s="1" t="n">
        <v>85</v>
      </c>
      <c r="C6752" s="1" t="n">
        <v>0</v>
      </c>
      <c r="D6752" s="1" t="n">
        <v>0</v>
      </c>
      <c r="E6752" s="1" t="n">
        <v>1</v>
      </c>
      <c r="F6752" s="1" t="n">
        <v>6747</v>
      </c>
      <c r="H6752" s="1" t="s">
        <v>7444</v>
      </c>
      <c r="I6752" s="3" t="e">
        <f aca="false">-#NAME? #NAME? #NAME? #NAME?</f>
        <v>#VALUE!</v>
      </c>
      <c r="J6752" s="3" t="s">
        <v>194</v>
      </c>
      <c r="K6752" s="1" t="n">
        <v>10</v>
      </c>
      <c r="L6752" s="1" t="n">
        <v>0</v>
      </c>
      <c r="M6752" s="1" t="n">
        <v>67570</v>
      </c>
    </row>
    <row r="6753" customFormat="false" ht="14.9" hidden="false" customHeight="false" outlineLevel="0" collapsed="false">
      <c r="A6753" s="1" t="n">
        <v>6758</v>
      </c>
      <c r="B6753" s="1" t="n">
        <v>85</v>
      </c>
      <c r="C6753" s="1" t="n">
        <v>0</v>
      </c>
      <c r="D6753" s="1" t="n">
        <v>0</v>
      </c>
      <c r="E6753" s="1" t="n">
        <v>1</v>
      </c>
      <c r="F6753" s="1" t="n">
        <v>6747</v>
      </c>
      <c r="H6753" s="1" t="s">
        <v>7445</v>
      </c>
      <c r="I6753" s="3" t="e">
        <f aca="false">-#NAME?</f>
        <v>#NAME?</v>
      </c>
      <c r="J6753" s="3" t="s">
        <v>256</v>
      </c>
      <c r="K6753" s="1" t="n">
        <v>10</v>
      </c>
      <c r="L6753" s="1" t="n">
        <v>0</v>
      </c>
      <c r="M6753" s="1" t="n">
        <v>67580</v>
      </c>
    </row>
    <row r="6754" customFormat="false" ht="712.65" hidden="false" customHeight="false" outlineLevel="0" collapsed="false">
      <c r="A6754" s="1" t="n">
        <v>6759</v>
      </c>
      <c r="B6754" s="1" t="n">
        <v>85</v>
      </c>
      <c r="C6754" s="1" t="n">
        <v>0</v>
      </c>
      <c r="D6754" s="1" t="n">
        <v>1</v>
      </c>
      <c r="E6754" s="1" t="n">
        <v>0</v>
      </c>
      <c r="G6754" s="1" t="n">
        <v>85.16</v>
      </c>
      <c r="I6754" s="3" t="s">
        <v>7446</v>
      </c>
      <c r="L6754" s="1" t="n">
        <v>0</v>
      </c>
      <c r="M6754" s="1" t="n">
        <v>67590</v>
      </c>
    </row>
    <row r="6755" customFormat="false" ht="14.9" hidden="false" customHeight="false" outlineLevel="0" collapsed="false">
      <c r="A6755" s="1" t="n">
        <v>6760</v>
      </c>
      <c r="B6755" s="1" t="n">
        <v>85</v>
      </c>
      <c r="C6755" s="1" t="n">
        <v>0</v>
      </c>
      <c r="D6755" s="1" t="n">
        <v>0</v>
      </c>
      <c r="E6755" s="1" t="n">
        <v>1</v>
      </c>
      <c r="F6755" s="1" t="n">
        <v>6759</v>
      </c>
      <c r="H6755" s="1" t="s">
        <v>7447</v>
      </c>
      <c r="I6755" s="3" t="e">
        <f aca="false">-#NAME? #NAME? #NAME? #NAME? #NAME? #NAME? #NAME? #NAME? #NAME?</f>
        <v>#VALUE!</v>
      </c>
      <c r="J6755" s="3" t="s">
        <v>194</v>
      </c>
      <c r="K6755" s="1" t="n">
        <v>10</v>
      </c>
      <c r="L6755" s="1" t="n">
        <v>0</v>
      </c>
      <c r="M6755" s="1" t="n">
        <v>67600</v>
      </c>
    </row>
    <row r="6756" customFormat="false" ht="135.8" hidden="false" customHeight="false" outlineLevel="0" collapsed="false">
      <c r="A6756" s="1" t="n">
        <v>6761</v>
      </c>
      <c r="B6756" s="1" t="n">
        <v>85</v>
      </c>
      <c r="C6756" s="1" t="n">
        <v>0</v>
      </c>
      <c r="D6756" s="1" t="n">
        <v>0</v>
      </c>
      <c r="E6756" s="1" t="n">
        <v>0</v>
      </c>
      <c r="F6756" s="1" t="n">
        <v>6759</v>
      </c>
      <c r="I6756" s="3" t="s">
        <v>7448</v>
      </c>
      <c r="L6756" s="1" t="n">
        <v>0</v>
      </c>
      <c r="M6756" s="1" t="n">
        <v>67610</v>
      </c>
    </row>
    <row r="6757" customFormat="false" ht="14.9" hidden="false" customHeight="false" outlineLevel="0" collapsed="false">
      <c r="A6757" s="1" t="n">
        <v>6762</v>
      </c>
      <c r="B6757" s="1" t="n">
        <v>85</v>
      </c>
      <c r="C6757" s="1" t="n">
        <v>0</v>
      </c>
      <c r="D6757" s="1" t="n">
        <v>0</v>
      </c>
      <c r="E6757" s="1" t="n">
        <v>1</v>
      </c>
      <c r="F6757" s="1" t="n">
        <v>6761</v>
      </c>
      <c r="H6757" s="1" t="s">
        <v>7449</v>
      </c>
      <c r="I6757" s="3" t="e">
        <f aca="false">--#NAME? #NAME? #NAME?</f>
        <v>#VALUE!</v>
      </c>
      <c r="J6757" s="3" t="s">
        <v>194</v>
      </c>
      <c r="K6757" s="1" t="n">
        <v>10</v>
      </c>
      <c r="L6757" s="1" t="n">
        <v>0</v>
      </c>
      <c r="M6757" s="1" t="n">
        <v>67620</v>
      </c>
    </row>
    <row r="6758" customFormat="false" ht="14.9" hidden="false" customHeight="false" outlineLevel="0" collapsed="false">
      <c r="A6758" s="1" t="n">
        <v>6763</v>
      </c>
      <c r="B6758" s="1" t="n">
        <v>85</v>
      </c>
      <c r="C6758" s="1" t="n">
        <v>0</v>
      </c>
      <c r="D6758" s="1" t="n">
        <v>0</v>
      </c>
      <c r="E6758" s="1" t="n">
        <v>1</v>
      </c>
      <c r="F6758" s="1" t="n">
        <v>6761</v>
      </c>
      <c r="H6758" s="1" t="s">
        <v>7450</v>
      </c>
      <c r="I6758" s="3" t="e">
        <f aca="false">--#NAME?</f>
        <v>#NAME?</v>
      </c>
      <c r="J6758" s="3" t="s">
        <v>194</v>
      </c>
      <c r="K6758" s="1" t="n">
        <v>10</v>
      </c>
      <c r="L6758" s="1" t="n">
        <v>0</v>
      </c>
      <c r="M6758" s="1" t="n">
        <v>67630</v>
      </c>
    </row>
    <row r="6759" customFormat="false" ht="122.35" hidden="false" customHeight="false" outlineLevel="0" collapsed="false">
      <c r="A6759" s="1" t="n">
        <v>6764</v>
      </c>
      <c r="B6759" s="1" t="n">
        <v>85</v>
      </c>
      <c r="C6759" s="1" t="n">
        <v>0</v>
      </c>
      <c r="D6759" s="1" t="n">
        <v>0</v>
      </c>
      <c r="E6759" s="1" t="n">
        <v>0</v>
      </c>
      <c r="F6759" s="1" t="n">
        <v>6759</v>
      </c>
      <c r="I6759" s="3" t="s">
        <v>7451</v>
      </c>
      <c r="L6759" s="1" t="n">
        <v>0</v>
      </c>
      <c r="M6759" s="1" t="n">
        <v>67640</v>
      </c>
    </row>
    <row r="6760" customFormat="false" ht="14.9" hidden="false" customHeight="false" outlineLevel="0" collapsed="false">
      <c r="A6760" s="1" t="n">
        <v>6765</v>
      </c>
      <c r="B6760" s="1" t="n">
        <v>85</v>
      </c>
      <c r="C6760" s="1" t="n">
        <v>0</v>
      </c>
      <c r="D6760" s="1" t="n">
        <v>0</v>
      </c>
      <c r="E6760" s="1" t="n">
        <v>1</v>
      </c>
      <c r="F6760" s="1" t="n">
        <v>6764</v>
      </c>
      <c r="H6760" s="1" t="s">
        <v>7452</v>
      </c>
      <c r="I6760" s="3" t="e">
        <f aca="false">--#NAME? #NAME?</f>
        <v>#VALUE!</v>
      </c>
      <c r="J6760" s="3" t="s">
        <v>194</v>
      </c>
      <c r="K6760" s="1" t="n">
        <v>10</v>
      </c>
      <c r="L6760" s="1" t="n">
        <v>0</v>
      </c>
      <c r="M6760" s="1" t="n">
        <v>67650</v>
      </c>
    </row>
    <row r="6761" customFormat="false" ht="14.9" hidden="false" customHeight="false" outlineLevel="0" collapsed="false">
      <c r="A6761" s="1" t="n">
        <v>6766</v>
      </c>
      <c r="B6761" s="1" t="n">
        <v>85</v>
      </c>
      <c r="C6761" s="1" t="n">
        <v>0</v>
      </c>
      <c r="D6761" s="1" t="n">
        <v>0</v>
      </c>
      <c r="E6761" s="1" t="n">
        <v>1</v>
      </c>
      <c r="F6761" s="1" t="n">
        <v>6764</v>
      </c>
      <c r="H6761" s="1" t="s">
        <v>7453</v>
      </c>
      <c r="I6761" s="3" t="e">
        <f aca="false">--#NAME? #NAME? #NAME? #NAME?</f>
        <v>#VALUE!</v>
      </c>
      <c r="J6761" s="3" t="s">
        <v>194</v>
      </c>
      <c r="K6761" s="1" t="n">
        <v>10</v>
      </c>
      <c r="L6761" s="1" t="n">
        <v>0</v>
      </c>
      <c r="M6761" s="1" t="n">
        <v>67660</v>
      </c>
    </row>
    <row r="6762" customFormat="false" ht="14.9" hidden="false" customHeight="false" outlineLevel="0" collapsed="false">
      <c r="A6762" s="1" t="n">
        <v>6767</v>
      </c>
      <c r="B6762" s="1" t="n">
        <v>85</v>
      </c>
      <c r="C6762" s="1" t="n">
        <v>0</v>
      </c>
      <c r="D6762" s="1" t="n">
        <v>0</v>
      </c>
      <c r="E6762" s="1" t="n">
        <v>1</v>
      </c>
      <c r="F6762" s="1" t="n">
        <v>6764</v>
      </c>
      <c r="H6762" s="1" t="s">
        <v>7454</v>
      </c>
      <c r="I6762" s="3" t="e">
        <f aca="false">--#NAME? #NAME?</f>
        <v>#VALUE!</v>
      </c>
      <c r="J6762" s="3" t="s">
        <v>194</v>
      </c>
      <c r="K6762" s="1" t="n">
        <v>10</v>
      </c>
      <c r="L6762" s="1" t="n">
        <v>0</v>
      </c>
      <c r="M6762" s="1" t="n">
        <v>67670</v>
      </c>
    </row>
    <row r="6763" customFormat="false" ht="14.9" hidden="false" customHeight="false" outlineLevel="0" collapsed="false">
      <c r="A6763" s="1" t="n">
        <v>6768</v>
      </c>
      <c r="B6763" s="1" t="n">
        <v>85</v>
      </c>
      <c r="C6763" s="1" t="n">
        <v>0</v>
      </c>
      <c r="D6763" s="1" t="n">
        <v>0</v>
      </c>
      <c r="E6763" s="1" t="n">
        <v>1</v>
      </c>
      <c r="F6763" s="1" t="n">
        <v>6759</v>
      </c>
      <c r="H6763" s="1" t="s">
        <v>7455</v>
      </c>
      <c r="I6763" s="3" t="e">
        <f aca="false">-#NAME? #NAME? #NAME?</f>
        <v>#VALUE!</v>
      </c>
      <c r="J6763" s="3" t="s">
        <v>194</v>
      </c>
      <c r="K6763" s="1" t="n">
        <v>10</v>
      </c>
      <c r="L6763" s="1" t="n">
        <v>0</v>
      </c>
      <c r="M6763" s="1" t="n">
        <v>67680</v>
      </c>
    </row>
    <row r="6764" customFormat="false" ht="14.9" hidden="false" customHeight="false" outlineLevel="0" collapsed="false">
      <c r="A6764" s="1" t="n">
        <v>6769</v>
      </c>
      <c r="B6764" s="1" t="n">
        <v>85</v>
      </c>
      <c r="C6764" s="1" t="n">
        <v>0</v>
      </c>
      <c r="D6764" s="1" t="n">
        <v>0</v>
      </c>
      <c r="E6764" s="1" t="n">
        <v>1</v>
      </c>
      <c r="F6764" s="1" t="n">
        <v>6759</v>
      </c>
      <c r="H6764" s="1" t="s">
        <v>7456</v>
      </c>
      <c r="I6764" s="3" t="e">
        <f aca="false">-#NAME? #NAME?</f>
        <v>#VALUE!</v>
      </c>
      <c r="J6764" s="3" t="s">
        <v>194</v>
      </c>
      <c r="K6764" s="1" t="n">
        <v>10</v>
      </c>
      <c r="L6764" s="1" t="n">
        <v>0</v>
      </c>
      <c r="M6764" s="1" t="n">
        <v>67690</v>
      </c>
    </row>
    <row r="6765" customFormat="false" ht="135.8" hidden="false" customHeight="false" outlineLevel="0" collapsed="false">
      <c r="A6765" s="1" t="n">
        <v>6770</v>
      </c>
      <c r="B6765" s="1" t="n">
        <v>85</v>
      </c>
      <c r="C6765" s="1" t="n">
        <v>0</v>
      </c>
      <c r="D6765" s="1" t="n">
        <v>0</v>
      </c>
      <c r="E6765" s="1" t="n">
        <v>1</v>
      </c>
      <c r="F6765" s="1" t="n">
        <v>6759</v>
      </c>
      <c r="H6765" s="1" t="s">
        <v>7457</v>
      </c>
      <c r="I6765" s="3" t="s">
        <v>7458</v>
      </c>
      <c r="J6765" s="3" t="s">
        <v>194</v>
      </c>
      <c r="K6765" s="1" t="n">
        <v>10</v>
      </c>
      <c r="L6765" s="1" t="n">
        <v>0</v>
      </c>
      <c r="M6765" s="1" t="n">
        <v>67700</v>
      </c>
    </row>
    <row r="6766" customFormat="false" ht="68.65" hidden="false" customHeight="false" outlineLevel="0" collapsed="false">
      <c r="A6766" s="1" t="n">
        <v>6771</v>
      </c>
      <c r="B6766" s="1" t="n">
        <v>85</v>
      </c>
      <c r="C6766" s="1" t="n">
        <v>0</v>
      </c>
      <c r="D6766" s="1" t="n">
        <v>0</v>
      </c>
      <c r="E6766" s="1" t="n">
        <v>0</v>
      </c>
      <c r="F6766" s="1" t="n">
        <v>6759</v>
      </c>
      <c r="I6766" s="3" t="s">
        <v>7459</v>
      </c>
      <c r="L6766" s="1" t="n">
        <v>0</v>
      </c>
      <c r="M6766" s="1" t="n">
        <v>67710</v>
      </c>
    </row>
    <row r="6767" customFormat="false" ht="14.9" hidden="false" customHeight="false" outlineLevel="0" collapsed="false">
      <c r="A6767" s="1" t="n">
        <v>6772</v>
      </c>
      <c r="B6767" s="1" t="n">
        <v>85</v>
      </c>
      <c r="C6767" s="1" t="n">
        <v>0</v>
      </c>
      <c r="D6767" s="1" t="n">
        <v>0</v>
      </c>
      <c r="E6767" s="1" t="n">
        <v>1</v>
      </c>
      <c r="F6767" s="1" t="n">
        <v>6771</v>
      </c>
      <c r="H6767" s="1" t="s">
        <v>7460</v>
      </c>
      <c r="I6767" s="3" t="e">
        <f aca="false">--#NAME? #NAME? #NAME? #NAME?</f>
        <v>#VALUE!</v>
      </c>
      <c r="J6767" s="3" t="s">
        <v>194</v>
      </c>
      <c r="K6767" s="1" t="n">
        <v>10</v>
      </c>
      <c r="L6767" s="1" t="n">
        <v>0</v>
      </c>
      <c r="M6767" s="1" t="n">
        <v>67720</v>
      </c>
    </row>
    <row r="6768" customFormat="false" ht="14.9" hidden="false" customHeight="false" outlineLevel="0" collapsed="false">
      <c r="A6768" s="1" t="n">
        <v>6773</v>
      </c>
      <c r="B6768" s="1" t="n">
        <v>85</v>
      </c>
      <c r="C6768" s="1" t="n">
        <v>0</v>
      </c>
      <c r="D6768" s="1" t="n">
        <v>0</v>
      </c>
      <c r="E6768" s="1" t="n">
        <v>1</v>
      </c>
      <c r="F6768" s="1" t="n">
        <v>6771</v>
      </c>
      <c r="H6768" s="1" t="s">
        <v>7461</v>
      </c>
      <c r="I6768" s="3" t="e">
        <f aca="false">--#NAME?</f>
        <v>#NAME?</v>
      </c>
      <c r="J6768" s="3" t="s">
        <v>194</v>
      </c>
      <c r="K6768" s="1" t="n">
        <v>10</v>
      </c>
      <c r="L6768" s="1" t="n">
        <v>0</v>
      </c>
      <c r="M6768" s="1" t="n">
        <v>67730</v>
      </c>
    </row>
    <row r="6769" customFormat="false" ht="14.9" hidden="false" customHeight="false" outlineLevel="0" collapsed="false">
      <c r="A6769" s="1" t="n">
        <v>6774</v>
      </c>
      <c r="B6769" s="1" t="n">
        <v>85</v>
      </c>
      <c r="C6769" s="1" t="n">
        <v>0</v>
      </c>
      <c r="D6769" s="1" t="n">
        <v>0</v>
      </c>
      <c r="E6769" s="1" t="n">
        <v>1</v>
      </c>
      <c r="F6769" s="1" t="n">
        <v>6771</v>
      </c>
      <c r="H6769" s="1" t="s">
        <v>7462</v>
      </c>
      <c r="I6769" s="3" t="e">
        <f aca="false">--#NAME?</f>
        <v>#NAME?</v>
      </c>
      <c r="J6769" s="3" t="s">
        <v>194</v>
      </c>
      <c r="K6769" s="1" t="n">
        <v>10</v>
      </c>
      <c r="L6769" s="1" t="n">
        <v>0</v>
      </c>
      <c r="M6769" s="1" t="n">
        <v>67740</v>
      </c>
    </row>
    <row r="6770" customFormat="false" ht="14.9" hidden="false" customHeight="false" outlineLevel="0" collapsed="false">
      <c r="A6770" s="1" t="n">
        <v>6775</v>
      </c>
      <c r="B6770" s="1" t="n">
        <v>85</v>
      </c>
      <c r="C6770" s="1" t="n">
        <v>0</v>
      </c>
      <c r="D6770" s="1" t="n">
        <v>0</v>
      </c>
      <c r="E6770" s="1" t="n">
        <v>1</v>
      </c>
      <c r="F6770" s="1" t="n">
        <v>6759</v>
      </c>
      <c r="H6770" s="1" t="s">
        <v>7463</v>
      </c>
      <c r="I6770" s="3" t="e">
        <f aca="false">-#NAME? #NAME? #NAME?</f>
        <v>#VALUE!</v>
      </c>
      <c r="J6770" s="3" t="s">
        <v>194</v>
      </c>
      <c r="K6770" s="1" t="n">
        <v>10</v>
      </c>
      <c r="L6770" s="1" t="n">
        <v>0</v>
      </c>
      <c r="M6770" s="1" t="n">
        <v>67750</v>
      </c>
    </row>
    <row r="6771" customFormat="false" ht="14.9" hidden="false" customHeight="false" outlineLevel="0" collapsed="false">
      <c r="A6771" s="1" t="n">
        <v>6776</v>
      </c>
      <c r="B6771" s="1" t="n">
        <v>85</v>
      </c>
      <c r="C6771" s="1" t="n">
        <v>0</v>
      </c>
      <c r="D6771" s="1" t="n">
        <v>0</v>
      </c>
      <c r="E6771" s="1" t="n">
        <v>1</v>
      </c>
      <c r="F6771" s="1" t="n">
        <v>6759</v>
      </c>
      <c r="H6771" s="1" t="s">
        <v>7464</v>
      </c>
      <c r="I6771" s="3" t="e">
        <f aca="false">-#NAME?</f>
        <v>#NAME?</v>
      </c>
      <c r="J6771" s="3" t="s">
        <v>256</v>
      </c>
      <c r="K6771" s="1" t="n">
        <v>10</v>
      </c>
      <c r="L6771" s="1" t="n">
        <v>0</v>
      </c>
      <c r="M6771" s="1" t="n">
        <v>67760</v>
      </c>
    </row>
    <row r="6772" customFormat="false" ht="605.95" hidden="false" customHeight="false" outlineLevel="0" collapsed="false">
      <c r="A6772" s="1" t="n">
        <v>6777</v>
      </c>
      <c r="B6772" s="1" t="n">
        <v>85</v>
      </c>
      <c r="C6772" s="1" t="n">
        <v>0</v>
      </c>
      <c r="D6772" s="1" t="n">
        <v>1</v>
      </c>
      <c r="E6772" s="1" t="n">
        <v>0</v>
      </c>
      <c r="G6772" s="1" t="n">
        <v>85.17</v>
      </c>
      <c r="I6772" s="3" t="s">
        <v>7465</v>
      </c>
      <c r="L6772" s="1" t="n">
        <v>0</v>
      </c>
      <c r="M6772" s="1" t="n">
        <v>67770</v>
      </c>
    </row>
    <row r="6773" customFormat="false" ht="176.1" hidden="false" customHeight="false" outlineLevel="0" collapsed="false">
      <c r="A6773" s="1" t="n">
        <v>6778</v>
      </c>
      <c r="B6773" s="1" t="n">
        <v>85</v>
      </c>
      <c r="C6773" s="1" t="n">
        <v>0</v>
      </c>
      <c r="D6773" s="1" t="n">
        <v>0</v>
      </c>
      <c r="E6773" s="1" t="n">
        <v>0</v>
      </c>
      <c r="F6773" s="1" t="n">
        <v>6777</v>
      </c>
      <c r="I6773" s="3" t="s">
        <v>7466</v>
      </c>
      <c r="L6773" s="1" t="n">
        <v>0</v>
      </c>
      <c r="M6773" s="1" t="n">
        <v>67780</v>
      </c>
    </row>
    <row r="6774" customFormat="false" ht="14.9" hidden="false" customHeight="false" outlineLevel="0" collapsed="false">
      <c r="A6774" s="1" t="n">
        <v>6779</v>
      </c>
      <c r="B6774" s="1" t="n">
        <v>85</v>
      </c>
      <c r="C6774" s="1" t="n">
        <v>0</v>
      </c>
      <c r="D6774" s="1" t="n">
        <v>0</v>
      </c>
      <c r="E6774" s="1" t="n">
        <v>1</v>
      </c>
      <c r="F6774" s="1" t="n">
        <v>6778</v>
      </c>
      <c r="H6774" s="1" t="s">
        <v>7467</v>
      </c>
      <c r="I6774" s="3" t="e">
        <f aca="false">--#NAME? #NAME? #NAME? #NAME? #NAME? #NAME?</f>
        <v>#VALUE!</v>
      </c>
      <c r="J6774" s="3" t="s">
        <v>194</v>
      </c>
      <c r="K6774" s="1" t="n">
        <v>10</v>
      </c>
      <c r="L6774" s="1" t="n">
        <v>0</v>
      </c>
      <c r="M6774" s="1" t="n">
        <v>67790</v>
      </c>
    </row>
    <row r="6775" customFormat="false" ht="14.9" hidden="false" customHeight="false" outlineLevel="0" collapsed="false">
      <c r="A6775" s="1" t="n">
        <v>6780</v>
      </c>
      <c r="B6775" s="1" t="n">
        <v>85</v>
      </c>
      <c r="C6775" s="1" t="n">
        <v>0</v>
      </c>
      <c r="D6775" s="1" t="n">
        <v>0</v>
      </c>
      <c r="E6775" s="1" t="n">
        <v>1</v>
      </c>
      <c r="F6775" s="1" t="n">
        <v>6778</v>
      </c>
      <c r="H6775" s="1" t="s">
        <v>7468</v>
      </c>
      <c r="I6775" s="3" t="e">
        <f aca="false">--#NAME? #NAME? #NAME? #NAME? #NAME? #NAME? #NAME? #NAME? #NAME?</f>
        <v>#VALUE!</v>
      </c>
      <c r="J6775" s="3" t="s">
        <v>194</v>
      </c>
      <c r="K6775" s="1" t="n">
        <v>10</v>
      </c>
      <c r="L6775" s="1" t="n">
        <v>0</v>
      </c>
      <c r="M6775" s="1" t="n">
        <v>67800</v>
      </c>
    </row>
    <row r="6776" customFormat="false" ht="14.9" hidden="false" customHeight="false" outlineLevel="0" collapsed="false">
      <c r="A6776" s="1" t="n">
        <v>6781</v>
      </c>
      <c r="B6776" s="1" t="n">
        <v>85</v>
      </c>
      <c r="C6776" s="1" t="n">
        <v>0</v>
      </c>
      <c r="D6776" s="1" t="n">
        <v>0</v>
      </c>
      <c r="E6776" s="1" t="n">
        <v>1</v>
      </c>
      <c r="F6776" s="1" t="n">
        <v>6778</v>
      </c>
      <c r="H6776" s="1" t="s">
        <v>7469</v>
      </c>
      <c r="I6776" s="3" t="e">
        <f aca="false">--#NAME?</f>
        <v>#NAME?</v>
      </c>
      <c r="J6776" s="3" t="s">
        <v>194</v>
      </c>
      <c r="K6776" s="1" t="n">
        <v>10</v>
      </c>
      <c r="L6776" s="1" t="n">
        <v>0</v>
      </c>
      <c r="M6776" s="1" t="n">
        <v>67810</v>
      </c>
    </row>
    <row r="6777" customFormat="false" ht="297" hidden="false" customHeight="false" outlineLevel="0" collapsed="false">
      <c r="A6777" s="1" t="n">
        <v>6782</v>
      </c>
      <c r="B6777" s="1" t="n">
        <v>85</v>
      </c>
      <c r="C6777" s="1" t="n">
        <v>0</v>
      </c>
      <c r="D6777" s="1" t="n">
        <v>0</v>
      </c>
      <c r="E6777" s="1" t="n">
        <v>0</v>
      </c>
      <c r="F6777" s="1" t="n">
        <v>6777</v>
      </c>
      <c r="I6777" s="3" t="s">
        <v>7470</v>
      </c>
      <c r="L6777" s="1" t="n">
        <v>0</v>
      </c>
      <c r="M6777" s="1" t="n">
        <v>67820</v>
      </c>
    </row>
    <row r="6778" customFormat="false" ht="14.9" hidden="false" customHeight="false" outlineLevel="0" collapsed="false">
      <c r="A6778" s="1" t="n">
        <v>6783</v>
      </c>
      <c r="B6778" s="1" t="n">
        <v>85</v>
      </c>
      <c r="C6778" s="1" t="n">
        <v>0</v>
      </c>
      <c r="D6778" s="1" t="n">
        <v>0</v>
      </c>
      <c r="E6778" s="1" t="n">
        <v>1</v>
      </c>
      <c r="F6778" s="1" t="n">
        <v>6782</v>
      </c>
      <c r="H6778" s="1" t="s">
        <v>7471</v>
      </c>
      <c r="I6778" s="3" t="e">
        <f aca="false">--#NAME? #NAME?</f>
        <v>#VALUE!</v>
      </c>
      <c r="J6778" s="3" t="s">
        <v>194</v>
      </c>
      <c r="K6778" s="1" t="n">
        <v>10</v>
      </c>
      <c r="L6778" s="1" t="n">
        <v>0</v>
      </c>
      <c r="M6778" s="1" t="n">
        <v>67830</v>
      </c>
    </row>
    <row r="6779" customFormat="false" ht="270.1" hidden="false" customHeight="false" outlineLevel="0" collapsed="false">
      <c r="A6779" s="1" t="n">
        <v>6784</v>
      </c>
      <c r="B6779" s="1" t="n">
        <v>85</v>
      </c>
      <c r="C6779" s="1" t="n">
        <v>0</v>
      </c>
      <c r="D6779" s="1" t="n">
        <v>0</v>
      </c>
      <c r="E6779" s="1" t="n">
        <v>1</v>
      </c>
      <c r="F6779" s="1" t="n">
        <v>6782</v>
      </c>
      <c r="H6779" s="1" t="s">
        <v>7472</v>
      </c>
      <c r="I6779" s="3" t="s">
        <v>7473</v>
      </c>
      <c r="J6779" s="3" t="s">
        <v>194</v>
      </c>
      <c r="K6779" s="1" t="n">
        <v>10</v>
      </c>
      <c r="L6779" s="1" t="n">
        <v>0</v>
      </c>
      <c r="M6779" s="1" t="n">
        <v>67840</v>
      </c>
    </row>
    <row r="6780" customFormat="false" ht="14.9" hidden="false" customHeight="false" outlineLevel="0" collapsed="false">
      <c r="A6780" s="1" t="n">
        <v>6785</v>
      </c>
      <c r="B6780" s="1" t="n">
        <v>85</v>
      </c>
      <c r="C6780" s="1" t="n">
        <v>0</v>
      </c>
      <c r="D6780" s="1" t="n">
        <v>0</v>
      </c>
      <c r="E6780" s="1" t="n">
        <v>1</v>
      </c>
      <c r="F6780" s="1" t="n">
        <v>6782</v>
      </c>
      <c r="H6780" s="1" t="s">
        <v>7474</v>
      </c>
      <c r="I6780" s="3" t="e">
        <f aca="false">--#NAME?</f>
        <v>#NAME?</v>
      </c>
      <c r="J6780" s="3" t="s">
        <v>194</v>
      </c>
      <c r="K6780" s="1" t="n">
        <v>10</v>
      </c>
      <c r="L6780" s="1" t="n">
        <v>0</v>
      </c>
      <c r="M6780" s="1" t="n">
        <v>67850</v>
      </c>
    </row>
    <row r="6781" customFormat="false" ht="14.9" hidden="false" customHeight="false" outlineLevel="0" collapsed="false">
      <c r="A6781" s="1" t="n">
        <v>6786</v>
      </c>
      <c r="B6781" s="1" t="n">
        <v>85</v>
      </c>
      <c r="C6781" s="1" t="n">
        <v>0</v>
      </c>
      <c r="D6781" s="1" t="n">
        <v>0</v>
      </c>
      <c r="E6781" s="1" t="n">
        <v>1</v>
      </c>
      <c r="F6781" s="1" t="n">
        <v>6777</v>
      </c>
      <c r="H6781" s="1" t="s">
        <v>7475</v>
      </c>
      <c r="I6781" s="3" t="e">
        <f aca="false">-#NAME?</f>
        <v>#NAME?</v>
      </c>
      <c r="J6781" s="3" t="s">
        <v>256</v>
      </c>
      <c r="K6781" s="1" t="n">
        <v>10</v>
      </c>
      <c r="L6781" s="1" t="n">
        <v>0</v>
      </c>
      <c r="M6781" s="1" t="n">
        <v>67860</v>
      </c>
    </row>
    <row r="6782" customFormat="false" ht="511.9" hidden="false" customHeight="false" outlineLevel="0" collapsed="false">
      <c r="A6782" s="1" t="n">
        <v>6787</v>
      </c>
      <c r="B6782" s="1" t="n">
        <v>85</v>
      </c>
      <c r="C6782" s="1" t="n">
        <v>0</v>
      </c>
      <c r="D6782" s="1" t="n">
        <v>1</v>
      </c>
      <c r="E6782" s="1" t="n">
        <v>0</v>
      </c>
      <c r="G6782" s="1" t="n">
        <v>85.18</v>
      </c>
      <c r="I6782" s="3" t="s">
        <v>7476</v>
      </c>
      <c r="L6782" s="1" t="n">
        <v>0</v>
      </c>
      <c r="M6782" s="1" t="n">
        <v>67870</v>
      </c>
    </row>
    <row r="6783" customFormat="false" ht="14.9" hidden="false" customHeight="false" outlineLevel="0" collapsed="false">
      <c r="A6783" s="1" t="n">
        <v>6788</v>
      </c>
      <c r="B6783" s="1" t="n">
        <v>85</v>
      </c>
      <c r="C6783" s="1" t="n">
        <v>0</v>
      </c>
      <c r="D6783" s="1" t="n">
        <v>0</v>
      </c>
      <c r="E6783" s="1" t="n">
        <v>1</v>
      </c>
      <c r="F6783" s="1" t="n">
        <v>6787</v>
      </c>
      <c r="H6783" s="1" t="s">
        <v>7477</v>
      </c>
      <c r="I6783" s="3" t="e">
        <f aca="false">-#NAME? #NAME? #NAME? #NAME?</f>
        <v>#VALUE!</v>
      </c>
      <c r="J6783" s="3" t="s">
        <v>194</v>
      </c>
      <c r="K6783" s="1" t="n">
        <v>10</v>
      </c>
      <c r="L6783" s="1" t="n">
        <v>0</v>
      </c>
      <c r="M6783" s="1" t="n">
        <v>67880</v>
      </c>
    </row>
    <row r="6784" customFormat="false" ht="122.35" hidden="false" customHeight="false" outlineLevel="0" collapsed="false">
      <c r="A6784" s="1" t="n">
        <v>6789</v>
      </c>
      <c r="B6784" s="1" t="n">
        <v>85</v>
      </c>
      <c r="C6784" s="1" t="n">
        <v>0</v>
      </c>
      <c r="D6784" s="1" t="n">
        <v>0</v>
      </c>
      <c r="E6784" s="1" t="n">
        <v>0</v>
      </c>
      <c r="F6784" s="1" t="n">
        <v>6787</v>
      </c>
      <c r="I6784" s="3" t="s">
        <v>7478</v>
      </c>
      <c r="L6784" s="1" t="n">
        <v>0</v>
      </c>
      <c r="M6784" s="1" t="n">
        <v>67890</v>
      </c>
    </row>
    <row r="6785" customFormat="false" ht="14.9" hidden="false" customHeight="false" outlineLevel="0" collapsed="false">
      <c r="A6785" s="1" t="n">
        <v>6790</v>
      </c>
      <c r="B6785" s="1" t="n">
        <v>85</v>
      </c>
      <c r="C6785" s="1" t="n">
        <v>0</v>
      </c>
      <c r="D6785" s="1" t="n">
        <v>0</v>
      </c>
      <c r="E6785" s="1" t="n">
        <v>1</v>
      </c>
      <c r="F6785" s="1" t="n">
        <v>6789</v>
      </c>
      <c r="H6785" s="1" t="s">
        <v>7479</v>
      </c>
      <c r="I6785" s="3" t="e">
        <f aca="false">--#NAME? #NAME?,#NAME? #NAME? #NAME? #NAME?</f>
        <v>#VALUE!</v>
      </c>
      <c r="J6785" s="3" t="s">
        <v>194</v>
      </c>
      <c r="K6785" s="1" t="n">
        <v>10</v>
      </c>
      <c r="L6785" s="1" t="n">
        <v>0</v>
      </c>
      <c r="M6785" s="1" t="n">
        <v>67900</v>
      </c>
    </row>
    <row r="6786" customFormat="false" ht="14.9" hidden="false" customHeight="false" outlineLevel="0" collapsed="false">
      <c r="A6786" s="1" t="n">
        <v>6791</v>
      </c>
      <c r="B6786" s="1" t="n">
        <v>85</v>
      </c>
      <c r="C6786" s="1" t="n">
        <v>0</v>
      </c>
      <c r="D6786" s="1" t="n">
        <v>0</v>
      </c>
      <c r="E6786" s="1" t="n">
        <v>1</v>
      </c>
      <c r="F6786" s="1" t="n">
        <v>6789</v>
      </c>
      <c r="H6786" s="1" t="s">
        <v>7480</v>
      </c>
      <c r="I6786" s="3" t="e">
        <f aca="false">--#NAME? #NAME?,#NAME? #NAME? #NAME? #NAME? #NAME?</f>
        <v>#VALUE!</v>
      </c>
      <c r="J6786" s="3" t="s">
        <v>194</v>
      </c>
      <c r="K6786" s="1" t="n">
        <v>10</v>
      </c>
      <c r="L6786" s="1" t="n">
        <v>0</v>
      </c>
      <c r="M6786" s="1" t="n">
        <v>67910</v>
      </c>
    </row>
    <row r="6787" customFormat="false" ht="14.9" hidden="false" customHeight="false" outlineLevel="0" collapsed="false">
      <c r="A6787" s="1" t="n">
        <v>6792</v>
      </c>
      <c r="B6787" s="1" t="n">
        <v>85</v>
      </c>
      <c r="C6787" s="1" t="n">
        <v>0</v>
      </c>
      <c r="D6787" s="1" t="n">
        <v>0</v>
      </c>
      <c r="E6787" s="1" t="n">
        <v>1</v>
      </c>
      <c r="F6787" s="1" t="n">
        <v>6789</v>
      </c>
      <c r="H6787" s="1" t="s">
        <v>7481</v>
      </c>
      <c r="I6787" s="3" t="e">
        <f aca="false">--#NAME?</f>
        <v>#NAME?</v>
      </c>
      <c r="J6787" s="3" t="s">
        <v>194</v>
      </c>
      <c r="K6787" s="1" t="n">
        <v>10</v>
      </c>
      <c r="L6787" s="1" t="n">
        <v>0</v>
      </c>
      <c r="M6787" s="1" t="n">
        <v>67920</v>
      </c>
    </row>
    <row r="6788" customFormat="false" ht="14.9" hidden="false" customHeight="false" outlineLevel="0" collapsed="false">
      <c r="A6788" s="1" t="n">
        <v>6793</v>
      </c>
      <c r="B6788" s="1" t="n">
        <v>85</v>
      </c>
      <c r="C6788" s="1" t="n">
        <v>0</v>
      </c>
      <c r="D6788" s="1" t="n">
        <v>0</v>
      </c>
      <c r="E6788" s="1" t="n">
        <v>1</v>
      </c>
      <c r="F6788" s="1" t="n">
        <v>6787</v>
      </c>
      <c r="H6788" s="1" t="s">
        <v>7482</v>
      </c>
      <c r="I6788" s="3" t="e">
        <f aca="false">-#NAME? #NAME? #NAME?,#NAME? #NAME? #NAME? #NAME? #NAME? #NAME? #NAME?,#NAME? #NAME? #NAME? #NAME? #NAME? #NAME? #NAME? #NAME? #NAME? #NAME? #NAME?</f>
        <v>#VALUE!</v>
      </c>
      <c r="J6788" s="3" t="s">
        <v>194</v>
      </c>
      <c r="K6788" s="1" t="n">
        <v>10</v>
      </c>
      <c r="L6788" s="1" t="n">
        <v>0</v>
      </c>
      <c r="M6788" s="1" t="n">
        <v>67930</v>
      </c>
    </row>
    <row r="6789" customFormat="false" ht="14.9" hidden="false" customHeight="false" outlineLevel="0" collapsed="false">
      <c r="A6789" s="1" t="n">
        <v>6794</v>
      </c>
      <c r="B6789" s="1" t="n">
        <v>85</v>
      </c>
      <c r="C6789" s="1" t="n">
        <v>0</v>
      </c>
      <c r="D6789" s="1" t="n">
        <v>0</v>
      </c>
      <c r="E6789" s="1" t="n">
        <v>1</v>
      </c>
      <c r="F6789" s="1" t="n">
        <v>6787</v>
      </c>
      <c r="H6789" s="1" t="s">
        <v>7483</v>
      </c>
      <c r="I6789" s="3" t="e">
        <f aca="false">-#NAME?-#NAME? #NAME? #NAME?</f>
        <v>#VALUE!</v>
      </c>
      <c r="J6789" s="3" t="s">
        <v>194</v>
      </c>
      <c r="K6789" s="1" t="n">
        <v>10</v>
      </c>
      <c r="L6789" s="1" t="n">
        <v>0</v>
      </c>
      <c r="M6789" s="1" t="n">
        <v>67940</v>
      </c>
    </row>
    <row r="6790" customFormat="false" ht="14.9" hidden="false" customHeight="false" outlineLevel="0" collapsed="false">
      <c r="A6790" s="1" t="n">
        <v>6795</v>
      </c>
      <c r="B6790" s="1" t="n">
        <v>85</v>
      </c>
      <c r="C6790" s="1" t="n">
        <v>0</v>
      </c>
      <c r="D6790" s="1" t="n">
        <v>0</v>
      </c>
      <c r="E6790" s="1" t="n">
        <v>1</v>
      </c>
      <c r="F6790" s="1" t="n">
        <v>6787</v>
      </c>
      <c r="H6790" s="1" t="s">
        <v>7484</v>
      </c>
      <c r="I6790" s="3" t="e">
        <f aca="false">-#NAME? #NAME? #NAME? #NAME?</f>
        <v>#VALUE!</v>
      </c>
      <c r="J6790" s="3" t="s">
        <v>194</v>
      </c>
      <c r="K6790" s="1" t="n">
        <v>10</v>
      </c>
      <c r="L6790" s="1" t="n">
        <v>0</v>
      </c>
      <c r="M6790" s="1" t="n">
        <v>67950</v>
      </c>
    </row>
    <row r="6791" customFormat="false" ht="14.9" hidden="false" customHeight="false" outlineLevel="0" collapsed="false">
      <c r="A6791" s="1" t="n">
        <v>6796</v>
      </c>
      <c r="B6791" s="1" t="n">
        <v>85</v>
      </c>
      <c r="C6791" s="1" t="n">
        <v>0</v>
      </c>
      <c r="D6791" s="1" t="n">
        <v>0</v>
      </c>
      <c r="E6791" s="1" t="n">
        <v>1</v>
      </c>
      <c r="F6791" s="1" t="n">
        <v>6787</v>
      </c>
      <c r="H6791" s="1" t="s">
        <v>7485</v>
      </c>
      <c r="I6791" s="3" t="e">
        <f aca="false">-#NAME?</f>
        <v>#NAME?</v>
      </c>
      <c r="J6791" s="3" t="s">
        <v>256</v>
      </c>
      <c r="K6791" s="1" t="n">
        <v>10</v>
      </c>
      <c r="L6791" s="1" t="n">
        <v>0</v>
      </c>
      <c r="M6791" s="1" t="n">
        <v>67960</v>
      </c>
    </row>
    <row r="6792" customFormat="false" ht="95.5" hidden="false" customHeight="false" outlineLevel="0" collapsed="false">
      <c r="A6792" s="1" t="n">
        <v>6797</v>
      </c>
      <c r="B6792" s="1" t="n">
        <v>85</v>
      </c>
      <c r="C6792" s="1" t="n">
        <v>0</v>
      </c>
      <c r="D6792" s="1" t="n">
        <v>1</v>
      </c>
      <c r="E6792" s="1" t="n">
        <v>0</v>
      </c>
      <c r="G6792" s="1" t="n">
        <v>85.19</v>
      </c>
      <c r="I6792" s="3" t="s">
        <v>7486</v>
      </c>
      <c r="L6792" s="1" t="n">
        <v>0</v>
      </c>
      <c r="M6792" s="1" t="n">
        <v>67970</v>
      </c>
    </row>
    <row r="6793" customFormat="false" ht="14.9" hidden="false" customHeight="false" outlineLevel="0" collapsed="false">
      <c r="A6793" s="1" t="n">
        <v>6798</v>
      </c>
      <c r="B6793" s="1" t="n">
        <v>85</v>
      </c>
      <c r="C6793" s="1" t="n">
        <v>0</v>
      </c>
      <c r="D6793" s="1" t="n">
        <v>0</v>
      </c>
      <c r="E6793" s="1" t="n">
        <v>1</v>
      </c>
      <c r="F6793" s="1" t="n">
        <v>6797</v>
      </c>
      <c r="H6793" s="1" t="s">
        <v>7487</v>
      </c>
      <c r="I6793" s="3" t="e">
        <f aca="false">-#NAME? #NAME? #NAME? #NAME?,#NAME?,#NAME? #NAME?,#NAME? #NAME? #NAME? #NAME? #NAME? #NAME? #NAME?</f>
        <v>#VALUE!</v>
      </c>
      <c r="J6793" s="3" t="s">
        <v>194</v>
      </c>
      <c r="K6793" s="1" t="n">
        <v>10</v>
      </c>
      <c r="L6793" s="1" t="n">
        <v>0</v>
      </c>
      <c r="M6793" s="1" t="n">
        <v>67980</v>
      </c>
    </row>
    <row r="6794" customFormat="false" ht="14.9" hidden="false" customHeight="false" outlineLevel="0" collapsed="false">
      <c r="A6794" s="1" t="n">
        <v>6799</v>
      </c>
      <c r="B6794" s="1" t="n">
        <v>85</v>
      </c>
      <c r="C6794" s="1" t="n">
        <v>0</v>
      </c>
      <c r="D6794" s="1" t="n">
        <v>0</v>
      </c>
      <c r="E6794" s="1" t="n">
        <v>1</v>
      </c>
      <c r="F6794" s="1" t="n">
        <v>6797</v>
      </c>
      <c r="H6794" s="1" t="s">
        <v>7488</v>
      </c>
      <c r="I6794" s="3" t="e">
        <f aca="false">-#NAME? (#NAME?)</f>
        <v>#VALUE!</v>
      </c>
      <c r="J6794" s="3" t="s">
        <v>194</v>
      </c>
      <c r="K6794" s="1" t="n">
        <v>10</v>
      </c>
      <c r="L6794" s="1" t="n">
        <v>0</v>
      </c>
      <c r="M6794" s="1" t="n">
        <v>67990</v>
      </c>
    </row>
    <row r="6795" customFormat="false" ht="14.9" hidden="false" customHeight="false" outlineLevel="0" collapsed="false">
      <c r="A6795" s="1" t="n">
        <v>6800</v>
      </c>
      <c r="B6795" s="1" t="n">
        <v>85</v>
      </c>
      <c r="C6795" s="1" t="n">
        <v>0</v>
      </c>
      <c r="D6795" s="1" t="n">
        <v>0</v>
      </c>
      <c r="E6795" s="1" t="n">
        <v>1</v>
      </c>
      <c r="F6795" s="1" t="n">
        <v>6797</v>
      </c>
      <c r="H6795" s="1" t="s">
        <v>7489</v>
      </c>
      <c r="I6795" s="3" t="e">
        <f aca="false">-#NAME? #NAME? #NAME?</f>
        <v>#VALUE!</v>
      </c>
      <c r="J6795" s="3" t="s">
        <v>194</v>
      </c>
      <c r="K6795" s="1" t="n">
        <v>10</v>
      </c>
      <c r="L6795" s="1" t="n">
        <v>0</v>
      </c>
      <c r="M6795" s="1" t="n">
        <v>68000</v>
      </c>
    </row>
    <row r="6796" customFormat="false" ht="41.75" hidden="false" customHeight="false" outlineLevel="0" collapsed="false">
      <c r="A6796" s="1" t="n">
        <v>6801</v>
      </c>
      <c r="B6796" s="1" t="n">
        <v>85</v>
      </c>
      <c r="C6796" s="1" t="n">
        <v>0</v>
      </c>
      <c r="D6796" s="1" t="n">
        <v>0</v>
      </c>
      <c r="E6796" s="1" t="n">
        <v>0</v>
      </c>
      <c r="F6796" s="1" t="n">
        <v>6797</v>
      </c>
      <c r="I6796" s="3" t="s">
        <v>7490</v>
      </c>
      <c r="L6796" s="1" t="n">
        <v>0</v>
      </c>
      <c r="M6796" s="1" t="n">
        <v>68010</v>
      </c>
    </row>
    <row r="6797" customFormat="false" ht="14.9" hidden="false" customHeight="false" outlineLevel="0" collapsed="false">
      <c r="A6797" s="1" t="n">
        <v>6802</v>
      </c>
      <c r="B6797" s="1" t="n">
        <v>85</v>
      </c>
      <c r="C6797" s="1" t="n">
        <v>0</v>
      </c>
      <c r="D6797" s="1" t="n">
        <v>0</v>
      </c>
      <c r="E6797" s="1" t="n">
        <v>1</v>
      </c>
      <c r="F6797" s="1" t="n">
        <v>6801</v>
      </c>
      <c r="H6797" s="1" t="s">
        <v>7491</v>
      </c>
      <c r="I6797" s="3" t="e">
        <f aca="false">--#NAME? #NAME?,#NAME? #NAME? #NAME? #NAME?</f>
        <v>#VALUE!</v>
      </c>
      <c r="J6797" s="3" t="s">
        <v>194</v>
      </c>
      <c r="K6797" s="1" t="n">
        <v>10</v>
      </c>
      <c r="L6797" s="1" t="n">
        <v>0</v>
      </c>
      <c r="M6797" s="1" t="n">
        <v>68020</v>
      </c>
    </row>
    <row r="6798" customFormat="false" ht="14.9" hidden="false" customHeight="false" outlineLevel="0" collapsed="false">
      <c r="A6798" s="1" t="n">
        <v>6803</v>
      </c>
      <c r="B6798" s="1" t="n">
        <v>85</v>
      </c>
      <c r="C6798" s="1" t="n">
        <v>0</v>
      </c>
      <c r="D6798" s="1" t="n">
        <v>0</v>
      </c>
      <c r="E6798" s="1" t="n">
        <v>1</v>
      </c>
      <c r="F6798" s="1" t="n">
        <v>6801</v>
      </c>
      <c r="H6798" s="1" t="s">
        <v>7492</v>
      </c>
      <c r="I6798" s="3" t="e">
        <f aca="false">--#NAME?</f>
        <v>#NAME?</v>
      </c>
      <c r="J6798" s="3" t="s">
        <v>194</v>
      </c>
      <c r="K6798" s="1" t="n">
        <v>10</v>
      </c>
      <c r="L6798" s="1" t="n">
        <v>0</v>
      </c>
      <c r="M6798" s="1" t="n">
        <v>68030</v>
      </c>
    </row>
    <row r="6799" customFormat="false" ht="13.8" hidden="false" customHeight="false" outlineLevel="0" collapsed="false">
      <c r="A6799" s="1" t="n">
        <v>6804</v>
      </c>
      <c r="B6799" s="1" t="n">
        <v>85</v>
      </c>
      <c r="C6799" s="1" t="n">
        <v>0</v>
      </c>
      <c r="D6799" s="1" t="n">
        <v>1</v>
      </c>
      <c r="E6799" s="1" t="n">
        <v>0</v>
      </c>
      <c r="G6799" s="1" t="s">
        <v>7493</v>
      </c>
      <c r="L6799" s="1" t="n">
        <v>0</v>
      </c>
      <c r="M6799" s="1" t="n">
        <v>68040</v>
      </c>
    </row>
    <row r="6800" customFormat="false" ht="162.65" hidden="false" customHeight="false" outlineLevel="0" collapsed="false">
      <c r="A6800" s="1" t="n">
        <v>6805</v>
      </c>
      <c r="B6800" s="1" t="n">
        <v>85</v>
      </c>
      <c r="C6800" s="1" t="n">
        <v>0</v>
      </c>
      <c r="D6800" s="1" t="n">
        <v>1</v>
      </c>
      <c r="E6800" s="1" t="n">
        <v>0</v>
      </c>
      <c r="G6800" s="1" t="n">
        <v>85.21</v>
      </c>
      <c r="I6800" s="3" t="s">
        <v>7494</v>
      </c>
      <c r="L6800" s="1" t="n">
        <v>0</v>
      </c>
      <c r="M6800" s="1" t="n">
        <v>68050</v>
      </c>
    </row>
    <row r="6801" customFormat="false" ht="14.9" hidden="false" customHeight="false" outlineLevel="0" collapsed="false">
      <c r="A6801" s="1" t="n">
        <v>6806</v>
      </c>
      <c r="B6801" s="1" t="n">
        <v>85</v>
      </c>
      <c r="C6801" s="1" t="n">
        <v>0</v>
      </c>
      <c r="D6801" s="1" t="n">
        <v>0</v>
      </c>
      <c r="E6801" s="1" t="n">
        <v>1</v>
      </c>
      <c r="F6801" s="1" t="n">
        <v>6805</v>
      </c>
      <c r="H6801" s="1" t="s">
        <v>7495</v>
      </c>
      <c r="I6801" s="3" t="e">
        <f aca="false">-#NAME? #NAME?-#NAME?</f>
        <v>#VALUE!</v>
      </c>
      <c r="J6801" s="3" t="s">
        <v>194</v>
      </c>
      <c r="K6801" s="1" t="n">
        <v>10</v>
      </c>
      <c r="L6801" s="1" t="n">
        <v>0</v>
      </c>
      <c r="M6801" s="1" t="n">
        <v>68060</v>
      </c>
    </row>
    <row r="6802" customFormat="false" ht="14.9" hidden="false" customHeight="false" outlineLevel="0" collapsed="false">
      <c r="A6802" s="1" t="n">
        <v>6807</v>
      </c>
      <c r="B6802" s="1" t="n">
        <v>85</v>
      </c>
      <c r="C6802" s="1" t="n">
        <v>0</v>
      </c>
      <c r="D6802" s="1" t="n">
        <v>0</v>
      </c>
      <c r="E6802" s="1" t="n">
        <v>1</v>
      </c>
      <c r="F6802" s="1" t="n">
        <v>6805</v>
      </c>
      <c r="H6802" s="1" t="s">
        <v>7496</v>
      </c>
      <c r="I6802" s="3" t="e">
        <f aca="false">-#NAME?</f>
        <v>#NAME?</v>
      </c>
      <c r="J6802" s="3" t="s">
        <v>194</v>
      </c>
      <c r="K6802" s="1" t="n">
        <v>10</v>
      </c>
      <c r="L6802" s="1" t="n">
        <v>0</v>
      </c>
      <c r="M6802" s="1" t="n">
        <v>68070</v>
      </c>
    </row>
    <row r="6803" customFormat="false" ht="176.1" hidden="false" customHeight="false" outlineLevel="0" collapsed="false">
      <c r="A6803" s="1" t="n">
        <v>6808</v>
      </c>
      <c r="B6803" s="1" t="n">
        <v>85</v>
      </c>
      <c r="C6803" s="1" t="n">
        <v>0</v>
      </c>
      <c r="D6803" s="1" t="n">
        <v>1</v>
      </c>
      <c r="E6803" s="1" t="n">
        <v>0</v>
      </c>
      <c r="G6803" s="1" t="n">
        <v>85.22</v>
      </c>
      <c r="I6803" s="3" t="s">
        <v>7497</v>
      </c>
      <c r="L6803" s="1" t="n">
        <v>0</v>
      </c>
      <c r="M6803" s="1" t="n">
        <v>68080</v>
      </c>
    </row>
    <row r="6804" customFormat="false" ht="14.9" hidden="false" customHeight="false" outlineLevel="0" collapsed="false">
      <c r="A6804" s="1" t="n">
        <v>6809</v>
      </c>
      <c r="B6804" s="1" t="n">
        <v>85</v>
      </c>
      <c r="C6804" s="1" t="n">
        <v>0</v>
      </c>
      <c r="D6804" s="1" t="n">
        <v>0</v>
      </c>
      <c r="E6804" s="1" t="n">
        <v>1</v>
      </c>
      <c r="F6804" s="1" t="n">
        <v>6808</v>
      </c>
      <c r="H6804" s="1" t="s">
        <v>7498</v>
      </c>
      <c r="I6804" s="3" t="e">
        <f aca="false">-#NAME? #NAME? #NAME?</f>
        <v>#VALUE!</v>
      </c>
      <c r="J6804" s="3" t="s">
        <v>256</v>
      </c>
      <c r="K6804" s="1" t="n">
        <v>10</v>
      </c>
      <c r="L6804" s="1" t="n">
        <v>0</v>
      </c>
      <c r="M6804" s="1" t="n">
        <v>68090</v>
      </c>
    </row>
    <row r="6805" customFormat="false" ht="14.9" hidden="false" customHeight="false" outlineLevel="0" collapsed="false">
      <c r="A6805" s="1" t="n">
        <v>6810</v>
      </c>
      <c r="B6805" s="1" t="n">
        <v>85</v>
      </c>
      <c r="C6805" s="1" t="n">
        <v>0</v>
      </c>
      <c r="D6805" s="1" t="n">
        <v>0</v>
      </c>
      <c r="E6805" s="1" t="n">
        <v>1</v>
      </c>
      <c r="F6805" s="1" t="n">
        <v>6808</v>
      </c>
      <c r="H6805" s="1" t="s">
        <v>7499</v>
      </c>
      <c r="I6805" s="3" t="e">
        <f aca="false">-#NAME?</f>
        <v>#NAME?</v>
      </c>
      <c r="J6805" s="3" t="s">
        <v>256</v>
      </c>
      <c r="K6805" s="1" t="n">
        <v>10</v>
      </c>
      <c r="L6805" s="1" t="n">
        <v>0</v>
      </c>
      <c r="M6805" s="1" t="n">
        <v>68100</v>
      </c>
    </row>
    <row r="6806" customFormat="false" ht="458.2" hidden="false" customHeight="false" outlineLevel="0" collapsed="false">
      <c r="A6806" s="1" t="n">
        <v>6811</v>
      </c>
      <c r="B6806" s="1" t="n">
        <v>85</v>
      </c>
      <c r="C6806" s="1" t="n">
        <v>0</v>
      </c>
      <c r="D6806" s="1" t="n">
        <v>1</v>
      </c>
      <c r="E6806" s="1" t="n">
        <v>0</v>
      </c>
      <c r="G6806" s="1" t="n">
        <v>85.23</v>
      </c>
      <c r="I6806" s="3" t="s">
        <v>7500</v>
      </c>
      <c r="L6806" s="1" t="n">
        <v>0</v>
      </c>
      <c r="M6806" s="1" t="n">
        <v>68110</v>
      </c>
    </row>
    <row r="6807" customFormat="false" ht="41.75" hidden="false" customHeight="false" outlineLevel="0" collapsed="false">
      <c r="A6807" s="1" t="n">
        <v>6812</v>
      </c>
      <c r="B6807" s="1" t="n">
        <v>85</v>
      </c>
      <c r="C6807" s="1" t="n">
        <v>0</v>
      </c>
      <c r="D6807" s="1" t="n">
        <v>0</v>
      </c>
      <c r="E6807" s="1" t="n">
        <v>0</v>
      </c>
      <c r="F6807" s="1" t="n">
        <v>6811</v>
      </c>
      <c r="I6807" s="3" t="s">
        <v>7501</v>
      </c>
      <c r="L6807" s="1" t="n">
        <v>0</v>
      </c>
      <c r="M6807" s="1" t="n">
        <v>68120</v>
      </c>
    </row>
    <row r="6808" customFormat="false" ht="14.9" hidden="false" customHeight="false" outlineLevel="0" collapsed="false">
      <c r="A6808" s="1" t="n">
        <v>6813</v>
      </c>
      <c r="B6808" s="1" t="n">
        <v>85</v>
      </c>
      <c r="C6808" s="1" t="n">
        <v>0</v>
      </c>
      <c r="D6808" s="1" t="n">
        <v>0</v>
      </c>
      <c r="E6808" s="1" t="n">
        <v>0</v>
      </c>
      <c r="F6808" s="1" t="n">
        <v>6812</v>
      </c>
      <c r="I6808" s="3" t="e">
        <f aca="false">--#NAME? #NAME? #NAME? #NAME? #NAME?</f>
        <v>#VALUE!</v>
      </c>
      <c r="L6808" s="1" t="n">
        <v>0</v>
      </c>
      <c r="M6808" s="1" t="n">
        <v>68130</v>
      </c>
    </row>
    <row r="6809" customFormat="false" ht="14.9" hidden="false" customHeight="false" outlineLevel="0" collapsed="false">
      <c r="A6809" s="1" t="n">
        <v>6814</v>
      </c>
      <c r="B6809" s="1" t="n">
        <v>85</v>
      </c>
      <c r="C6809" s="1" t="n">
        <v>0</v>
      </c>
      <c r="D6809" s="1" t="n">
        <v>0</v>
      </c>
      <c r="E6809" s="1" t="n">
        <v>1</v>
      </c>
      <c r="F6809" s="1" t="n">
        <v>6813</v>
      </c>
      <c r="H6809" s="1" t="s">
        <v>7502</v>
      </c>
      <c r="I6809" s="3" t="e">
        <f aca="false">---#NAME?</f>
        <v>#NAME?</v>
      </c>
      <c r="J6809" s="3" t="s">
        <v>194</v>
      </c>
      <c r="K6809" s="1" t="n">
        <v>10</v>
      </c>
      <c r="L6809" s="1" t="n">
        <v>0</v>
      </c>
      <c r="M6809" s="1" t="n">
        <v>68140</v>
      </c>
    </row>
    <row r="6810" customFormat="false" ht="14.9" hidden="false" customHeight="false" outlineLevel="0" collapsed="false">
      <c r="A6810" s="1" t="n">
        <v>6815</v>
      </c>
      <c r="B6810" s="1" t="n">
        <v>85</v>
      </c>
      <c r="C6810" s="1" t="n">
        <v>0</v>
      </c>
      <c r="D6810" s="1" t="n">
        <v>0</v>
      </c>
      <c r="E6810" s="1" t="n">
        <v>1</v>
      </c>
      <c r="F6810" s="1" t="n">
        <v>6813</v>
      </c>
      <c r="H6810" s="1" t="s">
        <v>7503</v>
      </c>
      <c r="I6810" s="3" t="e">
        <f aca="false">---#NAME?</f>
        <v>#NAME?</v>
      </c>
      <c r="J6810" s="3" t="s">
        <v>194</v>
      </c>
      <c r="K6810" s="1" t="n">
        <v>10</v>
      </c>
      <c r="L6810" s="1" t="n">
        <v>0</v>
      </c>
      <c r="M6810" s="1" t="n">
        <v>68150</v>
      </c>
    </row>
    <row r="6811" customFormat="false" ht="14.9" hidden="false" customHeight="false" outlineLevel="0" collapsed="false">
      <c r="A6811" s="1" t="n">
        <v>6816</v>
      </c>
      <c r="B6811" s="1" t="n">
        <v>85</v>
      </c>
      <c r="C6811" s="1" t="n">
        <v>0</v>
      </c>
      <c r="D6811" s="1" t="n">
        <v>0</v>
      </c>
      <c r="E6811" s="1" t="n">
        <v>0</v>
      </c>
      <c r="F6811" s="1" t="n">
        <v>6812</v>
      </c>
      <c r="I6811" s="3" t="e">
        <f aca="false">--#NAME?</f>
        <v>#NAME?</v>
      </c>
      <c r="L6811" s="1" t="n">
        <v>0</v>
      </c>
      <c r="M6811" s="1" t="n">
        <v>68160</v>
      </c>
    </row>
    <row r="6812" customFormat="false" ht="14.9" hidden="false" customHeight="false" outlineLevel="0" collapsed="false">
      <c r="A6812" s="1" t="n">
        <v>6817</v>
      </c>
      <c r="B6812" s="1" t="n">
        <v>85</v>
      </c>
      <c r="C6812" s="1" t="n">
        <v>0</v>
      </c>
      <c r="D6812" s="1" t="n">
        <v>0</v>
      </c>
      <c r="E6812" s="1" t="n">
        <v>1</v>
      </c>
      <c r="F6812" s="1" t="n">
        <v>6816</v>
      </c>
      <c r="H6812" s="1" t="s">
        <v>7504</v>
      </c>
      <c r="I6812" s="3" t="e">
        <f aca="false">---#NAME? #NAME?</f>
        <v>#VALUE!</v>
      </c>
      <c r="J6812" s="3" t="s">
        <v>194</v>
      </c>
      <c r="K6812" s="1" t="n">
        <v>10</v>
      </c>
      <c r="L6812" s="1" t="n">
        <v>0</v>
      </c>
      <c r="M6812" s="1" t="n">
        <v>68170</v>
      </c>
    </row>
    <row r="6813" customFormat="false" ht="14.9" hidden="false" customHeight="false" outlineLevel="0" collapsed="false">
      <c r="A6813" s="1" t="n">
        <v>6818</v>
      </c>
      <c r="B6813" s="1" t="n">
        <v>85</v>
      </c>
      <c r="C6813" s="1" t="n">
        <v>0</v>
      </c>
      <c r="D6813" s="1" t="n">
        <v>0</v>
      </c>
      <c r="E6813" s="1" t="n">
        <v>1</v>
      </c>
      <c r="F6813" s="1" t="n">
        <v>6816</v>
      </c>
      <c r="H6813" s="1" t="s">
        <v>7505</v>
      </c>
      <c r="I6813" s="3" t="e">
        <f aca="false">---#NAME?</f>
        <v>#NAME?</v>
      </c>
      <c r="J6813" s="3" t="s">
        <v>194</v>
      </c>
      <c r="K6813" s="1" t="n">
        <v>10</v>
      </c>
      <c r="L6813" s="1" t="n">
        <v>0</v>
      </c>
      <c r="M6813" s="1" t="n">
        <v>68180</v>
      </c>
    </row>
    <row r="6814" customFormat="false" ht="28.35" hidden="false" customHeight="false" outlineLevel="0" collapsed="false">
      <c r="A6814" s="1" t="n">
        <v>6819</v>
      </c>
      <c r="B6814" s="1" t="n">
        <v>85</v>
      </c>
      <c r="C6814" s="1" t="n">
        <v>0</v>
      </c>
      <c r="D6814" s="1" t="n">
        <v>0</v>
      </c>
      <c r="E6814" s="1" t="n">
        <v>0</v>
      </c>
      <c r="F6814" s="1" t="n">
        <v>6811</v>
      </c>
      <c r="I6814" s="3" t="s">
        <v>7506</v>
      </c>
      <c r="L6814" s="1" t="n">
        <v>0</v>
      </c>
      <c r="M6814" s="1" t="n">
        <v>68190</v>
      </c>
    </row>
    <row r="6815" customFormat="false" ht="14.9" hidden="false" customHeight="false" outlineLevel="0" collapsed="false">
      <c r="A6815" s="1" t="n">
        <v>6820</v>
      </c>
      <c r="B6815" s="1" t="n">
        <v>85</v>
      </c>
      <c r="C6815" s="1" t="n">
        <v>0</v>
      </c>
      <c r="D6815" s="1" t="n">
        <v>0</v>
      </c>
      <c r="E6815" s="1" t="n">
        <v>1</v>
      </c>
      <c r="F6815" s="1" t="n">
        <v>6819</v>
      </c>
      <c r="H6815" s="1" t="s">
        <v>7507</v>
      </c>
      <c r="I6815" s="3" t="e">
        <f aca="false">--#NAME?</f>
        <v>#NAME?</v>
      </c>
      <c r="J6815" s="3" t="s">
        <v>194</v>
      </c>
      <c r="K6815" s="1" t="n">
        <v>10</v>
      </c>
      <c r="L6815" s="1" t="n">
        <v>0</v>
      </c>
      <c r="M6815" s="1" t="n">
        <v>68200</v>
      </c>
    </row>
    <row r="6816" customFormat="false" ht="14.9" hidden="false" customHeight="false" outlineLevel="0" collapsed="false">
      <c r="A6816" s="1" t="n">
        <v>6821</v>
      </c>
      <c r="B6816" s="1" t="n">
        <v>85</v>
      </c>
      <c r="C6816" s="1" t="n">
        <v>0</v>
      </c>
      <c r="D6816" s="1" t="n">
        <v>0</v>
      </c>
      <c r="E6816" s="1" t="n">
        <v>1</v>
      </c>
      <c r="F6816" s="1" t="n">
        <v>6819</v>
      </c>
      <c r="H6816" s="1" t="s">
        <v>7508</v>
      </c>
      <c r="I6816" s="3" t="e">
        <f aca="false">--#NAME?</f>
        <v>#NAME?</v>
      </c>
      <c r="J6816" s="3" t="s">
        <v>194</v>
      </c>
      <c r="K6816" s="1" t="n">
        <v>10</v>
      </c>
      <c r="L6816" s="1" t="n">
        <v>0</v>
      </c>
      <c r="M6816" s="1" t="n">
        <v>68210</v>
      </c>
    </row>
    <row r="6817" customFormat="false" ht="55.2" hidden="false" customHeight="false" outlineLevel="0" collapsed="false">
      <c r="A6817" s="1" t="n">
        <v>6822</v>
      </c>
      <c r="B6817" s="1" t="n">
        <v>85</v>
      </c>
      <c r="C6817" s="1" t="n">
        <v>0</v>
      </c>
      <c r="D6817" s="1" t="n">
        <v>0</v>
      </c>
      <c r="E6817" s="1" t="n">
        <v>0</v>
      </c>
      <c r="F6817" s="1" t="n">
        <v>6811</v>
      </c>
      <c r="I6817" s="3" t="s">
        <v>7509</v>
      </c>
      <c r="L6817" s="1" t="n">
        <v>0</v>
      </c>
      <c r="M6817" s="1" t="n">
        <v>68220</v>
      </c>
    </row>
    <row r="6818" customFormat="false" ht="14.9" hidden="false" customHeight="false" outlineLevel="0" collapsed="false">
      <c r="A6818" s="1" t="n">
        <v>6823</v>
      </c>
      <c r="B6818" s="1" t="n">
        <v>85</v>
      </c>
      <c r="C6818" s="1" t="n">
        <v>0</v>
      </c>
      <c r="D6818" s="1" t="n">
        <v>0</v>
      </c>
      <c r="E6818" s="1" t="n">
        <v>1</v>
      </c>
      <c r="F6818" s="1" t="n">
        <v>6822</v>
      </c>
      <c r="H6818" s="1" t="s">
        <v>7510</v>
      </c>
      <c r="I6818" s="3" t="e">
        <f aca="false">--#NAME?-#NAME? #NAME?-#NAME? #NAME? #NAME?</f>
        <v>#VALUE!</v>
      </c>
      <c r="J6818" s="3" t="s">
        <v>194</v>
      </c>
      <c r="K6818" s="1" t="n">
        <v>10</v>
      </c>
      <c r="L6818" s="1" t="n">
        <v>0</v>
      </c>
      <c r="M6818" s="1" t="n">
        <v>68230</v>
      </c>
    </row>
    <row r="6819" customFormat="false" ht="55.2" hidden="false" customHeight="false" outlineLevel="0" collapsed="false">
      <c r="A6819" s="1" t="n">
        <v>6824</v>
      </c>
      <c r="B6819" s="1" t="n">
        <v>85</v>
      </c>
      <c r="C6819" s="1" t="n">
        <v>0</v>
      </c>
      <c r="D6819" s="1" t="n">
        <v>0</v>
      </c>
      <c r="E6819" s="1" t="n">
        <v>1</v>
      </c>
      <c r="F6819" s="1" t="n">
        <v>6822</v>
      </c>
      <c r="H6819" s="1" t="s">
        <v>7511</v>
      </c>
      <c r="I6819" s="3" t="s">
        <v>7512</v>
      </c>
      <c r="J6819" s="3" t="s">
        <v>194</v>
      </c>
      <c r="K6819" s="1" t="n">
        <v>10</v>
      </c>
      <c r="L6819" s="1" t="n">
        <v>0</v>
      </c>
      <c r="M6819" s="1" t="n">
        <v>68240</v>
      </c>
    </row>
    <row r="6820" customFormat="false" ht="14.9" hidden="false" customHeight="false" outlineLevel="0" collapsed="false">
      <c r="A6820" s="1" t="n">
        <v>6825</v>
      </c>
      <c r="B6820" s="1" t="n">
        <v>85</v>
      </c>
      <c r="C6820" s="1" t="n">
        <v>0</v>
      </c>
      <c r="D6820" s="1" t="n">
        <v>0</v>
      </c>
      <c r="E6820" s="1" t="n">
        <v>1</v>
      </c>
      <c r="F6820" s="1" t="n">
        <v>6822</v>
      </c>
      <c r="H6820" s="1" t="s">
        <v>7513</v>
      </c>
      <c r="I6820" s="3" t="e">
        <f aca="false">--#NAME?</f>
        <v>#NAME?</v>
      </c>
      <c r="J6820" s="3" t="s">
        <v>194</v>
      </c>
      <c r="K6820" s="1" t="n">
        <v>10</v>
      </c>
      <c r="L6820" s="1" t="n">
        <v>0</v>
      </c>
      <c r="M6820" s="1" t="n">
        <v>68250</v>
      </c>
    </row>
    <row r="6821" customFormat="false" ht="14.9" hidden="false" customHeight="false" outlineLevel="0" collapsed="false">
      <c r="A6821" s="1" t="n">
        <v>6826</v>
      </c>
      <c r="B6821" s="1" t="n">
        <v>85</v>
      </c>
      <c r="C6821" s="1" t="n">
        <v>0</v>
      </c>
      <c r="D6821" s="1" t="n">
        <v>0</v>
      </c>
      <c r="E6821" s="1" t="n">
        <v>0</v>
      </c>
      <c r="F6821" s="1" t="n">
        <v>6811</v>
      </c>
      <c r="I6821" s="3" t="e">
        <f aca="false">-#NAME?</f>
        <v>#NAME?</v>
      </c>
      <c r="L6821" s="1" t="n">
        <v>0</v>
      </c>
      <c r="M6821" s="1" t="n">
        <v>68260</v>
      </c>
    </row>
    <row r="6822" customFormat="false" ht="14.9" hidden="false" customHeight="false" outlineLevel="0" collapsed="false">
      <c r="A6822" s="1" t="n">
        <v>6827</v>
      </c>
      <c r="B6822" s="1" t="n">
        <v>85</v>
      </c>
      <c r="C6822" s="1" t="n">
        <v>0</v>
      </c>
      <c r="D6822" s="1" t="n">
        <v>0</v>
      </c>
      <c r="E6822" s="1" t="n">
        <v>1</v>
      </c>
      <c r="F6822" s="1" t="n">
        <v>6826</v>
      </c>
      <c r="H6822" s="1" t="s">
        <v>7514</v>
      </c>
      <c r="I6822" s="3" t="e">
        <f aca="false">---#NAME?</f>
        <v>#NAME?</v>
      </c>
      <c r="J6822" s="3" t="s">
        <v>194</v>
      </c>
      <c r="K6822" s="1" t="n">
        <v>10</v>
      </c>
      <c r="L6822" s="1" t="n">
        <v>0</v>
      </c>
      <c r="M6822" s="1" t="n">
        <v>68270</v>
      </c>
    </row>
    <row r="6823" customFormat="false" ht="14.9" hidden="false" customHeight="false" outlineLevel="0" collapsed="false">
      <c r="A6823" s="1" t="n">
        <v>6828</v>
      </c>
      <c r="B6823" s="1" t="n">
        <v>85</v>
      </c>
      <c r="C6823" s="1" t="n">
        <v>0</v>
      </c>
      <c r="D6823" s="1" t="n">
        <v>0</v>
      </c>
      <c r="E6823" s="1" t="n">
        <v>1</v>
      </c>
      <c r="F6823" s="1" t="n">
        <v>6826</v>
      </c>
      <c r="H6823" s="1" t="s">
        <v>7515</v>
      </c>
      <c r="I6823" s="3" t="e">
        <f aca="false">---#NAME?</f>
        <v>#NAME?</v>
      </c>
      <c r="J6823" s="3" t="s">
        <v>194</v>
      </c>
      <c r="K6823" s="1" t="n">
        <v>10</v>
      </c>
      <c r="L6823" s="1" t="n">
        <v>0</v>
      </c>
      <c r="M6823" s="1" t="n">
        <v>68280</v>
      </c>
    </row>
    <row r="6824" customFormat="false" ht="13.8" hidden="false" customHeight="false" outlineLevel="0" collapsed="false">
      <c r="A6824" s="1" t="n">
        <v>6829</v>
      </c>
      <c r="B6824" s="1" t="n">
        <v>85</v>
      </c>
      <c r="C6824" s="1" t="n">
        <v>0</v>
      </c>
      <c r="D6824" s="1" t="n">
        <v>1</v>
      </c>
      <c r="E6824" s="1" t="n">
        <v>0</v>
      </c>
      <c r="G6824" s="1" t="s">
        <v>7516</v>
      </c>
      <c r="L6824" s="1" t="n">
        <v>0</v>
      </c>
      <c r="M6824" s="1" t="n">
        <v>68290</v>
      </c>
    </row>
    <row r="6825" customFormat="false" ht="377.6" hidden="false" customHeight="false" outlineLevel="0" collapsed="false">
      <c r="A6825" s="1" t="n">
        <v>6830</v>
      </c>
      <c r="B6825" s="1" t="n">
        <v>85</v>
      </c>
      <c r="C6825" s="1" t="n">
        <v>0</v>
      </c>
      <c r="D6825" s="1" t="n">
        <v>1</v>
      </c>
      <c r="E6825" s="1" t="n">
        <v>0</v>
      </c>
      <c r="G6825" s="1" t="n">
        <v>85.25</v>
      </c>
      <c r="I6825" s="3" t="s">
        <v>7517</v>
      </c>
      <c r="L6825" s="1" t="n">
        <v>0</v>
      </c>
      <c r="M6825" s="1" t="n">
        <v>68300</v>
      </c>
    </row>
    <row r="6826" customFormat="false" ht="14.9" hidden="false" customHeight="false" outlineLevel="0" collapsed="false">
      <c r="A6826" s="1" t="n">
        <v>6831</v>
      </c>
      <c r="B6826" s="1" t="n">
        <v>85</v>
      </c>
      <c r="C6826" s="1" t="n">
        <v>0</v>
      </c>
      <c r="D6826" s="1" t="n">
        <v>0</v>
      </c>
      <c r="E6826" s="1" t="n">
        <v>1</v>
      </c>
      <c r="F6826" s="1" t="n">
        <v>6830</v>
      </c>
      <c r="H6826" s="1" t="s">
        <v>7518</v>
      </c>
      <c r="I6826" s="3" t="e">
        <f aca="false">-#NAME? #NAME?</f>
        <v>#VALUE!</v>
      </c>
      <c r="J6826" s="3" t="s">
        <v>194</v>
      </c>
      <c r="K6826" s="1" t="n">
        <v>10</v>
      </c>
      <c r="L6826" s="1" t="n">
        <v>0</v>
      </c>
      <c r="M6826" s="1" t="n">
        <v>68310</v>
      </c>
    </row>
    <row r="6827" customFormat="false" ht="14.9" hidden="false" customHeight="false" outlineLevel="0" collapsed="false">
      <c r="A6827" s="1" t="n">
        <v>6832</v>
      </c>
      <c r="B6827" s="1" t="n">
        <v>85</v>
      </c>
      <c r="C6827" s="1" t="n">
        <v>0</v>
      </c>
      <c r="D6827" s="1" t="n">
        <v>0</v>
      </c>
      <c r="E6827" s="1" t="n">
        <v>1</v>
      </c>
      <c r="F6827" s="1" t="n">
        <v>6830</v>
      </c>
      <c r="H6827" s="1" t="s">
        <v>7519</v>
      </c>
      <c r="I6827" s="3" t="e">
        <f aca="false">-#NAME? #NAME? #NAME? #NAME? #NAME?</f>
        <v>#VALUE!</v>
      </c>
      <c r="J6827" s="3" t="s">
        <v>194</v>
      </c>
      <c r="K6827" s="1" t="n">
        <v>10</v>
      </c>
      <c r="L6827" s="1" t="n">
        <v>0</v>
      </c>
      <c r="M6827" s="1" t="n">
        <v>68320</v>
      </c>
    </row>
    <row r="6828" customFormat="false" ht="14.9" hidden="false" customHeight="false" outlineLevel="0" collapsed="false">
      <c r="A6828" s="1" t="n">
        <v>6833</v>
      </c>
      <c r="B6828" s="1" t="n">
        <v>85</v>
      </c>
      <c r="C6828" s="1" t="n">
        <v>0</v>
      </c>
      <c r="D6828" s="1" t="n">
        <v>0</v>
      </c>
      <c r="E6828" s="1" t="n">
        <v>1</v>
      </c>
      <c r="F6828" s="1" t="n">
        <v>6830</v>
      </c>
      <c r="H6828" s="1" t="s">
        <v>7520</v>
      </c>
      <c r="I6828" s="3" t="e">
        <f aca="false">-#NAME? #NAME?,#NAME? #NAME? #NAME? #NAME? #NAME? #NAME?</f>
        <v>#VALUE!</v>
      </c>
      <c r="J6828" s="3" t="s">
        <v>194</v>
      </c>
      <c r="K6828" s="1" t="n">
        <v>10</v>
      </c>
      <c r="L6828" s="1" t="n">
        <v>0</v>
      </c>
      <c r="M6828" s="1" t="n">
        <v>68330</v>
      </c>
    </row>
    <row r="6829" customFormat="false" ht="149.25" hidden="false" customHeight="false" outlineLevel="0" collapsed="false">
      <c r="A6829" s="1" t="n">
        <v>6834</v>
      </c>
      <c r="B6829" s="1" t="n">
        <v>85</v>
      </c>
      <c r="C6829" s="1" t="n">
        <v>0</v>
      </c>
      <c r="D6829" s="1" t="n">
        <v>1</v>
      </c>
      <c r="E6829" s="1" t="n">
        <v>0</v>
      </c>
      <c r="G6829" s="1" t="n">
        <v>85.26</v>
      </c>
      <c r="I6829" s="3" t="s">
        <v>7521</v>
      </c>
      <c r="L6829" s="1" t="n">
        <v>0</v>
      </c>
      <c r="M6829" s="1" t="n">
        <v>68340</v>
      </c>
    </row>
    <row r="6830" customFormat="false" ht="14.9" hidden="false" customHeight="false" outlineLevel="0" collapsed="false">
      <c r="A6830" s="1" t="n">
        <v>6835</v>
      </c>
      <c r="B6830" s="1" t="n">
        <v>85</v>
      </c>
      <c r="C6830" s="1" t="n">
        <v>0</v>
      </c>
      <c r="D6830" s="1" t="n">
        <v>0</v>
      </c>
      <c r="E6830" s="1" t="n">
        <v>1</v>
      </c>
      <c r="F6830" s="1" t="n">
        <v>6834</v>
      </c>
      <c r="H6830" s="1" t="s">
        <v>7522</v>
      </c>
      <c r="I6830" s="3" t="e">
        <f aca="false">-#NAME? #NAME?</f>
        <v>#VALUE!</v>
      </c>
      <c r="J6830" s="3" t="s">
        <v>194</v>
      </c>
      <c r="K6830" s="1" t="n">
        <v>10</v>
      </c>
      <c r="L6830" s="1" t="n">
        <v>0</v>
      </c>
      <c r="M6830" s="1" t="n">
        <v>68350</v>
      </c>
    </row>
    <row r="6831" customFormat="false" ht="14.9" hidden="false" customHeight="false" outlineLevel="0" collapsed="false">
      <c r="A6831" s="1" t="n">
        <v>6836</v>
      </c>
      <c r="B6831" s="1" t="n">
        <v>85</v>
      </c>
      <c r="C6831" s="1" t="n">
        <v>0</v>
      </c>
      <c r="D6831" s="1" t="n">
        <v>0</v>
      </c>
      <c r="E6831" s="1" t="n">
        <v>0</v>
      </c>
      <c r="F6831" s="1" t="n">
        <v>6834</v>
      </c>
      <c r="I6831" s="3" t="s">
        <v>6517</v>
      </c>
      <c r="L6831" s="1" t="n">
        <v>0</v>
      </c>
      <c r="M6831" s="1" t="n">
        <v>68360</v>
      </c>
    </row>
    <row r="6832" customFormat="false" ht="14.9" hidden="false" customHeight="false" outlineLevel="0" collapsed="false">
      <c r="A6832" s="1" t="n">
        <v>6837</v>
      </c>
      <c r="B6832" s="1" t="n">
        <v>85</v>
      </c>
      <c r="C6832" s="1" t="n">
        <v>0</v>
      </c>
      <c r="D6832" s="1" t="n">
        <v>0</v>
      </c>
      <c r="E6832" s="1" t="n">
        <v>1</v>
      </c>
      <c r="F6832" s="1" t="n">
        <v>6836</v>
      </c>
      <c r="H6832" s="1" t="s">
        <v>7523</v>
      </c>
      <c r="I6832" s="3" t="e">
        <f aca="false">--#NAME? #NAME? #NAME? #NAME?</f>
        <v>#VALUE!</v>
      </c>
      <c r="J6832" s="3" t="s">
        <v>194</v>
      </c>
      <c r="K6832" s="1" t="n">
        <v>10</v>
      </c>
      <c r="L6832" s="1" t="n">
        <v>0</v>
      </c>
      <c r="M6832" s="1" t="n">
        <v>68370</v>
      </c>
    </row>
    <row r="6833" customFormat="false" ht="14.9" hidden="false" customHeight="false" outlineLevel="0" collapsed="false">
      <c r="A6833" s="1" t="n">
        <v>6838</v>
      </c>
      <c r="B6833" s="1" t="n">
        <v>85</v>
      </c>
      <c r="C6833" s="1" t="n">
        <v>0</v>
      </c>
      <c r="D6833" s="1" t="n">
        <v>0</v>
      </c>
      <c r="E6833" s="1" t="n">
        <v>1</v>
      </c>
      <c r="F6833" s="1" t="n">
        <v>6836</v>
      </c>
      <c r="H6833" s="1" t="s">
        <v>7524</v>
      </c>
      <c r="I6833" s="3" t="e">
        <f aca="false">--#NAME? #NAME? #NAME? #NAME?</f>
        <v>#VALUE!</v>
      </c>
      <c r="J6833" s="3" t="s">
        <v>194</v>
      </c>
      <c r="K6833" s="1" t="n">
        <v>10</v>
      </c>
      <c r="L6833" s="1" t="n">
        <v>0</v>
      </c>
      <c r="M6833" s="1" t="n">
        <v>68380</v>
      </c>
    </row>
    <row r="6834" customFormat="false" ht="256.7" hidden="false" customHeight="false" outlineLevel="0" collapsed="false">
      <c r="A6834" s="1" t="n">
        <v>6839</v>
      </c>
      <c r="B6834" s="1" t="n">
        <v>85</v>
      </c>
      <c r="C6834" s="1" t="n">
        <v>0</v>
      </c>
      <c r="D6834" s="1" t="n">
        <v>1</v>
      </c>
      <c r="E6834" s="1" t="n">
        <v>0</v>
      </c>
      <c r="G6834" s="1" t="n">
        <v>85.27</v>
      </c>
      <c r="I6834" s="3" t="s">
        <v>7525</v>
      </c>
      <c r="L6834" s="1" t="n">
        <v>0</v>
      </c>
      <c r="M6834" s="1" t="n">
        <v>68390</v>
      </c>
    </row>
    <row r="6835" customFormat="false" ht="149.25" hidden="false" customHeight="false" outlineLevel="0" collapsed="false">
      <c r="A6835" s="1" t="n">
        <v>6840</v>
      </c>
      <c r="B6835" s="1" t="n">
        <v>85</v>
      </c>
      <c r="C6835" s="1" t="n">
        <v>0</v>
      </c>
      <c r="D6835" s="1" t="n">
        <v>0</v>
      </c>
      <c r="E6835" s="1" t="n">
        <v>0</v>
      </c>
      <c r="F6835" s="1" t="n">
        <v>6839</v>
      </c>
      <c r="I6835" s="3" t="s">
        <v>7526</v>
      </c>
      <c r="L6835" s="1" t="n">
        <v>0</v>
      </c>
      <c r="M6835" s="1" t="n">
        <v>68400</v>
      </c>
    </row>
    <row r="6836" customFormat="false" ht="14.9" hidden="false" customHeight="false" outlineLevel="0" collapsed="false">
      <c r="A6836" s="1" t="n">
        <v>6841</v>
      </c>
      <c r="B6836" s="1" t="n">
        <v>85</v>
      </c>
      <c r="C6836" s="1" t="n">
        <v>0</v>
      </c>
      <c r="D6836" s="1" t="n">
        <v>0</v>
      </c>
      <c r="E6836" s="1" t="n">
        <v>1</v>
      </c>
      <c r="F6836" s="1" t="n">
        <v>6840</v>
      </c>
      <c r="H6836" s="1" t="s">
        <v>7527</v>
      </c>
      <c r="I6836" s="3" t="e">
        <f aca="false">--#NAME? #NAME? #NAME?</f>
        <v>#VALUE!</v>
      </c>
      <c r="J6836" s="3" t="s">
        <v>194</v>
      </c>
      <c r="K6836" s="1" t="n">
        <v>10</v>
      </c>
      <c r="L6836" s="1" t="n">
        <v>0</v>
      </c>
      <c r="M6836" s="1" t="n">
        <v>68410</v>
      </c>
    </row>
    <row r="6837" customFormat="false" ht="14.9" hidden="false" customHeight="false" outlineLevel="0" collapsed="false">
      <c r="A6837" s="1" t="n">
        <v>6842</v>
      </c>
      <c r="B6837" s="1" t="n">
        <v>85</v>
      </c>
      <c r="C6837" s="1" t="n">
        <v>0</v>
      </c>
      <c r="D6837" s="1" t="n">
        <v>0</v>
      </c>
      <c r="E6837" s="1" t="n">
        <v>1</v>
      </c>
      <c r="F6837" s="1" t="n">
        <v>6840</v>
      </c>
      <c r="H6837" s="1" t="s">
        <v>7528</v>
      </c>
      <c r="I6837" s="3" t="e">
        <f aca="false">--#NAME? #NAME? #NAME? #NAME? #NAME? #NAME? #NAME? #NAME? #NAME?</f>
        <v>#VALUE!</v>
      </c>
      <c r="J6837" s="3" t="s">
        <v>194</v>
      </c>
      <c r="K6837" s="1" t="n">
        <v>10</v>
      </c>
      <c r="L6837" s="1" t="n">
        <v>0</v>
      </c>
      <c r="M6837" s="1" t="n">
        <v>68420</v>
      </c>
    </row>
    <row r="6838" customFormat="false" ht="14.9" hidden="false" customHeight="false" outlineLevel="0" collapsed="false">
      <c r="A6838" s="1" t="n">
        <v>6843</v>
      </c>
      <c r="B6838" s="1" t="n">
        <v>85</v>
      </c>
      <c r="C6838" s="1" t="n">
        <v>0</v>
      </c>
      <c r="D6838" s="1" t="n">
        <v>0</v>
      </c>
      <c r="E6838" s="1" t="n">
        <v>1</v>
      </c>
      <c r="F6838" s="1" t="n">
        <v>6840</v>
      </c>
      <c r="H6838" s="1" t="s">
        <v>7529</v>
      </c>
      <c r="I6838" s="3" t="e">
        <f aca="false">--#NAME?</f>
        <v>#NAME?</v>
      </c>
      <c r="J6838" s="3" t="s">
        <v>194</v>
      </c>
      <c r="K6838" s="1" t="n">
        <v>10</v>
      </c>
      <c r="L6838" s="1" t="n">
        <v>0</v>
      </c>
      <c r="M6838" s="1" t="n">
        <v>68430</v>
      </c>
    </row>
    <row r="6839" customFormat="false" ht="229.85" hidden="false" customHeight="false" outlineLevel="0" collapsed="false">
      <c r="A6839" s="1" t="n">
        <v>6844</v>
      </c>
      <c r="B6839" s="1" t="n">
        <v>85</v>
      </c>
      <c r="C6839" s="1" t="n">
        <v>0</v>
      </c>
      <c r="D6839" s="1" t="n">
        <v>0</v>
      </c>
      <c r="E6839" s="1" t="n">
        <v>0</v>
      </c>
      <c r="F6839" s="1" t="n">
        <v>6839</v>
      </c>
      <c r="I6839" s="3" t="s">
        <v>7530</v>
      </c>
      <c r="L6839" s="1" t="n">
        <v>0</v>
      </c>
      <c r="M6839" s="1" t="n">
        <v>68440</v>
      </c>
    </row>
    <row r="6840" customFormat="false" ht="14.9" hidden="false" customHeight="false" outlineLevel="0" collapsed="false">
      <c r="A6840" s="1" t="n">
        <v>6845</v>
      </c>
      <c r="B6840" s="1" t="n">
        <v>85</v>
      </c>
      <c r="C6840" s="1" t="n">
        <v>0</v>
      </c>
      <c r="D6840" s="1" t="n">
        <v>0</v>
      </c>
      <c r="E6840" s="1" t="n">
        <v>1</v>
      </c>
      <c r="F6840" s="1" t="n">
        <v>6844</v>
      </c>
      <c r="H6840" s="1" t="s">
        <v>7531</v>
      </c>
      <c r="I6840" s="3" t="e">
        <f aca="false">--#NAME? #NAME? #NAME? #NAME? #NAME? #NAME? #NAME?</f>
        <v>#VALUE!</v>
      </c>
      <c r="J6840" s="3" t="s">
        <v>194</v>
      </c>
      <c r="K6840" s="1" t="n">
        <v>10</v>
      </c>
      <c r="L6840" s="1" t="n">
        <v>0</v>
      </c>
      <c r="M6840" s="1" t="n">
        <v>68450</v>
      </c>
    </row>
    <row r="6841" customFormat="false" ht="14.9" hidden="false" customHeight="false" outlineLevel="0" collapsed="false">
      <c r="A6841" s="1" t="n">
        <v>6846</v>
      </c>
      <c r="B6841" s="1" t="n">
        <v>85</v>
      </c>
      <c r="C6841" s="1" t="n">
        <v>0</v>
      </c>
      <c r="D6841" s="1" t="n">
        <v>0</v>
      </c>
      <c r="E6841" s="1" t="n">
        <v>1</v>
      </c>
      <c r="F6841" s="1" t="n">
        <v>6844</v>
      </c>
      <c r="H6841" s="1" t="s">
        <v>7532</v>
      </c>
      <c r="I6841" s="3" t="e">
        <f aca="false">--#NAME?</f>
        <v>#NAME?</v>
      </c>
      <c r="J6841" s="3" t="s">
        <v>194</v>
      </c>
      <c r="K6841" s="1" t="n">
        <v>10</v>
      </c>
      <c r="L6841" s="1" t="n">
        <v>0</v>
      </c>
      <c r="M6841" s="1" t="n">
        <v>68460</v>
      </c>
    </row>
    <row r="6842" customFormat="false" ht="14.9" hidden="false" customHeight="false" outlineLevel="0" collapsed="false">
      <c r="A6842" s="1" t="n">
        <v>6847</v>
      </c>
      <c r="B6842" s="1" t="n">
        <v>85</v>
      </c>
      <c r="C6842" s="1" t="n">
        <v>0</v>
      </c>
      <c r="D6842" s="1" t="n">
        <v>0</v>
      </c>
      <c r="E6842" s="1" t="n">
        <v>0</v>
      </c>
      <c r="F6842" s="1" t="n">
        <v>6839</v>
      </c>
      <c r="I6842" s="3" t="s">
        <v>6517</v>
      </c>
      <c r="J6842" s="3" t="s">
        <v>194</v>
      </c>
      <c r="K6842" s="1" t="n">
        <v>10</v>
      </c>
      <c r="L6842" s="1" t="n">
        <v>0</v>
      </c>
      <c r="M6842" s="1" t="n">
        <v>68470</v>
      </c>
    </row>
    <row r="6843" customFormat="false" ht="14.9" hidden="false" customHeight="false" outlineLevel="0" collapsed="false">
      <c r="A6843" s="1" t="n">
        <v>6848</v>
      </c>
      <c r="B6843" s="1" t="n">
        <v>85</v>
      </c>
      <c r="C6843" s="1" t="n">
        <v>0</v>
      </c>
      <c r="D6843" s="1" t="n">
        <v>0</v>
      </c>
      <c r="E6843" s="1" t="n">
        <v>1</v>
      </c>
      <c r="F6843" s="1" t="n">
        <v>6847</v>
      </c>
      <c r="H6843" s="1" t="s">
        <v>7533</v>
      </c>
      <c r="I6843" s="3" t="e">
        <f aca="false">--#NAME? #NAME? #NAME? #NAME? #NAME? #NAME? #NAME?</f>
        <v>#VALUE!</v>
      </c>
      <c r="J6843" s="3" t="s">
        <v>194</v>
      </c>
      <c r="K6843" s="1" t="n">
        <v>10</v>
      </c>
      <c r="L6843" s="1" t="n">
        <v>0</v>
      </c>
      <c r="M6843" s="1" t="n">
        <v>68480</v>
      </c>
    </row>
    <row r="6844" customFormat="false" ht="14.9" hidden="false" customHeight="false" outlineLevel="0" collapsed="false">
      <c r="A6844" s="1" t="n">
        <v>6849</v>
      </c>
      <c r="B6844" s="1" t="n">
        <v>85</v>
      </c>
      <c r="C6844" s="1" t="n">
        <v>0</v>
      </c>
      <c r="D6844" s="1" t="n">
        <v>0</v>
      </c>
      <c r="E6844" s="1" t="n">
        <v>1</v>
      </c>
      <c r="F6844" s="1" t="n">
        <v>6847</v>
      </c>
      <c r="H6844" s="1" t="s">
        <v>7534</v>
      </c>
      <c r="I6844" s="3" t="e">
        <f aca="false">--#NAME? #NAME? #NAME? #NAME? #NAME? #NAME? #NAME? #NAME? #NAME? #NAME? #NAME? #NAME? #NAME?</f>
        <v>#VALUE!</v>
      </c>
      <c r="J6844" s="3" t="s">
        <v>194</v>
      </c>
      <c r="K6844" s="1" t="n">
        <v>10</v>
      </c>
      <c r="L6844" s="1" t="n">
        <v>0</v>
      </c>
      <c r="M6844" s="1" t="n">
        <v>68490</v>
      </c>
    </row>
    <row r="6845" customFormat="false" ht="14.9" hidden="false" customHeight="false" outlineLevel="0" collapsed="false">
      <c r="A6845" s="1" t="n">
        <v>6850</v>
      </c>
      <c r="B6845" s="1" t="n">
        <v>85</v>
      </c>
      <c r="C6845" s="1" t="n">
        <v>0</v>
      </c>
      <c r="D6845" s="1" t="n">
        <v>0</v>
      </c>
      <c r="E6845" s="1" t="n">
        <v>1</v>
      </c>
      <c r="F6845" s="1" t="n">
        <v>6847</v>
      </c>
      <c r="H6845" s="1" t="s">
        <v>7535</v>
      </c>
      <c r="I6845" s="3" t="e">
        <f aca="false">--#NAME?</f>
        <v>#NAME?</v>
      </c>
      <c r="J6845" s="3" t="s">
        <v>194</v>
      </c>
      <c r="K6845" s="1" t="n">
        <v>10</v>
      </c>
      <c r="L6845" s="1" t="n">
        <v>0</v>
      </c>
      <c r="M6845" s="1" t="n">
        <v>68500</v>
      </c>
    </row>
    <row r="6846" customFormat="false" ht="377.6" hidden="false" customHeight="false" outlineLevel="0" collapsed="false">
      <c r="A6846" s="1" t="n">
        <v>6851</v>
      </c>
      <c r="B6846" s="1" t="n">
        <v>85</v>
      </c>
      <c r="C6846" s="1" t="n">
        <v>0</v>
      </c>
      <c r="D6846" s="1" t="n">
        <v>1</v>
      </c>
      <c r="E6846" s="1" t="n">
        <v>0</v>
      </c>
      <c r="G6846" s="1" t="n">
        <v>85.28</v>
      </c>
      <c r="I6846" s="3" t="s">
        <v>7536</v>
      </c>
      <c r="L6846" s="1" t="n">
        <v>0</v>
      </c>
      <c r="M6846" s="1" t="n">
        <v>68510</v>
      </c>
    </row>
    <row r="6847" customFormat="false" ht="55.2" hidden="false" customHeight="false" outlineLevel="0" collapsed="false">
      <c r="A6847" s="1" t="n">
        <v>6852</v>
      </c>
      <c r="B6847" s="1" t="n">
        <v>85</v>
      </c>
      <c r="C6847" s="1" t="n">
        <v>0</v>
      </c>
      <c r="D6847" s="1" t="n">
        <v>0</v>
      </c>
      <c r="E6847" s="1" t="n">
        <v>0</v>
      </c>
      <c r="F6847" s="1" t="n">
        <v>6851</v>
      </c>
      <c r="I6847" s="3" t="s">
        <v>7537</v>
      </c>
      <c r="L6847" s="1" t="n">
        <v>0</v>
      </c>
      <c r="M6847" s="1" t="n">
        <v>68520</v>
      </c>
    </row>
    <row r="6848" customFormat="false" ht="202.95" hidden="false" customHeight="false" outlineLevel="0" collapsed="false">
      <c r="A6848" s="1" t="n">
        <v>6853</v>
      </c>
      <c r="B6848" s="1" t="n">
        <v>85</v>
      </c>
      <c r="C6848" s="1" t="n">
        <v>0</v>
      </c>
      <c r="D6848" s="1" t="n">
        <v>0</v>
      </c>
      <c r="E6848" s="1" t="n">
        <v>1</v>
      </c>
      <c r="F6848" s="1" t="n">
        <v>6852</v>
      </c>
      <c r="H6848" s="1" t="s">
        <v>7538</v>
      </c>
      <c r="I6848" s="3" t="s">
        <v>7539</v>
      </c>
      <c r="J6848" s="3" t="s">
        <v>194</v>
      </c>
      <c r="K6848" s="1" t="n">
        <v>10</v>
      </c>
      <c r="L6848" s="1" t="n">
        <v>0</v>
      </c>
      <c r="M6848" s="1" t="n">
        <v>68530</v>
      </c>
    </row>
    <row r="6849" customFormat="false" ht="14.9" hidden="false" customHeight="false" outlineLevel="0" collapsed="false">
      <c r="A6849" s="1" t="n">
        <v>6854</v>
      </c>
      <c r="B6849" s="1" t="n">
        <v>85</v>
      </c>
      <c r="C6849" s="1" t="n">
        <v>0</v>
      </c>
      <c r="D6849" s="1" t="n">
        <v>0</v>
      </c>
      <c r="E6849" s="1" t="n">
        <v>1</v>
      </c>
      <c r="F6849" s="1" t="n">
        <v>6852</v>
      </c>
      <c r="H6849" s="1" t="s">
        <v>7540</v>
      </c>
      <c r="I6849" s="3" t="e">
        <f aca="false">--#NAME?</f>
        <v>#NAME?</v>
      </c>
      <c r="J6849" s="3" t="s">
        <v>194</v>
      </c>
      <c r="K6849" s="1" t="n">
        <v>10</v>
      </c>
      <c r="L6849" s="1" t="n">
        <v>0</v>
      </c>
      <c r="M6849" s="1" t="n">
        <v>68540</v>
      </c>
    </row>
    <row r="6850" customFormat="false" ht="28.35" hidden="false" customHeight="false" outlineLevel="0" collapsed="false">
      <c r="A6850" s="1" t="n">
        <v>6855</v>
      </c>
      <c r="B6850" s="1" t="n">
        <v>85</v>
      </c>
      <c r="C6850" s="1" t="n">
        <v>0</v>
      </c>
      <c r="D6850" s="1" t="n">
        <v>0</v>
      </c>
      <c r="E6850" s="1" t="n">
        <v>0</v>
      </c>
      <c r="F6850" s="1" t="n">
        <v>6851</v>
      </c>
      <c r="I6850" s="3" t="s">
        <v>7541</v>
      </c>
      <c r="L6850" s="1" t="n">
        <v>0</v>
      </c>
      <c r="M6850" s="1" t="n">
        <v>68550</v>
      </c>
    </row>
    <row r="6851" customFormat="false" ht="202.95" hidden="false" customHeight="false" outlineLevel="0" collapsed="false">
      <c r="A6851" s="1" t="n">
        <v>6856</v>
      </c>
      <c r="B6851" s="1" t="n">
        <v>85</v>
      </c>
      <c r="C6851" s="1" t="n">
        <v>0</v>
      </c>
      <c r="D6851" s="1" t="n">
        <v>0</v>
      </c>
      <c r="E6851" s="1" t="n">
        <v>1</v>
      </c>
      <c r="F6851" s="1" t="n">
        <v>6855</v>
      </c>
      <c r="H6851" s="1" t="s">
        <v>7542</v>
      </c>
      <c r="I6851" s="3" t="s">
        <v>7539</v>
      </c>
      <c r="J6851" s="3" t="s">
        <v>194</v>
      </c>
      <c r="K6851" s="1" t="n">
        <v>10</v>
      </c>
      <c r="L6851" s="1" t="n">
        <v>0</v>
      </c>
      <c r="M6851" s="1" t="n">
        <v>68560</v>
      </c>
    </row>
    <row r="6852" customFormat="false" ht="14.9" hidden="false" customHeight="false" outlineLevel="0" collapsed="false">
      <c r="A6852" s="1" t="n">
        <v>6857</v>
      </c>
      <c r="B6852" s="1" t="n">
        <v>85</v>
      </c>
      <c r="C6852" s="1" t="n">
        <v>0</v>
      </c>
      <c r="D6852" s="1" t="n">
        <v>0</v>
      </c>
      <c r="E6852" s="1" t="n">
        <v>1</v>
      </c>
      <c r="F6852" s="1" t="n">
        <v>6855</v>
      </c>
      <c r="H6852" s="1" t="s">
        <v>7543</v>
      </c>
      <c r="I6852" s="3" t="s">
        <v>706</v>
      </c>
      <c r="J6852" s="3" t="s">
        <v>194</v>
      </c>
      <c r="K6852" s="1" t="n">
        <v>10</v>
      </c>
      <c r="L6852" s="1" t="n">
        <v>0</v>
      </c>
      <c r="M6852" s="1" t="n">
        <v>68570</v>
      </c>
    </row>
    <row r="6853" customFormat="false" ht="41.75" hidden="false" customHeight="false" outlineLevel="0" collapsed="false">
      <c r="A6853" s="1" t="n">
        <v>6858</v>
      </c>
      <c r="B6853" s="1" t="n">
        <v>85</v>
      </c>
      <c r="C6853" s="1" t="n">
        <v>0</v>
      </c>
      <c r="D6853" s="1" t="n">
        <v>0</v>
      </c>
      <c r="E6853" s="1" t="n">
        <v>0</v>
      </c>
      <c r="F6853" s="1" t="n">
        <v>6851</v>
      </c>
      <c r="I6853" s="3" t="s">
        <v>7544</v>
      </c>
      <c r="L6853" s="1" t="n">
        <v>0</v>
      </c>
      <c r="M6853" s="1" t="n">
        <v>68580</v>
      </c>
    </row>
    <row r="6854" customFormat="false" ht="202.95" hidden="false" customHeight="false" outlineLevel="0" collapsed="false">
      <c r="A6854" s="1" t="n">
        <v>6859</v>
      </c>
      <c r="B6854" s="1" t="n">
        <v>85</v>
      </c>
      <c r="C6854" s="1" t="n">
        <v>0</v>
      </c>
      <c r="D6854" s="1" t="n">
        <v>0</v>
      </c>
      <c r="E6854" s="1" t="n">
        <v>1</v>
      </c>
      <c r="F6854" s="1" t="n">
        <v>6858</v>
      </c>
      <c r="H6854" s="1" t="s">
        <v>7545</v>
      </c>
      <c r="I6854" s="3" t="s">
        <v>7539</v>
      </c>
      <c r="J6854" s="3" t="s">
        <v>194</v>
      </c>
      <c r="K6854" s="1" t="n">
        <v>10</v>
      </c>
      <c r="L6854" s="1" t="n">
        <v>0</v>
      </c>
      <c r="M6854" s="1" t="n">
        <v>68590</v>
      </c>
    </row>
    <row r="6855" customFormat="false" ht="14.9" hidden="false" customHeight="false" outlineLevel="0" collapsed="false">
      <c r="A6855" s="1" t="n">
        <v>6860</v>
      </c>
      <c r="B6855" s="1" t="n">
        <v>85</v>
      </c>
      <c r="C6855" s="1" t="n">
        <v>0</v>
      </c>
      <c r="D6855" s="1" t="n">
        <v>0</v>
      </c>
      <c r="E6855" s="1" t="n">
        <v>1</v>
      </c>
      <c r="F6855" s="1" t="n">
        <v>6858</v>
      </c>
      <c r="H6855" s="1" t="s">
        <v>7546</v>
      </c>
      <c r="I6855" s="3" t="e">
        <f aca="false">--#NAME?</f>
        <v>#NAME?</v>
      </c>
      <c r="J6855" s="3" t="s">
        <v>194</v>
      </c>
      <c r="K6855" s="1" t="n">
        <v>10</v>
      </c>
      <c r="L6855" s="1" t="n">
        <v>0</v>
      </c>
      <c r="M6855" s="1" t="n">
        <v>68600</v>
      </c>
    </row>
    <row r="6856" customFormat="false" ht="256.7" hidden="false" customHeight="false" outlineLevel="0" collapsed="false">
      <c r="A6856" s="1" t="n">
        <v>6861</v>
      </c>
      <c r="B6856" s="1" t="n">
        <v>85</v>
      </c>
      <c r="C6856" s="1" t="n">
        <v>0</v>
      </c>
      <c r="D6856" s="1" t="n">
        <v>0</v>
      </c>
      <c r="E6856" s="1" t="n">
        <v>0</v>
      </c>
      <c r="F6856" s="1" t="n">
        <v>6851</v>
      </c>
      <c r="I6856" s="3" t="s">
        <v>7547</v>
      </c>
      <c r="L6856" s="1" t="n">
        <v>0</v>
      </c>
      <c r="M6856" s="1" t="n">
        <v>68610</v>
      </c>
    </row>
    <row r="6857" customFormat="false" ht="14.9" hidden="false" customHeight="false" outlineLevel="0" collapsed="false">
      <c r="A6857" s="1" t="n">
        <v>6862</v>
      </c>
      <c r="B6857" s="1" t="n">
        <v>85</v>
      </c>
      <c r="C6857" s="1" t="n">
        <v>0</v>
      </c>
      <c r="D6857" s="1" t="n">
        <v>0</v>
      </c>
      <c r="E6857" s="1" t="n">
        <v>1</v>
      </c>
      <c r="F6857" s="1" t="n">
        <v>6861</v>
      </c>
      <c r="H6857" s="1" t="s">
        <v>7548</v>
      </c>
      <c r="I6857" s="3" t="e">
        <f aca="false">--#NAME? #NAME? #NAME? #NAME? #NAME? #NAME? #NAME? #NAME? #NAME?</f>
        <v>#VALUE!</v>
      </c>
      <c r="J6857" s="3" t="s">
        <v>194</v>
      </c>
      <c r="K6857" s="1" t="n">
        <v>10</v>
      </c>
      <c r="L6857" s="1" t="n">
        <v>0</v>
      </c>
      <c r="M6857" s="1" t="n">
        <v>68620</v>
      </c>
    </row>
    <row r="6858" customFormat="false" ht="28.35" hidden="false" customHeight="false" outlineLevel="0" collapsed="false">
      <c r="A6858" s="1" t="n">
        <v>6863</v>
      </c>
      <c r="B6858" s="1" t="n">
        <v>85</v>
      </c>
      <c r="C6858" s="1" t="n">
        <v>0</v>
      </c>
      <c r="D6858" s="1" t="n">
        <v>0</v>
      </c>
      <c r="E6858" s="1" t="n">
        <v>0</v>
      </c>
      <c r="F6858" s="1" t="n">
        <v>6861</v>
      </c>
      <c r="I6858" s="3" t="s">
        <v>7549</v>
      </c>
      <c r="L6858" s="1" t="n">
        <v>0</v>
      </c>
      <c r="M6858" s="1" t="n">
        <v>68630</v>
      </c>
    </row>
    <row r="6859" customFormat="false" ht="14.9" hidden="false" customHeight="false" outlineLevel="0" collapsed="false">
      <c r="A6859" s="1" t="n">
        <v>6864</v>
      </c>
      <c r="B6859" s="1" t="n">
        <v>85</v>
      </c>
      <c r="C6859" s="1" t="n">
        <v>0</v>
      </c>
      <c r="D6859" s="1" t="n">
        <v>0</v>
      </c>
      <c r="E6859" s="1" t="n">
        <v>1</v>
      </c>
      <c r="F6859" s="1" t="n">
        <v>6863</v>
      </c>
      <c r="H6859" s="1" t="s">
        <v>7550</v>
      </c>
      <c r="I6859" s="3" t="e">
        <f aca="false">---#NAME?</f>
        <v>#NAME?</v>
      </c>
      <c r="J6859" s="3" t="s">
        <v>194</v>
      </c>
      <c r="K6859" s="1" t="n">
        <v>10</v>
      </c>
      <c r="L6859" s="1" t="n">
        <v>0</v>
      </c>
      <c r="M6859" s="1" t="n">
        <v>68640</v>
      </c>
    </row>
    <row r="6860" customFormat="false" ht="14.9" hidden="false" customHeight="false" outlineLevel="0" collapsed="false">
      <c r="A6860" s="1" t="n">
        <v>6865</v>
      </c>
      <c r="B6860" s="1" t="n">
        <v>85</v>
      </c>
      <c r="C6860" s="1" t="n">
        <v>0</v>
      </c>
      <c r="D6860" s="1" t="n">
        <v>0</v>
      </c>
      <c r="E6860" s="1" t="n">
        <v>1</v>
      </c>
      <c r="F6860" s="1" t="n">
        <v>6863</v>
      </c>
      <c r="H6860" s="1" t="s">
        <v>7551</v>
      </c>
      <c r="I6860" s="3" t="e">
        <f aca="false">---#NAME?</f>
        <v>#NAME?</v>
      </c>
      <c r="J6860" s="3" t="s">
        <v>194</v>
      </c>
      <c r="K6860" s="1" t="n">
        <v>10</v>
      </c>
      <c r="L6860" s="1" t="n">
        <v>0</v>
      </c>
      <c r="M6860" s="1" t="n">
        <v>68650</v>
      </c>
    </row>
    <row r="6861" customFormat="false" ht="41.75" hidden="false" customHeight="false" outlineLevel="0" collapsed="false">
      <c r="A6861" s="1" t="n">
        <v>6866</v>
      </c>
      <c r="B6861" s="1" t="n">
        <v>85</v>
      </c>
      <c r="C6861" s="1" t="n">
        <v>0</v>
      </c>
      <c r="D6861" s="1" t="n">
        <v>0</v>
      </c>
      <c r="E6861" s="1" t="n">
        <v>0</v>
      </c>
      <c r="F6861" s="1" t="n">
        <v>6861</v>
      </c>
      <c r="I6861" s="3" t="s">
        <v>7552</v>
      </c>
      <c r="L6861" s="1" t="n">
        <v>0</v>
      </c>
      <c r="M6861" s="1" t="n">
        <v>68660</v>
      </c>
    </row>
    <row r="6862" customFormat="false" ht="14.9" hidden="false" customHeight="false" outlineLevel="0" collapsed="false">
      <c r="A6862" s="1" t="n">
        <v>6867</v>
      </c>
      <c r="B6862" s="1" t="n">
        <v>85</v>
      </c>
      <c r="C6862" s="1" t="n">
        <v>0</v>
      </c>
      <c r="D6862" s="1" t="n">
        <v>0</v>
      </c>
      <c r="E6862" s="1" t="n">
        <v>1</v>
      </c>
      <c r="F6862" s="1" t="n">
        <v>6866</v>
      </c>
      <c r="H6862" s="1" t="s">
        <v>7553</v>
      </c>
      <c r="I6862" s="3" t="e">
        <f aca="false">---#NAME?</f>
        <v>#NAME?</v>
      </c>
      <c r="J6862" s="3" t="s">
        <v>194</v>
      </c>
      <c r="K6862" s="1" t="n">
        <v>10</v>
      </c>
      <c r="L6862" s="1" t="n">
        <v>0</v>
      </c>
      <c r="M6862" s="1" t="n">
        <v>68670</v>
      </c>
    </row>
    <row r="6863" customFormat="false" ht="14.9" hidden="false" customHeight="false" outlineLevel="0" collapsed="false">
      <c r="A6863" s="1" t="n">
        <v>6868</v>
      </c>
      <c r="B6863" s="1" t="n">
        <v>85</v>
      </c>
      <c r="C6863" s="1" t="n">
        <v>0</v>
      </c>
      <c r="D6863" s="1" t="n">
        <v>0</v>
      </c>
      <c r="E6863" s="1" t="n">
        <v>1</v>
      </c>
      <c r="F6863" s="1" t="n">
        <v>6866</v>
      </c>
      <c r="H6863" s="1" t="s">
        <v>7554</v>
      </c>
      <c r="I6863" s="3" t="e">
        <f aca="false">---#NAME?</f>
        <v>#NAME?</v>
      </c>
      <c r="J6863" s="3" t="s">
        <v>194</v>
      </c>
      <c r="K6863" s="1" t="n">
        <v>10</v>
      </c>
      <c r="L6863" s="1" t="n">
        <v>0</v>
      </c>
      <c r="M6863" s="1" t="n">
        <v>68680</v>
      </c>
    </row>
    <row r="6864" customFormat="false" ht="149.25" hidden="false" customHeight="false" outlineLevel="0" collapsed="false">
      <c r="A6864" s="1" t="n">
        <v>6869</v>
      </c>
      <c r="B6864" s="1" t="n">
        <v>85</v>
      </c>
      <c r="C6864" s="1" t="n">
        <v>0</v>
      </c>
      <c r="D6864" s="1" t="n">
        <v>1</v>
      </c>
      <c r="E6864" s="1" t="n">
        <v>0</v>
      </c>
      <c r="G6864" s="1" t="n">
        <v>85.29</v>
      </c>
      <c r="I6864" s="3" t="s">
        <v>7555</v>
      </c>
      <c r="L6864" s="1" t="n">
        <v>0</v>
      </c>
      <c r="M6864" s="1" t="n">
        <v>68690</v>
      </c>
    </row>
    <row r="6865" customFormat="false" ht="28.35" hidden="false" customHeight="false" outlineLevel="0" collapsed="false">
      <c r="A6865" s="1" t="n">
        <v>6870</v>
      </c>
      <c r="B6865" s="1" t="n">
        <v>85</v>
      </c>
      <c r="C6865" s="1" t="n">
        <v>0</v>
      </c>
      <c r="D6865" s="1" t="n">
        <v>0</v>
      </c>
      <c r="E6865" s="1" t="n">
        <v>1</v>
      </c>
      <c r="F6865" s="1" t="n">
        <v>6869</v>
      </c>
      <c r="H6865" s="1" t="s">
        <v>7556</v>
      </c>
      <c r="I6865" s="3" t="e">
        <f aca="false">-#NAME? #NAME? #NAME? #NAME? #NAME? #NAME? #NAME?</f>
        <v>#VALUE!</v>
      </c>
      <c r="J6865" s="3" t="s">
        <v>7557</v>
      </c>
      <c r="K6865" s="1" t="n">
        <v>5</v>
      </c>
      <c r="L6865" s="1" t="n">
        <v>0</v>
      </c>
      <c r="M6865" s="1" t="n">
        <v>0</v>
      </c>
      <c r="N6865" s="1" t="n">
        <v>68700</v>
      </c>
    </row>
    <row r="6866" customFormat="false" ht="14.9" hidden="false" customHeight="false" outlineLevel="0" collapsed="false">
      <c r="A6866" s="1" t="n">
        <v>6871</v>
      </c>
      <c r="B6866" s="1" t="n">
        <v>85</v>
      </c>
      <c r="C6866" s="1" t="n">
        <v>0</v>
      </c>
      <c r="D6866" s="1" t="n">
        <v>0</v>
      </c>
      <c r="E6866" s="1" t="n">
        <v>1</v>
      </c>
      <c r="F6866" s="1" t="n">
        <v>6869</v>
      </c>
      <c r="H6866" s="1" t="s">
        <v>7558</v>
      </c>
      <c r="I6866" s="3" t="e">
        <f aca="false">-#NAME?</f>
        <v>#NAME?</v>
      </c>
      <c r="J6866" s="3" t="s">
        <v>256</v>
      </c>
      <c r="K6866" s="1" t="n">
        <v>10</v>
      </c>
      <c r="L6866" s="1" t="n">
        <v>0</v>
      </c>
      <c r="M6866" s="1" t="n">
        <v>68710</v>
      </c>
    </row>
    <row r="6867" customFormat="false" ht="310.4" hidden="false" customHeight="false" outlineLevel="0" collapsed="false">
      <c r="A6867" s="1" t="n">
        <v>6872</v>
      </c>
      <c r="B6867" s="1" t="n">
        <v>85</v>
      </c>
      <c r="C6867" s="1" t="n">
        <v>0</v>
      </c>
      <c r="D6867" s="1" t="n">
        <v>1</v>
      </c>
      <c r="E6867" s="1" t="n">
        <v>0</v>
      </c>
      <c r="G6867" s="1" t="n">
        <v>85.3</v>
      </c>
      <c r="I6867" s="3" t="s">
        <v>7559</v>
      </c>
      <c r="L6867" s="1" t="n">
        <v>0</v>
      </c>
      <c r="M6867" s="1" t="n">
        <v>68720</v>
      </c>
    </row>
    <row r="6868" customFormat="false" ht="14.9" hidden="false" customHeight="false" outlineLevel="0" collapsed="false">
      <c r="A6868" s="1" t="n">
        <v>6873</v>
      </c>
      <c r="B6868" s="1" t="n">
        <v>85</v>
      </c>
      <c r="C6868" s="1" t="n">
        <v>0</v>
      </c>
      <c r="D6868" s="1" t="n">
        <v>0</v>
      </c>
      <c r="E6868" s="1" t="n">
        <v>1</v>
      </c>
      <c r="F6868" s="1" t="n">
        <v>6872</v>
      </c>
      <c r="H6868" s="1" t="s">
        <v>7560</v>
      </c>
      <c r="I6868" s="3" t="e">
        <f aca="false">-#NAME? #NAME? #NAME? #NAME? #NAME?</f>
        <v>#VALUE!</v>
      </c>
      <c r="J6868" s="3" t="s">
        <v>194</v>
      </c>
      <c r="K6868" s="1" t="n">
        <v>10</v>
      </c>
      <c r="L6868" s="1" t="n">
        <v>0</v>
      </c>
      <c r="M6868" s="1" t="n">
        <v>68730</v>
      </c>
    </row>
    <row r="6869" customFormat="false" ht="14.9" hidden="false" customHeight="false" outlineLevel="0" collapsed="false">
      <c r="A6869" s="1" t="n">
        <v>6874</v>
      </c>
      <c r="B6869" s="1" t="n">
        <v>85</v>
      </c>
      <c r="C6869" s="1" t="n">
        <v>0</v>
      </c>
      <c r="D6869" s="1" t="n">
        <v>0</v>
      </c>
      <c r="E6869" s="1" t="n">
        <v>1</v>
      </c>
      <c r="F6869" s="1" t="n">
        <v>6872</v>
      </c>
      <c r="H6869" s="1" t="s">
        <v>7561</v>
      </c>
      <c r="I6869" s="3" t="e">
        <f aca="false">-#NAME? #NAME?</f>
        <v>#VALUE!</v>
      </c>
      <c r="J6869" s="3" t="s">
        <v>194</v>
      </c>
      <c r="K6869" s="1" t="n">
        <v>10</v>
      </c>
      <c r="L6869" s="1" t="n">
        <v>0</v>
      </c>
      <c r="M6869" s="1" t="n">
        <v>68740</v>
      </c>
    </row>
    <row r="6870" customFormat="false" ht="14.9" hidden="false" customHeight="false" outlineLevel="0" collapsed="false">
      <c r="A6870" s="1" t="n">
        <v>6875</v>
      </c>
      <c r="B6870" s="1" t="n">
        <v>85</v>
      </c>
      <c r="C6870" s="1" t="n">
        <v>0</v>
      </c>
      <c r="D6870" s="1" t="n">
        <v>0</v>
      </c>
      <c r="E6870" s="1" t="n">
        <v>1</v>
      </c>
      <c r="F6870" s="1" t="n">
        <v>6872</v>
      </c>
      <c r="H6870" s="1" t="s">
        <v>7562</v>
      </c>
      <c r="I6870" s="3" t="e">
        <f aca="false">-#NAME?</f>
        <v>#NAME?</v>
      </c>
      <c r="J6870" s="3" t="s">
        <v>256</v>
      </c>
      <c r="K6870" s="1" t="n">
        <v>10</v>
      </c>
      <c r="L6870" s="1" t="n">
        <v>0</v>
      </c>
      <c r="M6870" s="1" t="n">
        <v>68750</v>
      </c>
    </row>
    <row r="6871" customFormat="false" ht="270.1" hidden="false" customHeight="false" outlineLevel="0" collapsed="false">
      <c r="A6871" s="1" t="n">
        <v>6876</v>
      </c>
      <c r="B6871" s="1" t="n">
        <v>85</v>
      </c>
      <c r="C6871" s="1" t="n">
        <v>0</v>
      </c>
      <c r="D6871" s="1" t="n">
        <v>1</v>
      </c>
      <c r="E6871" s="1" t="n">
        <v>0</v>
      </c>
      <c r="G6871" s="1" t="n">
        <v>85.31</v>
      </c>
      <c r="I6871" s="3" t="s">
        <v>7563</v>
      </c>
      <c r="L6871" s="1" t="n">
        <v>0</v>
      </c>
      <c r="M6871" s="1" t="n">
        <v>68760</v>
      </c>
    </row>
    <row r="6872" customFormat="false" ht="14.9" hidden="false" customHeight="false" outlineLevel="0" collapsed="false">
      <c r="A6872" s="1" t="n">
        <v>6877</v>
      </c>
      <c r="B6872" s="1" t="n">
        <v>85</v>
      </c>
      <c r="C6872" s="1" t="n">
        <v>0</v>
      </c>
      <c r="D6872" s="1" t="n">
        <v>0</v>
      </c>
      <c r="E6872" s="1" t="n">
        <v>1</v>
      </c>
      <c r="F6872" s="1" t="n">
        <v>6876</v>
      </c>
      <c r="H6872" s="1" t="s">
        <v>7564</v>
      </c>
      <c r="I6872" s="3" t="e">
        <f aca="false">-#NAME? #NAME? #NAME? #NAME? #NAME? #NAME? #NAME?</f>
        <v>#VALUE!</v>
      </c>
      <c r="J6872" s="3" t="s">
        <v>194</v>
      </c>
      <c r="K6872" s="1" t="n">
        <v>10</v>
      </c>
      <c r="L6872" s="1" t="n">
        <v>0</v>
      </c>
      <c r="M6872" s="1" t="n">
        <v>68770</v>
      </c>
    </row>
    <row r="6873" customFormat="false" ht="14.9" hidden="false" customHeight="false" outlineLevel="0" collapsed="false">
      <c r="A6873" s="1" t="n">
        <v>6878</v>
      </c>
      <c r="B6873" s="1" t="n">
        <v>85</v>
      </c>
      <c r="C6873" s="1" t="n">
        <v>0</v>
      </c>
      <c r="D6873" s="1" t="n">
        <v>0</v>
      </c>
      <c r="E6873" s="1" t="n">
        <v>1</v>
      </c>
      <c r="F6873" s="1" t="n">
        <v>6876</v>
      </c>
      <c r="H6873" s="1" t="s">
        <v>7565</v>
      </c>
      <c r="I6873" s="3" t="e">
        <f aca="false">-#NAME? #NAME? #NAME? #NAME? #NAME? #NAME? (#NAME?) #NAME? #NAME?-#NAME? #NAME? (#NAME?)</f>
        <v>#VALUE!</v>
      </c>
      <c r="J6873" s="3" t="s">
        <v>194</v>
      </c>
      <c r="K6873" s="1" t="n">
        <v>10</v>
      </c>
      <c r="L6873" s="1" t="n">
        <v>0</v>
      </c>
      <c r="M6873" s="1" t="n">
        <v>68780</v>
      </c>
    </row>
    <row r="6874" customFormat="false" ht="14.9" hidden="false" customHeight="false" outlineLevel="0" collapsed="false">
      <c r="A6874" s="1" t="n">
        <v>6879</v>
      </c>
      <c r="B6874" s="1" t="n">
        <v>85</v>
      </c>
      <c r="C6874" s="1" t="n">
        <v>0</v>
      </c>
      <c r="D6874" s="1" t="n">
        <v>0</v>
      </c>
      <c r="E6874" s="1" t="n">
        <v>1</v>
      </c>
      <c r="F6874" s="1" t="n">
        <v>6876</v>
      </c>
      <c r="H6874" s="1" t="s">
        <v>7566</v>
      </c>
      <c r="I6874" s="3" t="e">
        <f aca="false">-#NAME? #NAME?</f>
        <v>#VALUE!</v>
      </c>
      <c r="J6874" s="3" t="s">
        <v>194</v>
      </c>
      <c r="K6874" s="1" t="n">
        <v>10</v>
      </c>
      <c r="L6874" s="1" t="n">
        <v>0</v>
      </c>
      <c r="M6874" s="1" t="n">
        <v>68790</v>
      </c>
    </row>
    <row r="6875" customFormat="false" ht="14.9" hidden="false" customHeight="false" outlineLevel="0" collapsed="false">
      <c r="A6875" s="1" t="n">
        <v>6880</v>
      </c>
      <c r="B6875" s="1" t="n">
        <v>85</v>
      </c>
      <c r="C6875" s="1" t="n">
        <v>0</v>
      </c>
      <c r="D6875" s="1" t="n">
        <v>0</v>
      </c>
      <c r="E6875" s="1" t="n">
        <v>1</v>
      </c>
      <c r="F6875" s="1" t="n">
        <v>6876</v>
      </c>
      <c r="H6875" s="1" t="s">
        <v>7567</v>
      </c>
      <c r="I6875" s="3" t="e">
        <f aca="false">-#NAME?</f>
        <v>#NAME?</v>
      </c>
      <c r="J6875" s="3" t="s">
        <v>256</v>
      </c>
      <c r="K6875" s="1" t="n">
        <v>10</v>
      </c>
      <c r="L6875" s="1" t="n">
        <v>0</v>
      </c>
      <c r="M6875" s="1" t="n">
        <v>68800</v>
      </c>
    </row>
    <row r="6876" customFormat="false" ht="108.95" hidden="false" customHeight="false" outlineLevel="0" collapsed="false">
      <c r="A6876" s="1" t="n">
        <v>6881</v>
      </c>
      <c r="B6876" s="1" t="n">
        <v>85</v>
      </c>
      <c r="C6876" s="1" t="n">
        <v>0</v>
      </c>
      <c r="D6876" s="1" t="n">
        <v>1</v>
      </c>
      <c r="E6876" s="1" t="n">
        <v>0</v>
      </c>
      <c r="G6876" s="1" t="n">
        <v>85.32</v>
      </c>
      <c r="I6876" s="3" t="s">
        <v>7568</v>
      </c>
      <c r="L6876" s="1" t="n">
        <v>0</v>
      </c>
      <c r="M6876" s="1" t="n">
        <v>68810</v>
      </c>
    </row>
    <row r="6877" customFormat="false" ht="243.25" hidden="false" customHeight="false" outlineLevel="0" collapsed="false">
      <c r="A6877" s="1" t="n">
        <v>6882</v>
      </c>
      <c r="B6877" s="1" t="n">
        <v>85</v>
      </c>
      <c r="C6877" s="1" t="n">
        <v>0</v>
      </c>
      <c r="D6877" s="1" t="n">
        <v>0</v>
      </c>
      <c r="E6877" s="1" t="n">
        <v>1</v>
      </c>
      <c r="F6877" s="1" t="n">
        <v>6881</v>
      </c>
      <c r="H6877" s="1" t="s">
        <v>7569</v>
      </c>
      <c r="I6877" s="3" t="s">
        <v>7570</v>
      </c>
      <c r="J6877" s="3" t="s">
        <v>256</v>
      </c>
      <c r="K6877" s="1" t="n">
        <v>10</v>
      </c>
      <c r="L6877" s="1" t="n">
        <v>0</v>
      </c>
      <c r="M6877" s="1" t="n">
        <v>68820</v>
      </c>
    </row>
    <row r="6878" customFormat="false" ht="55.2" hidden="false" customHeight="false" outlineLevel="0" collapsed="false">
      <c r="A6878" s="1" t="n">
        <v>6883</v>
      </c>
      <c r="B6878" s="1" t="n">
        <v>85</v>
      </c>
      <c r="C6878" s="1" t="n">
        <v>0</v>
      </c>
      <c r="D6878" s="1" t="n">
        <v>0</v>
      </c>
      <c r="E6878" s="1" t="n">
        <v>0</v>
      </c>
      <c r="F6878" s="1" t="n">
        <v>6881</v>
      </c>
      <c r="I6878" s="3" t="s">
        <v>7571</v>
      </c>
      <c r="L6878" s="1" t="n">
        <v>0</v>
      </c>
      <c r="M6878" s="1" t="n">
        <v>68830</v>
      </c>
    </row>
    <row r="6879" customFormat="false" ht="14.9" hidden="false" customHeight="false" outlineLevel="0" collapsed="false">
      <c r="A6879" s="1" t="n">
        <v>6884</v>
      </c>
      <c r="B6879" s="1" t="n">
        <v>85</v>
      </c>
      <c r="C6879" s="1" t="n">
        <v>0</v>
      </c>
      <c r="D6879" s="1" t="n">
        <v>0</v>
      </c>
      <c r="E6879" s="1" t="n">
        <v>1</v>
      </c>
      <c r="F6879" s="1" t="n">
        <v>6883</v>
      </c>
      <c r="H6879" s="1" t="s">
        <v>7572</v>
      </c>
      <c r="I6879" s="3" t="e">
        <f aca="false">--#NAME?</f>
        <v>#NAME?</v>
      </c>
      <c r="J6879" s="3" t="s">
        <v>256</v>
      </c>
      <c r="K6879" s="1" t="n">
        <v>10</v>
      </c>
      <c r="L6879" s="1" t="n">
        <v>0</v>
      </c>
      <c r="M6879" s="1" t="n">
        <v>68840</v>
      </c>
    </row>
    <row r="6880" customFormat="false" ht="14.9" hidden="false" customHeight="false" outlineLevel="0" collapsed="false">
      <c r="A6880" s="1" t="n">
        <v>6885</v>
      </c>
      <c r="B6880" s="1" t="n">
        <v>85</v>
      </c>
      <c r="C6880" s="1" t="n">
        <v>0</v>
      </c>
      <c r="D6880" s="1" t="n">
        <v>0</v>
      </c>
      <c r="E6880" s="1" t="n">
        <v>1</v>
      </c>
      <c r="F6880" s="1" t="n">
        <v>6883</v>
      </c>
      <c r="H6880" s="1" t="s">
        <v>7573</v>
      </c>
      <c r="I6880" s="3" t="e">
        <f aca="false">--#NAME? #NAME?</f>
        <v>#VALUE!</v>
      </c>
      <c r="J6880" s="3" t="s">
        <v>256</v>
      </c>
      <c r="K6880" s="1" t="n">
        <v>10</v>
      </c>
      <c r="L6880" s="1" t="n">
        <v>0</v>
      </c>
      <c r="M6880" s="1" t="n">
        <v>68850</v>
      </c>
    </row>
    <row r="6881" customFormat="false" ht="14.9" hidden="false" customHeight="false" outlineLevel="0" collapsed="false">
      <c r="A6881" s="1" t="n">
        <v>6886</v>
      </c>
      <c r="B6881" s="1" t="n">
        <v>85</v>
      </c>
      <c r="C6881" s="1" t="n">
        <v>0</v>
      </c>
      <c r="D6881" s="1" t="n">
        <v>0</v>
      </c>
      <c r="E6881" s="1" t="n">
        <v>1</v>
      </c>
      <c r="F6881" s="1" t="n">
        <v>6883</v>
      </c>
      <c r="H6881" s="1" t="s">
        <v>7574</v>
      </c>
      <c r="I6881" s="3" t="e">
        <f aca="false">--#NAME? #NAME?,#NAME? #NAME?</f>
        <v>#VALUE!</v>
      </c>
      <c r="J6881" s="3" t="s">
        <v>256</v>
      </c>
      <c r="K6881" s="1" t="n">
        <v>10</v>
      </c>
      <c r="L6881" s="1" t="n">
        <v>0</v>
      </c>
      <c r="M6881" s="1" t="n">
        <v>68860</v>
      </c>
    </row>
    <row r="6882" customFormat="false" ht="14.9" hidden="false" customHeight="false" outlineLevel="0" collapsed="false">
      <c r="A6882" s="1" t="n">
        <v>6887</v>
      </c>
      <c r="B6882" s="1" t="n">
        <v>85</v>
      </c>
      <c r="C6882" s="1" t="n">
        <v>0</v>
      </c>
      <c r="D6882" s="1" t="n">
        <v>0</v>
      </c>
      <c r="E6882" s="1" t="n">
        <v>1</v>
      </c>
      <c r="F6882" s="1" t="n">
        <v>6883</v>
      </c>
      <c r="H6882" s="1" t="s">
        <v>7575</v>
      </c>
      <c r="I6882" s="3" t="e">
        <f aca="false">--#NAME? #NAME?,#NAME?</f>
        <v>#VALUE!</v>
      </c>
      <c r="J6882" s="3" t="s">
        <v>256</v>
      </c>
      <c r="K6882" s="1" t="n">
        <v>10</v>
      </c>
      <c r="L6882" s="1" t="n">
        <v>0</v>
      </c>
      <c r="M6882" s="1" t="n">
        <v>68870</v>
      </c>
    </row>
    <row r="6883" customFormat="false" ht="14.9" hidden="false" customHeight="false" outlineLevel="0" collapsed="false">
      <c r="A6883" s="1" t="n">
        <v>6888</v>
      </c>
      <c r="B6883" s="1" t="n">
        <v>85</v>
      </c>
      <c r="C6883" s="1" t="n">
        <v>0</v>
      </c>
      <c r="D6883" s="1" t="n">
        <v>0</v>
      </c>
      <c r="E6883" s="1" t="n">
        <v>1</v>
      </c>
      <c r="F6883" s="1" t="n">
        <v>6883</v>
      </c>
      <c r="H6883" s="1" t="s">
        <v>7576</v>
      </c>
      <c r="I6883" s="3" t="e">
        <f aca="false">--#NAME? #NAME? #NAME? #NAME? #NAME?</f>
        <v>#VALUE!</v>
      </c>
      <c r="J6883" s="3" t="s">
        <v>256</v>
      </c>
      <c r="K6883" s="1" t="n">
        <v>10</v>
      </c>
      <c r="L6883" s="1" t="n">
        <v>0</v>
      </c>
      <c r="M6883" s="1" t="n">
        <v>68880</v>
      </c>
    </row>
    <row r="6884" customFormat="false" ht="14.9" hidden="false" customHeight="false" outlineLevel="0" collapsed="false">
      <c r="A6884" s="1" t="n">
        <v>6889</v>
      </c>
      <c r="B6884" s="1" t="n">
        <v>85</v>
      </c>
      <c r="C6884" s="1" t="n">
        <v>0</v>
      </c>
      <c r="D6884" s="1" t="n">
        <v>0</v>
      </c>
      <c r="E6884" s="1" t="n">
        <v>1</v>
      </c>
      <c r="F6884" s="1" t="n">
        <v>6883</v>
      </c>
      <c r="H6884" s="1" t="s">
        <v>7577</v>
      </c>
      <c r="I6884" s="3" t="e">
        <f aca="false">--#NAME?</f>
        <v>#NAME?</v>
      </c>
      <c r="J6884" s="3" t="s">
        <v>256</v>
      </c>
      <c r="K6884" s="1" t="n">
        <v>10</v>
      </c>
      <c r="L6884" s="1" t="n">
        <v>0</v>
      </c>
      <c r="M6884" s="1" t="n">
        <v>68890</v>
      </c>
    </row>
    <row r="6885" customFormat="false" ht="14.9" hidden="false" customHeight="false" outlineLevel="0" collapsed="false">
      <c r="A6885" s="1" t="n">
        <v>6890</v>
      </c>
      <c r="B6885" s="1" t="n">
        <v>85</v>
      </c>
      <c r="C6885" s="1" t="n">
        <v>0</v>
      </c>
      <c r="D6885" s="1" t="n">
        <v>0</v>
      </c>
      <c r="E6885" s="1" t="n">
        <v>1</v>
      </c>
      <c r="F6885" s="1" t="n">
        <v>6881</v>
      </c>
      <c r="H6885" s="1" t="s">
        <v>7578</v>
      </c>
      <c r="I6885" s="3" t="e">
        <f aca="false">-#NAME? #NAME? #NAME? (#NAME?) #NAME?</f>
        <v>#VALUE!</v>
      </c>
      <c r="J6885" s="3" t="s">
        <v>256</v>
      </c>
      <c r="K6885" s="1" t="n">
        <v>10</v>
      </c>
      <c r="L6885" s="1" t="n">
        <v>0</v>
      </c>
      <c r="M6885" s="1" t="n">
        <v>68900</v>
      </c>
    </row>
    <row r="6886" customFormat="false" ht="14.9" hidden="false" customHeight="false" outlineLevel="0" collapsed="false">
      <c r="A6886" s="1" t="n">
        <v>6891</v>
      </c>
      <c r="B6886" s="1" t="n">
        <v>85</v>
      </c>
      <c r="C6886" s="1" t="n">
        <v>0</v>
      </c>
      <c r="D6886" s="1" t="n">
        <v>0</v>
      </c>
      <c r="E6886" s="1" t="n">
        <v>1</v>
      </c>
      <c r="F6886" s="1" t="n">
        <v>6881</v>
      </c>
      <c r="H6886" s="1" t="s">
        <v>7579</v>
      </c>
      <c r="I6886" s="3" t="e">
        <f aca="false">-#NAME?</f>
        <v>#NAME?</v>
      </c>
      <c r="J6886" s="3" t="s">
        <v>256</v>
      </c>
      <c r="K6886" s="1" t="n">
        <v>10</v>
      </c>
      <c r="L6886" s="1" t="n">
        <v>0</v>
      </c>
      <c r="M6886" s="1" t="n">
        <v>68910</v>
      </c>
    </row>
    <row r="6887" customFormat="false" ht="149.25" hidden="false" customHeight="false" outlineLevel="0" collapsed="false">
      <c r="A6887" s="1" t="n">
        <v>6892</v>
      </c>
      <c r="B6887" s="1" t="n">
        <v>85</v>
      </c>
      <c r="C6887" s="1" t="n">
        <v>0</v>
      </c>
      <c r="D6887" s="1" t="n">
        <v>1</v>
      </c>
      <c r="E6887" s="1" t="n">
        <v>0</v>
      </c>
      <c r="G6887" s="1" t="n">
        <v>85.33</v>
      </c>
      <c r="I6887" s="3" t="s">
        <v>7580</v>
      </c>
      <c r="L6887" s="1" t="n">
        <v>0</v>
      </c>
      <c r="M6887" s="1" t="n">
        <v>68920</v>
      </c>
    </row>
    <row r="6888" customFormat="false" ht="14.9" hidden="false" customHeight="false" outlineLevel="0" collapsed="false">
      <c r="A6888" s="1" t="n">
        <v>6893</v>
      </c>
      <c r="B6888" s="1" t="n">
        <v>85</v>
      </c>
      <c r="C6888" s="1" t="n">
        <v>0</v>
      </c>
      <c r="D6888" s="1" t="n">
        <v>0</v>
      </c>
      <c r="E6888" s="1" t="n">
        <v>1</v>
      </c>
      <c r="F6888" s="1" t="n">
        <v>6892</v>
      </c>
      <c r="H6888" s="1" t="s">
        <v>7581</v>
      </c>
      <c r="I6888" s="3" t="e">
        <f aca="false">-#NAME? #NAME? #NAME?,#NAME? #NAME? #NAME? #NAME?</f>
        <v>#VALUE!</v>
      </c>
      <c r="J6888" s="3" t="s">
        <v>256</v>
      </c>
      <c r="K6888" s="1" t="n">
        <v>10</v>
      </c>
      <c r="L6888" s="1" t="n">
        <v>0</v>
      </c>
      <c r="M6888" s="1" t="n">
        <v>68930</v>
      </c>
    </row>
    <row r="6889" customFormat="false" ht="14.9" hidden="false" customHeight="false" outlineLevel="0" collapsed="false">
      <c r="A6889" s="1" t="n">
        <v>6894</v>
      </c>
      <c r="B6889" s="1" t="n">
        <v>85</v>
      </c>
      <c r="C6889" s="1" t="n">
        <v>0</v>
      </c>
      <c r="D6889" s="1" t="n">
        <v>0</v>
      </c>
      <c r="E6889" s="1" t="n">
        <v>0</v>
      </c>
      <c r="F6889" s="1" t="n">
        <v>6892</v>
      </c>
      <c r="I6889" s="3" t="e">
        <f aca="false">-#NAME? #NAME? #NAME?</f>
        <v>#VALUE!</v>
      </c>
      <c r="L6889" s="1" t="n">
        <v>0</v>
      </c>
      <c r="M6889" s="1" t="n">
        <v>68940</v>
      </c>
    </row>
    <row r="6890" customFormat="false" ht="95.5" hidden="false" customHeight="false" outlineLevel="0" collapsed="false">
      <c r="A6890" s="1" t="n">
        <v>6895</v>
      </c>
      <c r="B6890" s="1" t="n">
        <v>85</v>
      </c>
      <c r="C6890" s="1" t="n">
        <v>0</v>
      </c>
      <c r="D6890" s="1" t="n">
        <v>0</v>
      </c>
      <c r="E6890" s="1" t="n">
        <v>1</v>
      </c>
      <c r="F6890" s="1" t="n">
        <v>6894</v>
      </c>
      <c r="H6890" s="1" t="s">
        <v>7582</v>
      </c>
      <c r="I6890" s="3" t="s">
        <v>7583</v>
      </c>
      <c r="J6890" s="3" t="s">
        <v>256</v>
      </c>
      <c r="K6890" s="1" t="n">
        <v>10</v>
      </c>
      <c r="L6890" s="1" t="n">
        <v>0</v>
      </c>
      <c r="M6890" s="1" t="n">
        <v>68950</v>
      </c>
    </row>
    <row r="6891" customFormat="false" ht="14.9" hidden="false" customHeight="false" outlineLevel="0" collapsed="false">
      <c r="A6891" s="1" t="n">
        <v>6896</v>
      </c>
      <c r="B6891" s="1" t="n">
        <v>85</v>
      </c>
      <c r="C6891" s="1" t="n">
        <v>0</v>
      </c>
      <c r="D6891" s="1" t="n">
        <v>0</v>
      </c>
      <c r="E6891" s="1" t="n">
        <v>1</v>
      </c>
      <c r="F6891" s="1" t="n">
        <v>6894</v>
      </c>
      <c r="H6891" s="1" t="s">
        <v>7584</v>
      </c>
      <c r="I6891" s="3" t="e">
        <f aca="false">--#NAME?</f>
        <v>#NAME?</v>
      </c>
      <c r="J6891" s="3" t="s">
        <v>256</v>
      </c>
      <c r="K6891" s="1" t="n">
        <v>10</v>
      </c>
      <c r="L6891" s="1" t="n">
        <v>0</v>
      </c>
      <c r="M6891" s="1" t="n">
        <v>68960</v>
      </c>
    </row>
    <row r="6892" customFormat="false" ht="122.35" hidden="false" customHeight="false" outlineLevel="0" collapsed="false">
      <c r="A6892" s="1" t="n">
        <v>6897</v>
      </c>
      <c r="B6892" s="1" t="n">
        <v>85</v>
      </c>
      <c r="C6892" s="1" t="n">
        <v>0</v>
      </c>
      <c r="D6892" s="1" t="n">
        <v>0</v>
      </c>
      <c r="E6892" s="1" t="n">
        <v>0</v>
      </c>
      <c r="F6892" s="1" t="n">
        <v>6892</v>
      </c>
      <c r="I6892" s="3" t="s">
        <v>7585</v>
      </c>
      <c r="L6892" s="1" t="n">
        <v>0</v>
      </c>
      <c r="M6892" s="1" t="n">
        <v>68970</v>
      </c>
    </row>
    <row r="6893" customFormat="false" ht="95.5" hidden="false" customHeight="false" outlineLevel="0" collapsed="false">
      <c r="A6893" s="1" t="n">
        <v>6898</v>
      </c>
      <c r="B6893" s="1" t="n">
        <v>85</v>
      </c>
      <c r="C6893" s="1" t="n">
        <v>0</v>
      </c>
      <c r="D6893" s="1" t="n">
        <v>0</v>
      </c>
      <c r="E6893" s="1" t="n">
        <v>1</v>
      </c>
      <c r="F6893" s="1" t="n">
        <v>6897</v>
      </c>
      <c r="H6893" s="1" t="s">
        <v>7586</v>
      </c>
      <c r="I6893" s="3" t="s">
        <v>7583</v>
      </c>
      <c r="J6893" s="3" t="s">
        <v>256</v>
      </c>
      <c r="K6893" s="1" t="n">
        <v>10</v>
      </c>
      <c r="L6893" s="1" t="n">
        <v>0</v>
      </c>
      <c r="M6893" s="1" t="n">
        <v>68980</v>
      </c>
    </row>
    <row r="6894" customFormat="false" ht="14.9" hidden="false" customHeight="false" outlineLevel="0" collapsed="false">
      <c r="A6894" s="1" t="n">
        <v>6899</v>
      </c>
      <c r="B6894" s="1" t="n">
        <v>85</v>
      </c>
      <c r="C6894" s="1" t="n">
        <v>0</v>
      </c>
      <c r="D6894" s="1" t="n">
        <v>0</v>
      </c>
      <c r="E6894" s="1" t="n">
        <v>1</v>
      </c>
      <c r="F6894" s="1" t="n">
        <v>6897</v>
      </c>
      <c r="H6894" s="1" t="s">
        <v>7587</v>
      </c>
      <c r="I6894" s="3" t="e">
        <f aca="false">--#NAME?</f>
        <v>#NAME?</v>
      </c>
      <c r="J6894" s="3" t="s">
        <v>256</v>
      </c>
      <c r="K6894" s="1" t="n">
        <v>10</v>
      </c>
      <c r="L6894" s="1" t="n">
        <v>0</v>
      </c>
      <c r="M6894" s="1" t="n">
        <v>68990</v>
      </c>
    </row>
    <row r="6895" customFormat="false" ht="14.9" hidden="false" customHeight="false" outlineLevel="0" collapsed="false">
      <c r="A6895" s="1" t="n">
        <v>6900</v>
      </c>
      <c r="B6895" s="1" t="n">
        <v>85</v>
      </c>
      <c r="C6895" s="1" t="n">
        <v>0</v>
      </c>
      <c r="D6895" s="1" t="n">
        <v>0</v>
      </c>
      <c r="E6895" s="1" t="n">
        <v>1</v>
      </c>
      <c r="F6895" s="1" t="n">
        <v>6892</v>
      </c>
      <c r="H6895" s="1" t="s">
        <v>7588</v>
      </c>
      <c r="I6895" s="3" t="e">
        <f aca="false">-#NAME? #NAME? #NAME?,#NAME? #NAME? #NAME? #NAME?</f>
        <v>#VALUE!</v>
      </c>
      <c r="J6895" s="3" t="s">
        <v>256</v>
      </c>
      <c r="K6895" s="1" t="n">
        <v>10</v>
      </c>
      <c r="L6895" s="1" t="n">
        <v>0</v>
      </c>
      <c r="M6895" s="1" t="n">
        <v>69000</v>
      </c>
    </row>
    <row r="6896" customFormat="false" ht="14.9" hidden="false" customHeight="false" outlineLevel="0" collapsed="false">
      <c r="A6896" s="1" t="n">
        <v>6901</v>
      </c>
      <c r="B6896" s="1" t="n">
        <v>85</v>
      </c>
      <c r="C6896" s="1" t="n">
        <v>0</v>
      </c>
      <c r="D6896" s="1" t="n">
        <v>0</v>
      </c>
      <c r="E6896" s="1" t="n">
        <v>1</v>
      </c>
      <c r="F6896" s="1" t="n">
        <v>6892</v>
      </c>
      <c r="H6896" s="1" t="s">
        <v>7589</v>
      </c>
      <c r="I6896" s="3" t="e">
        <f aca="false">-#NAME?</f>
        <v>#NAME?</v>
      </c>
      <c r="J6896" s="3" t="s">
        <v>256</v>
      </c>
      <c r="K6896" s="1" t="n">
        <v>10</v>
      </c>
      <c r="L6896" s="1" t="n">
        <v>0</v>
      </c>
      <c r="M6896" s="1" t="n">
        <v>69010</v>
      </c>
    </row>
    <row r="6897" customFormat="false" ht="28.35" hidden="false" customHeight="false" outlineLevel="0" collapsed="false">
      <c r="A6897" s="1" t="n">
        <v>6902</v>
      </c>
      <c r="B6897" s="1" t="n">
        <v>85</v>
      </c>
      <c r="C6897" s="1" t="n">
        <v>0</v>
      </c>
      <c r="D6897" s="1" t="n">
        <v>1</v>
      </c>
      <c r="E6897" s="1" t="n">
        <v>1</v>
      </c>
      <c r="G6897" s="1" t="n">
        <v>85.34</v>
      </c>
      <c r="H6897" s="1" t="s">
        <v>7590</v>
      </c>
      <c r="I6897" s="3" t="s">
        <v>7591</v>
      </c>
      <c r="J6897" s="3" t="s">
        <v>256</v>
      </c>
      <c r="K6897" s="1" t="n">
        <v>10</v>
      </c>
      <c r="L6897" s="1" t="n">
        <v>0</v>
      </c>
      <c r="M6897" s="1" t="n">
        <v>69020</v>
      </c>
    </row>
    <row r="6898" customFormat="false" ht="485.05" hidden="false" customHeight="false" outlineLevel="0" collapsed="false">
      <c r="A6898" s="1" t="n">
        <v>6903</v>
      </c>
      <c r="B6898" s="1" t="n">
        <v>85</v>
      </c>
      <c r="C6898" s="1" t="n">
        <v>0</v>
      </c>
      <c r="D6898" s="1" t="n">
        <v>1</v>
      </c>
      <c r="E6898" s="1" t="n">
        <v>0</v>
      </c>
      <c r="G6898" s="1" t="n">
        <v>85.35</v>
      </c>
      <c r="I6898" s="3" t="s">
        <v>7592</v>
      </c>
      <c r="L6898" s="1" t="n">
        <v>0</v>
      </c>
      <c r="M6898" s="1" t="n">
        <v>69030</v>
      </c>
    </row>
    <row r="6899" customFormat="false" ht="14.9" hidden="false" customHeight="false" outlineLevel="0" collapsed="false">
      <c r="A6899" s="1" t="n">
        <v>6904</v>
      </c>
      <c r="B6899" s="1" t="n">
        <v>85</v>
      </c>
      <c r="C6899" s="1" t="n">
        <v>0</v>
      </c>
      <c r="D6899" s="1" t="n">
        <v>0</v>
      </c>
      <c r="E6899" s="1" t="n">
        <v>1</v>
      </c>
      <c r="F6899" s="1" t="n">
        <v>6903</v>
      </c>
      <c r="H6899" s="1" t="s">
        <v>7593</v>
      </c>
      <c r="I6899" s="3" t="e">
        <f aca="false">-#NAME?</f>
        <v>#NAME?</v>
      </c>
      <c r="J6899" s="3" t="s">
        <v>256</v>
      </c>
      <c r="K6899" s="1" t="n">
        <v>10</v>
      </c>
      <c r="L6899" s="1" t="n">
        <v>0</v>
      </c>
      <c r="M6899" s="1" t="n">
        <v>69040</v>
      </c>
    </row>
    <row r="6900" customFormat="false" ht="55.2" hidden="false" customHeight="false" outlineLevel="0" collapsed="false">
      <c r="A6900" s="1" t="n">
        <v>6905</v>
      </c>
      <c r="B6900" s="1" t="n">
        <v>85</v>
      </c>
      <c r="C6900" s="1" t="n">
        <v>0</v>
      </c>
      <c r="D6900" s="1" t="n">
        <v>0</v>
      </c>
      <c r="E6900" s="1" t="n">
        <v>0</v>
      </c>
      <c r="F6900" s="1" t="n">
        <v>6903</v>
      </c>
      <c r="I6900" s="3" t="s">
        <v>7594</v>
      </c>
      <c r="L6900" s="1" t="n">
        <v>0</v>
      </c>
      <c r="M6900" s="1" t="n">
        <v>69050</v>
      </c>
    </row>
    <row r="6901" customFormat="false" ht="55.2" hidden="false" customHeight="false" outlineLevel="0" collapsed="false">
      <c r="A6901" s="1" t="n">
        <v>6906</v>
      </c>
      <c r="B6901" s="1" t="n">
        <v>85</v>
      </c>
      <c r="C6901" s="1" t="n">
        <v>0</v>
      </c>
      <c r="D6901" s="1" t="n">
        <v>0</v>
      </c>
      <c r="E6901" s="1" t="n">
        <v>1</v>
      </c>
      <c r="F6901" s="1" t="n">
        <v>6905</v>
      </c>
      <c r="H6901" s="1" t="s">
        <v>7595</v>
      </c>
      <c r="I6901" s="3" t="s">
        <v>7596</v>
      </c>
      <c r="J6901" s="3" t="s">
        <v>256</v>
      </c>
      <c r="K6901" s="1" t="n">
        <v>10</v>
      </c>
      <c r="L6901" s="1" t="n">
        <v>0</v>
      </c>
      <c r="M6901" s="1" t="n">
        <v>69060</v>
      </c>
    </row>
    <row r="6902" customFormat="false" ht="14.9" hidden="false" customHeight="false" outlineLevel="0" collapsed="false">
      <c r="A6902" s="1" t="n">
        <v>6907</v>
      </c>
      <c r="B6902" s="1" t="n">
        <v>85</v>
      </c>
      <c r="C6902" s="1" t="n">
        <v>0</v>
      </c>
      <c r="D6902" s="1" t="n">
        <v>0</v>
      </c>
      <c r="E6902" s="1" t="n">
        <v>1</v>
      </c>
      <c r="F6902" s="1" t="n">
        <v>6905</v>
      </c>
      <c r="H6902" s="1" t="s">
        <v>7597</v>
      </c>
      <c r="I6902" s="3" t="e">
        <f aca="false">--#NAME?</f>
        <v>#NAME?</v>
      </c>
      <c r="J6902" s="3" t="s">
        <v>256</v>
      </c>
      <c r="K6902" s="1" t="n">
        <v>10</v>
      </c>
      <c r="L6902" s="1" t="n">
        <v>0</v>
      </c>
      <c r="M6902" s="1" t="n">
        <v>69070</v>
      </c>
    </row>
    <row r="6903" customFormat="false" ht="14.9" hidden="false" customHeight="false" outlineLevel="0" collapsed="false">
      <c r="A6903" s="1" t="n">
        <v>6908</v>
      </c>
      <c r="B6903" s="1" t="n">
        <v>85</v>
      </c>
      <c r="C6903" s="1" t="n">
        <v>0</v>
      </c>
      <c r="D6903" s="1" t="n">
        <v>0</v>
      </c>
      <c r="E6903" s="1" t="n">
        <v>1</v>
      </c>
      <c r="F6903" s="1" t="n">
        <v>6903</v>
      </c>
      <c r="H6903" s="1" t="s">
        <v>7598</v>
      </c>
      <c r="I6903" s="3" t="e">
        <f aca="false">-#NAME? #NAME? #NAME? #NAME? #NAME?</f>
        <v>#VALUE!</v>
      </c>
      <c r="J6903" s="3" t="s">
        <v>256</v>
      </c>
      <c r="K6903" s="1" t="n">
        <v>10</v>
      </c>
      <c r="L6903" s="1" t="n">
        <v>0</v>
      </c>
      <c r="M6903" s="1" t="n">
        <v>69080</v>
      </c>
    </row>
    <row r="6904" customFormat="false" ht="14.9" hidden="false" customHeight="false" outlineLevel="0" collapsed="false">
      <c r="A6904" s="1" t="n">
        <v>6909</v>
      </c>
      <c r="B6904" s="1" t="n">
        <v>85</v>
      </c>
      <c r="C6904" s="1" t="n">
        <v>0</v>
      </c>
      <c r="D6904" s="1" t="n">
        <v>0</v>
      </c>
      <c r="E6904" s="1" t="n">
        <v>1</v>
      </c>
      <c r="F6904" s="1" t="n">
        <v>6903</v>
      </c>
      <c r="H6904" s="1" t="s">
        <v>7599</v>
      </c>
      <c r="I6904" s="3" t="e">
        <f aca="false">-#NAME? #NAME?,#NAME? #NAME? #NAME? #NAME? #NAME?</f>
        <v>#VALUE!</v>
      </c>
      <c r="J6904" s="3" t="s">
        <v>256</v>
      </c>
      <c r="K6904" s="1" t="n">
        <v>10</v>
      </c>
      <c r="L6904" s="1" t="n">
        <v>0</v>
      </c>
      <c r="M6904" s="1" t="n">
        <v>69090</v>
      </c>
    </row>
    <row r="6905" customFormat="false" ht="14.9" hidden="false" customHeight="false" outlineLevel="0" collapsed="false">
      <c r="A6905" s="1" t="n">
        <v>6910</v>
      </c>
      <c r="B6905" s="1" t="n">
        <v>85</v>
      </c>
      <c r="C6905" s="1" t="n">
        <v>0</v>
      </c>
      <c r="D6905" s="1" t="n">
        <v>0</v>
      </c>
      <c r="E6905" s="1" t="n">
        <v>1</v>
      </c>
      <c r="F6905" s="1" t="n">
        <v>6903</v>
      </c>
      <c r="H6905" s="1" t="s">
        <v>7600</v>
      </c>
      <c r="I6905" s="3" t="e">
        <f aca="false">-#NAME?</f>
        <v>#NAME?</v>
      </c>
      <c r="J6905" s="3" t="s">
        <v>256</v>
      </c>
      <c r="K6905" s="1" t="n">
        <v>10</v>
      </c>
      <c r="L6905" s="1" t="n">
        <v>0</v>
      </c>
      <c r="M6905" s="1" t="n">
        <v>69100</v>
      </c>
    </row>
    <row r="6906" customFormat="false" ht="619.4" hidden="false" customHeight="false" outlineLevel="0" collapsed="false">
      <c r="A6906" s="1" t="n">
        <v>6911</v>
      </c>
      <c r="B6906" s="1" t="n">
        <v>85</v>
      </c>
      <c r="C6906" s="1" t="n">
        <v>0</v>
      </c>
      <c r="D6906" s="1" t="n">
        <v>1</v>
      </c>
      <c r="E6906" s="1" t="n">
        <v>0</v>
      </c>
      <c r="G6906" s="1" t="n">
        <v>85.36</v>
      </c>
      <c r="I6906" s="3" t="s">
        <v>7601</v>
      </c>
      <c r="L6906" s="1" t="n">
        <v>0</v>
      </c>
      <c r="M6906" s="1" t="n">
        <v>69110</v>
      </c>
    </row>
    <row r="6907" customFormat="false" ht="14.9" hidden="false" customHeight="false" outlineLevel="0" collapsed="false">
      <c r="A6907" s="1" t="n">
        <v>6912</v>
      </c>
      <c r="B6907" s="1" t="n">
        <v>85</v>
      </c>
      <c r="C6907" s="1" t="n">
        <v>0</v>
      </c>
      <c r="D6907" s="1" t="n">
        <v>0</v>
      </c>
      <c r="E6907" s="1" t="n">
        <v>1</v>
      </c>
      <c r="F6907" s="1" t="n">
        <v>6911</v>
      </c>
      <c r="H6907" s="1" t="s">
        <v>7602</v>
      </c>
      <c r="I6907" s="3" t="e">
        <f aca="false">-#NAME?</f>
        <v>#NAME?</v>
      </c>
      <c r="J6907" s="3" t="s">
        <v>256</v>
      </c>
      <c r="K6907" s="1" t="n">
        <v>10</v>
      </c>
      <c r="L6907" s="1" t="n">
        <v>0</v>
      </c>
      <c r="M6907" s="1" t="n">
        <v>69120</v>
      </c>
    </row>
    <row r="6908" customFormat="false" ht="14.9" hidden="false" customHeight="false" outlineLevel="0" collapsed="false">
      <c r="A6908" s="1" t="n">
        <v>6913</v>
      </c>
      <c r="B6908" s="1" t="n">
        <v>85</v>
      </c>
      <c r="C6908" s="1" t="n">
        <v>0</v>
      </c>
      <c r="D6908" s="1" t="n">
        <v>0</v>
      </c>
      <c r="E6908" s="1" t="n">
        <v>1</v>
      </c>
      <c r="F6908" s="1" t="n">
        <v>6911</v>
      </c>
      <c r="H6908" s="1" t="s">
        <v>7603</v>
      </c>
      <c r="I6908" s="3" t="e">
        <f aca="false">-#NAME? #NAME? #NAME?</f>
        <v>#VALUE!</v>
      </c>
      <c r="J6908" s="3" t="s">
        <v>256</v>
      </c>
      <c r="K6908" s="1" t="n">
        <v>10</v>
      </c>
      <c r="L6908" s="1" t="n">
        <v>0</v>
      </c>
      <c r="M6908" s="1" t="n">
        <v>69130</v>
      </c>
    </row>
    <row r="6909" customFormat="false" ht="14.9" hidden="false" customHeight="false" outlineLevel="0" collapsed="false">
      <c r="A6909" s="1" t="n">
        <v>6914</v>
      </c>
      <c r="B6909" s="1" t="n">
        <v>85</v>
      </c>
      <c r="C6909" s="1" t="n">
        <v>0</v>
      </c>
      <c r="D6909" s="1" t="n">
        <v>0</v>
      </c>
      <c r="E6909" s="1" t="n">
        <v>1</v>
      </c>
      <c r="F6909" s="1" t="n">
        <v>6911</v>
      </c>
      <c r="H6909" s="1" t="s">
        <v>7604</v>
      </c>
      <c r="I6909" s="3" t="e">
        <f aca="false">-#NAME? #NAME? #NAME? #NAME? #NAME? #NAME?</f>
        <v>#VALUE!</v>
      </c>
      <c r="J6909" s="3" t="s">
        <v>256</v>
      </c>
      <c r="K6909" s="1" t="n">
        <v>10</v>
      </c>
      <c r="L6909" s="1" t="n">
        <v>0</v>
      </c>
      <c r="M6909" s="1" t="n">
        <v>69140</v>
      </c>
    </row>
    <row r="6910" customFormat="false" ht="14.9" hidden="false" customHeight="false" outlineLevel="0" collapsed="false">
      <c r="A6910" s="1" t="n">
        <v>6915</v>
      </c>
      <c r="B6910" s="1" t="n">
        <v>85</v>
      </c>
      <c r="C6910" s="1" t="n">
        <v>0</v>
      </c>
      <c r="D6910" s="1" t="n">
        <v>0</v>
      </c>
      <c r="E6910" s="1" t="n">
        <v>0</v>
      </c>
      <c r="F6910" s="1" t="n">
        <v>6911</v>
      </c>
      <c r="I6910" s="3" t="s">
        <v>7605</v>
      </c>
      <c r="L6910" s="1" t="n">
        <v>0</v>
      </c>
      <c r="M6910" s="1" t="n">
        <v>69150</v>
      </c>
    </row>
    <row r="6911" customFormat="false" ht="68.65" hidden="false" customHeight="false" outlineLevel="0" collapsed="false">
      <c r="A6911" s="1" t="n">
        <v>6916</v>
      </c>
      <c r="B6911" s="1" t="n">
        <v>85</v>
      </c>
      <c r="C6911" s="1" t="n">
        <v>0</v>
      </c>
      <c r="D6911" s="1" t="n">
        <v>0</v>
      </c>
      <c r="E6911" s="1" t="n">
        <v>1</v>
      </c>
      <c r="F6911" s="1" t="n">
        <v>6915</v>
      </c>
      <c r="H6911" s="1" t="s">
        <v>7606</v>
      </c>
      <c r="I6911" s="3" t="s">
        <v>7607</v>
      </c>
      <c r="J6911" s="3" t="s">
        <v>256</v>
      </c>
      <c r="K6911" s="1" t="n">
        <v>10</v>
      </c>
      <c r="L6911" s="1" t="n">
        <v>0</v>
      </c>
      <c r="M6911" s="1" t="n">
        <v>69160</v>
      </c>
    </row>
    <row r="6912" customFormat="false" ht="14.9" hidden="false" customHeight="false" outlineLevel="0" collapsed="false">
      <c r="A6912" s="1" t="n">
        <v>6917</v>
      </c>
      <c r="B6912" s="1" t="n">
        <v>85</v>
      </c>
      <c r="C6912" s="1" t="n">
        <v>0</v>
      </c>
      <c r="D6912" s="1" t="n">
        <v>0</v>
      </c>
      <c r="E6912" s="1" t="n">
        <v>1</v>
      </c>
      <c r="F6912" s="1" t="n">
        <v>6915</v>
      </c>
      <c r="H6912" s="1" t="s">
        <v>7608</v>
      </c>
      <c r="I6912" s="3" t="e">
        <f aca="false">--#NAME?</f>
        <v>#NAME?</v>
      </c>
      <c r="J6912" s="3" t="s">
        <v>256</v>
      </c>
      <c r="K6912" s="1" t="n">
        <v>10</v>
      </c>
      <c r="L6912" s="1" t="n">
        <v>0</v>
      </c>
      <c r="M6912" s="1" t="n">
        <v>69170</v>
      </c>
    </row>
    <row r="6913" customFormat="false" ht="14.9" hidden="false" customHeight="false" outlineLevel="0" collapsed="false">
      <c r="A6913" s="1" t="n">
        <v>6918</v>
      </c>
      <c r="B6913" s="1" t="n">
        <v>85</v>
      </c>
      <c r="C6913" s="1" t="n">
        <v>0</v>
      </c>
      <c r="D6913" s="1" t="n">
        <v>0</v>
      </c>
      <c r="E6913" s="1" t="n">
        <v>1</v>
      </c>
      <c r="F6913" s="1" t="n">
        <v>6911</v>
      </c>
      <c r="H6913" s="1" t="s">
        <v>7609</v>
      </c>
      <c r="I6913" s="3" t="e">
        <f aca="false">-#NAME? #NAME?</f>
        <v>#VALUE!</v>
      </c>
      <c r="J6913" s="3" t="s">
        <v>256</v>
      </c>
      <c r="K6913" s="1" t="n">
        <v>10</v>
      </c>
      <c r="L6913" s="1" t="n">
        <v>0</v>
      </c>
      <c r="M6913" s="1" t="n">
        <v>69180</v>
      </c>
    </row>
    <row r="6914" customFormat="false" ht="55.2" hidden="false" customHeight="false" outlineLevel="0" collapsed="false">
      <c r="A6914" s="1" t="n">
        <v>6919</v>
      </c>
      <c r="B6914" s="1" t="n">
        <v>85</v>
      </c>
      <c r="C6914" s="1" t="n">
        <v>0</v>
      </c>
      <c r="D6914" s="1" t="n">
        <v>0</v>
      </c>
      <c r="E6914" s="1" t="n">
        <v>0</v>
      </c>
      <c r="F6914" s="1" t="n">
        <v>6911</v>
      </c>
      <c r="I6914" s="3" t="s">
        <v>7610</v>
      </c>
      <c r="L6914" s="1" t="n">
        <v>0</v>
      </c>
      <c r="M6914" s="1" t="n">
        <v>69190</v>
      </c>
    </row>
    <row r="6915" customFormat="false" ht="14.9" hidden="false" customHeight="false" outlineLevel="0" collapsed="false">
      <c r="A6915" s="1" t="n">
        <v>6920</v>
      </c>
      <c r="B6915" s="1" t="n">
        <v>85</v>
      </c>
      <c r="C6915" s="1" t="n">
        <v>0</v>
      </c>
      <c r="D6915" s="1" t="n">
        <v>0</v>
      </c>
      <c r="E6915" s="1" t="n">
        <v>1</v>
      </c>
      <c r="F6915" s="1" t="n">
        <v>6919</v>
      </c>
      <c r="H6915" s="1" t="s">
        <v>7611</v>
      </c>
      <c r="I6915" s="3" t="e">
        <f aca="false">--#NAME?-#NAME?</f>
        <v>#NAME?</v>
      </c>
      <c r="J6915" s="3" t="s">
        <v>256</v>
      </c>
      <c r="K6915" s="1" t="n">
        <v>10</v>
      </c>
      <c r="L6915" s="1" t="n">
        <v>0</v>
      </c>
      <c r="M6915" s="1" t="n">
        <v>69200</v>
      </c>
    </row>
    <row r="6916" customFormat="false" ht="14.9" hidden="false" customHeight="false" outlineLevel="0" collapsed="false">
      <c r="A6916" s="1" t="n">
        <v>6921</v>
      </c>
      <c r="B6916" s="1" t="n">
        <v>85</v>
      </c>
      <c r="C6916" s="1" t="n">
        <v>0</v>
      </c>
      <c r="D6916" s="1" t="n">
        <v>0</v>
      </c>
      <c r="E6916" s="1" t="n">
        <v>1</v>
      </c>
      <c r="F6916" s="1" t="n">
        <v>6919</v>
      </c>
      <c r="H6916" s="1" t="s">
        <v>7612</v>
      </c>
      <c r="I6916" s="3" t="e">
        <f aca="false">--#NAME?</f>
        <v>#NAME?</v>
      </c>
      <c r="J6916" s="3" t="s">
        <v>256</v>
      </c>
      <c r="K6916" s="1" t="n">
        <v>10</v>
      </c>
      <c r="L6916" s="1" t="n">
        <v>0</v>
      </c>
      <c r="M6916" s="1" t="n">
        <v>69210</v>
      </c>
    </row>
    <row r="6917" customFormat="false" ht="14.9" hidden="false" customHeight="false" outlineLevel="0" collapsed="false">
      <c r="A6917" s="1" t="n">
        <v>6922</v>
      </c>
      <c r="B6917" s="1" t="n">
        <v>85</v>
      </c>
      <c r="C6917" s="1" t="n">
        <v>0</v>
      </c>
      <c r="D6917" s="1" t="n">
        <v>0</v>
      </c>
      <c r="E6917" s="1" t="n">
        <v>1</v>
      </c>
      <c r="F6917" s="1" t="n">
        <v>6911</v>
      </c>
      <c r="H6917" s="1" t="s">
        <v>7613</v>
      </c>
      <c r="I6917" s="3" t="e">
        <f aca="false">-#NAME? #NAME? #NAME? #NAME?,#NAME? #NAME? #NAME? #NAME? #NAME?</f>
        <v>#VALUE!</v>
      </c>
      <c r="J6917" s="3" t="s">
        <v>256</v>
      </c>
      <c r="K6917" s="1" t="n">
        <v>10</v>
      </c>
      <c r="L6917" s="1" t="n">
        <v>0</v>
      </c>
      <c r="M6917" s="1" t="n">
        <v>69220</v>
      </c>
    </row>
    <row r="6918" customFormat="false" ht="14.9" hidden="false" customHeight="false" outlineLevel="0" collapsed="false">
      <c r="A6918" s="1" t="n">
        <v>6923</v>
      </c>
      <c r="B6918" s="1" t="n">
        <v>85</v>
      </c>
      <c r="C6918" s="1" t="n">
        <v>0</v>
      </c>
      <c r="D6918" s="1" t="n">
        <v>0</v>
      </c>
      <c r="E6918" s="1" t="n">
        <v>1</v>
      </c>
      <c r="F6918" s="1" t="n">
        <v>6911</v>
      </c>
      <c r="H6918" s="1" t="s">
        <v>7614</v>
      </c>
      <c r="I6918" s="3" t="e">
        <f aca="false">-#NAME? #NAME?</f>
        <v>#VALUE!</v>
      </c>
      <c r="J6918" s="3" t="s">
        <v>256</v>
      </c>
      <c r="K6918" s="1" t="n">
        <v>10</v>
      </c>
      <c r="L6918" s="1" t="n">
        <v>0</v>
      </c>
      <c r="M6918" s="1" t="n">
        <v>69230</v>
      </c>
    </row>
    <row r="6919" customFormat="false" ht="565.65" hidden="false" customHeight="false" outlineLevel="0" collapsed="false">
      <c r="A6919" s="1" t="n">
        <v>6924</v>
      </c>
      <c r="B6919" s="1" t="n">
        <v>85</v>
      </c>
      <c r="C6919" s="1" t="n">
        <v>0</v>
      </c>
      <c r="D6919" s="1" t="n">
        <v>1</v>
      </c>
      <c r="E6919" s="1" t="n">
        <v>0</v>
      </c>
      <c r="G6919" s="1" t="n">
        <v>85.37</v>
      </c>
      <c r="I6919" s="3" t="s">
        <v>7615</v>
      </c>
      <c r="L6919" s="1" t="n">
        <v>0</v>
      </c>
      <c r="M6919" s="1" t="n">
        <v>69240</v>
      </c>
    </row>
    <row r="6920" customFormat="false" ht="68.65" hidden="false" customHeight="false" outlineLevel="0" collapsed="false">
      <c r="A6920" s="1" t="n">
        <v>6925</v>
      </c>
      <c r="B6920" s="1" t="n">
        <v>85</v>
      </c>
      <c r="C6920" s="1" t="n">
        <v>0</v>
      </c>
      <c r="D6920" s="1" t="n">
        <v>0</v>
      </c>
      <c r="E6920" s="1" t="n">
        <v>1</v>
      </c>
      <c r="F6920" s="1" t="n">
        <v>6924</v>
      </c>
      <c r="H6920" s="1" t="s">
        <v>7616</v>
      </c>
      <c r="I6920" s="3" t="s">
        <v>7617</v>
      </c>
      <c r="J6920" s="3" t="s">
        <v>256</v>
      </c>
      <c r="K6920" s="1" t="n">
        <v>10</v>
      </c>
      <c r="L6920" s="1" t="n">
        <v>0</v>
      </c>
      <c r="M6920" s="1" t="n">
        <v>69250</v>
      </c>
    </row>
    <row r="6921" customFormat="false" ht="55.2" hidden="false" customHeight="false" outlineLevel="0" collapsed="false">
      <c r="A6921" s="1" t="n">
        <v>6926</v>
      </c>
      <c r="B6921" s="1" t="n">
        <v>85</v>
      </c>
      <c r="C6921" s="1" t="n">
        <v>0</v>
      </c>
      <c r="D6921" s="1" t="n">
        <v>0</v>
      </c>
      <c r="E6921" s="1" t="n">
        <v>1</v>
      </c>
      <c r="F6921" s="1" t="n">
        <v>6924</v>
      </c>
      <c r="H6921" s="1" t="s">
        <v>7618</v>
      </c>
      <c r="I6921" s="3" t="s">
        <v>7619</v>
      </c>
      <c r="J6921" s="3" t="s">
        <v>256</v>
      </c>
      <c r="K6921" s="1" t="n">
        <v>10</v>
      </c>
      <c r="L6921" s="1" t="n">
        <v>0</v>
      </c>
      <c r="M6921" s="1" t="n">
        <v>69260</v>
      </c>
    </row>
    <row r="6922" customFormat="false" ht="162.65" hidden="false" customHeight="false" outlineLevel="0" collapsed="false">
      <c r="A6922" s="1" t="n">
        <v>6927</v>
      </c>
      <c r="B6922" s="1" t="n">
        <v>85</v>
      </c>
      <c r="C6922" s="1" t="n">
        <v>0</v>
      </c>
      <c r="D6922" s="1" t="n">
        <v>1</v>
      </c>
      <c r="E6922" s="1" t="n">
        <v>0</v>
      </c>
      <c r="G6922" s="1" t="n">
        <v>85.38</v>
      </c>
      <c r="I6922" s="3" t="s">
        <v>7620</v>
      </c>
      <c r="L6922" s="1" t="n">
        <v>0</v>
      </c>
      <c r="M6922" s="1" t="n">
        <v>69270</v>
      </c>
    </row>
    <row r="6923" customFormat="false" ht="202.95" hidden="false" customHeight="false" outlineLevel="0" collapsed="false">
      <c r="A6923" s="1" t="n">
        <v>6928</v>
      </c>
      <c r="B6923" s="1" t="n">
        <v>85</v>
      </c>
      <c r="C6923" s="1" t="n">
        <v>0</v>
      </c>
      <c r="D6923" s="1" t="n">
        <v>0</v>
      </c>
      <c r="E6923" s="1" t="n">
        <v>1</v>
      </c>
      <c r="F6923" s="1" t="n">
        <v>6927</v>
      </c>
      <c r="H6923" s="1" t="s">
        <v>7621</v>
      </c>
      <c r="I6923" s="3" t="s">
        <v>7622</v>
      </c>
      <c r="J6923" s="3" t="s">
        <v>256</v>
      </c>
      <c r="K6923" s="1" t="n">
        <v>10</v>
      </c>
      <c r="L6923" s="1" t="n">
        <v>0</v>
      </c>
      <c r="M6923" s="1" t="n">
        <v>69280</v>
      </c>
    </row>
    <row r="6924" customFormat="false" ht="14.9" hidden="false" customHeight="false" outlineLevel="0" collapsed="false">
      <c r="A6924" s="1" t="n">
        <v>6929</v>
      </c>
      <c r="B6924" s="1" t="n">
        <v>85</v>
      </c>
      <c r="C6924" s="1" t="n">
        <v>0</v>
      </c>
      <c r="D6924" s="1" t="n">
        <v>0</v>
      </c>
      <c r="E6924" s="1" t="n">
        <v>1</v>
      </c>
      <c r="F6924" s="1" t="n">
        <v>6927</v>
      </c>
      <c r="H6924" s="1" t="s">
        <v>7623</v>
      </c>
      <c r="I6924" s="3" t="e">
        <f aca="false">-#NAME?</f>
        <v>#NAME?</v>
      </c>
      <c r="J6924" s="3" t="s">
        <v>256</v>
      </c>
      <c r="K6924" s="1" t="n">
        <v>10</v>
      </c>
      <c r="L6924" s="1" t="n">
        <v>0</v>
      </c>
      <c r="M6924" s="1" t="n">
        <v>69290</v>
      </c>
    </row>
    <row r="6925" customFormat="false" ht="283.55" hidden="false" customHeight="false" outlineLevel="0" collapsed="false">
      <c r="A6925" s="1" t="n">
        <v>6930</v>
      </c>
      <c r="B6925" s="1" t="n">
        <v>85</v>
      </c>
      <c r="C6925" s="1" t="n">
        <v>0</v>
      </c>
      <c r="D6925" s="1" t="n">
        <v>1</v>
      </c>
      <c r="E6925" s="1" t="n">
        <v>0</v>
      </c>
      <c r="G6925" s="1" t="n">
        <v>85.39</v>
      </c>
      <c r="I6925" s="3" t="s">
        <v>7624</v>
      </c>
      <c r="L6925" s="1" t="n">
        <v>0</v>
      </c>
      <c r="M6925" s="1" t="n">
        <v>69300</v>
      </c>
    </row>
    <row r="6926" customFormat="false" ht="14.9" hidden="false" customHeight="false" outlineLevel="0" collapsed="false">
      <c r="A6926" s="1" t="n">
        <v>6931</v>
      </c>
      <c r="B6926" s="1" t="n">
        <v>85</v>
      </c>
      <c r="C6926" s="1" t="n">
        <v>0</v>
      </c>
      <c r="D6926" s="1" t="n">
        <v>0</v>
      </c>
      <c r="E6926" s="1" t="n">
        <v>1</v>
      </c>
      <c r="F6926" s="1" t="n">
        <v>6930</v>
      </c>
      <c r="H6926" s="1" t="s">
        <v>7625</v>
      </c>
      <c r="I6926" s="3" t="e">
        <f aca="false">-#NAME? #NAME? #NAME? #NAME?</f>
        <v>#VALUE!</v>
      </c>
      <c r="J6926" s="3" t="s">
        <v>194</v>
      </c>
      <c r="K6926" s="1" t="n">
        <v>10</v>
      </c>
      <c r="L6926" s="1" t="n">
        <v>0</v>
      </c>
      <c r="M6926" s="1" t="n">
        <v>69310</v>
      </c>
    </row>
    <row r="6927" customFormat="false" ht="108.95" hidden="false" customHeight="false" outlineLevel="0" collapsed="false">
      <c r="A6927" s="1" t="n">
        <v>6932</v>
      </c>
      <c r="B6927" s="1" t="n">
        <v>85</v>
      </c>
      <c r="C6927" s="1" t="n">
        <v>0</v>
      </c>
      <c r="D6927" s="1" t="n">
        <v>0</v>
      </c>
      <c r="E6927" s="1" t="n">
        <v>0</v>
      </c>
      <c r="F6927" s="1" t="n">
        <v>6930</v>
      </c>
      <c r="I6927" s="3" t="s">
        <v>7626</v>
      </c>
      <c r="L6927" s="1" t="n">
        <v>0</v>
      </c>
      <c r="M6927" s="1" t="n">
        <v>69320</v>
      </c>
    </row>
    <row r="6928" customFormat="false" ht="14.9" hidden="false" customHeight="false" outlineLevel="0" collapsed="false">
      <c r="A6928" s="1" t="n">
        <v>6933</v>
      </c>
      <c r="B6928" s="1" t="n">
        <v>85</v>
      </c>
      <c r="C6928" s="1" t="n">
        <v>0</v>
      </c>
      <c r="D6928" s="1" t="n">
        <v>0</v>
      </c>
      <c r="E6928" s="1" t="n">
        <v>1</v>
      </c>
      <c r="F6928" s="1" t="n">
        <v>6932</v>
      </c>
      <c r="H6928" s="1" t="s">
        <v>7627</v>
      </c>
      <c r="I6928" s="3" t="e">
        <f aca="false">--#NAME? #NAME?</f>
        <v>#VALUE!</v>
      </c>
      <c r="J6928" s="3" t="s">
        <v>194</v>
      </c>
      <c r="K6928" s="1" t="n">
        <v>10</v>
      </c>
      <c r="L6928" s="1" t="n">
        <v>0</v>
      </c>
      <c r="M6928" s="1" t="n">
        <v>69330</v>
      </c>
    </row>
    <row r="6929" customFormat="false" ht="122.35" hidden="false" customHeight="false" outlineLevel="0" collapsed="false">
      <c r="A6929" s="1" t="n">
        <v>6934</v>
      </c>
      <c r="B6929" s="1" t="n">
        <v>85</v>
      </c>
      <c r="C6929" s="1" t="n">
        <v>0</v>
      </c>
      <c r="D6929" s="1" t="n">
        <v>0</v>
      </c>
      <c r="E6929" s="1" t="n">
        <v>1</v>
      </c>
      <c r="F6929" s="1" t="n">
        <v>6932</v>
      </c>
      <c r="H6929" s="1" t="s">
        <v>7628</v>
      </c>
      <c r="I6929" s="3" t="s">
        <v>7629</v>
      </c>
      <c r="J6929" s="3" t="s">
        <v>194</v>
      </c>
      <c r="K6929" s="1" t="n">
        <v>10</v>
      </c>
      <c r="L6929" s="1" t="n">
        <v>0</v>
      </c>
      <c r="M6929" s="1" t="n">
        <v>69340</v>
      </c>
    </row>
    <row r="6930" customFormat="false" ht="14.9" hidden="false" customHeight="false" outlineLevel="0" collapsed="false">
      <c r="A6930" s="1" t="n">
        <v>6935</v>
      </c>
      <c r="B6930" s="1" t="n">
        <v>85</v>
      </c>
      <c r="C6930" s="1" t="n">
        <v>0</v>
      </c>
      <c r="D6930" s="1" t="n">
        <v>0</v>
      </c>
      <c r="E6930" s="1" t="n">
        <v>1</v>
      </c>
      <c r="F6930" s="1" t="n">
        <v>6932</v>
      </c>
      <c r="H6930" s="1" t="s">
        <v>7630</v>
      </c>
      <c r="I6930" s="3" t="e">
        <f aca="false">--#NAME?</f>
        <v>#NAME?</v>
      </c>
      <c r="J6930" s="3" t="s">
        <v>194</v>
      </c>
      <c r="K6930" s="1" t="n">
        <v>10</v>
      </c>
      <c r="L6930" s="1" t="n">
        <v>0</v>
      </c>
      <c r="M6930" s="1" t="n">
        <v>69350</v>
      </c>
    </row>
    <row r="6931" customFormat="false" ht="108.95" hidden="false" customHeight="false" outlineLevel="0" collapsed="false">
      <c r="A6931" s="1" t="n">
        <v>6936</v>
      </c>
      <c r="B6931" s="1" t="n">
        <v>85</v>
      </c>
      <c r="C6931" s="1" t="n">
        <v>0</v>
      </c>
      <c r="D6931" s="1" t="n">
        <v>0</v>
      </c>
      <c r="E6931" s="1" t="n">
        <v>0</v>
      </c>
      <c r="F6931" s="1" t="n">
        <v>6930</v>
      </c>
      <c r="I6931" s="3" t="s">
        <v>7631</v>
      </c>
      <c r="L6931" s="1" t="n">
        <v>0</v>
      </c>
      <c r="M6931" s="1" t="n">
        <v>69360</v>
      </c>
    </row>
    <row r="6932" customFormat="false" ht="14.9" hidden="false" customHeight="false" outlineLevel="0" collapsed="false">
      <c r="A6932" s="1" t="n">
        <v>6937</v>
      </c>
      <c r="B6932" s="1" t="n">
        <v>85</v>
      </c>
      <c r="C6932" s="1" t="n">
        <v>0</v>
      </c>
      <c r="D6932" s="1" t="n">
        <v>0</v>
      </c>
      <c r="E6932" s="1" t="n">
        <v>1</v>
      </c>
      <c r="F6932" s="1" t="n">
        <v>6936</v>
      </c>
      <c r="H6932" s="1" t="s">
        <v>7632</v>
      </c>
      <c r="I6932" s="3" t="e">
        <f aca="false">--#NAME?,#NAME? #NAME?</f>
        <v>#VALUE!</v>
      </c>
      <c r="J6932" s="3" t="s">
        <v>194</v>
      </c>
      <c r="K6932" s="1" t="n">
        <v>10</v>
      </c>
      <c r="L6932" s="1" t="n">
        <v>0</v>
      </c>
      <c r="M6932" s="1" t="n">
        <v>69370</v>
      </c>
    </row>
    <row r="6933" customFormat="false" ht="14.9" hidden="false" customHeight="false" outlineLevel="0" collapsed="false">
      <c r="A6933" s="1" t="n">
        <v>6938</v>
      </c>
      <c r="B6933" s="1" t="n">
        <v>85</v>
      </c>
      <c r="C6933" s="1" t="n">
        <v>0</v>
      </c>
      <c r="D6933" s="1" t="n">
        <v>0</v>
      </c>
      <c r="E6933" s="1" t="n">
        <v>1</v>
      </c>
      <c r="F6933" s="1" t="n">
        <v>6936</v>
      </c>
      <c r="H6933" s="1" t="s">
        <v>7633</v>
      </c>
      <c r="I6933" s="3" t="e">
        <f aca="false">--#NAME? #NAME? #NAME? #NAME? #NAME?</f>
        <v>#VALUE!</v>
      </c>
      <c r="J6933" s="3" t="s">
        <v>7634</v>
      </c>
      <c r="K6933" s="1" t="n">
        <v>10</v>
      </c>
      <c r="L6933" s="1" t="n">
        <v>0</v>
      </c>
      <c r="M6933" s="1" t="n">
        <v>0</v>
      </c>
      <c r="N6933" s="1" t="n">
        <v>69380</v>
      </c>
    </row>
    <row r="6934" customFormat="false" ht="14.9" hidden="false" customHeight="false" outlineLevel="0" collapsed="false">
      <c r="A6934" s="1" t="n">
        <v>6939</v>
      </c>
      <c r="B6934" s="1" t="n">
        <v>85</v>
      </c>
      <c r="C6934" s="1" t="n">
        <v>0</v>
      </c>
      <c r="D6934" s="1" t="n">
        <v>0</v>
      </c>
      <c r="E6934" s="1" t="n">
        <v>1</v>
      </c>
      <c r="F6934" s="1" t="n">
        <v>6936</v>
      </c>
      <c r="H6934" s="1" t="s">
        <v>7635</v>
      </c>
      <c r="I6934" s="3" t="e">
        <f aca="false">--#NAME?</f>
        <v>#NAME?</v>
      </c>
      <c r="J6934" s="3" t="s">
        <v>194</v>
      </c>
      <c r="K6934" s="1" t="n">
        <v>10</v>
      </c>
      <c r="L6934" s="1" t="n">
        <v>0</v>
      </c>
      <c r="M6934" s="1" t="n">
        <v>69390</v>
      </c>
    </row>
    <row r="6935" customFormat="false" ht="14.9" hidden="false" customHeight="false" outlineLevel="0" collapsed="false">
      <c r="A6935" s="1" t="n">
        <v>6940</v>
      </c>
      <c r="B6935" s="1" t="n">
        <v>85</v>
      </c>
      <c r="C6935" s="1" t="n">
        <v>0</v>
      </c>
      <c r="D6935" s="1" t="n">
        <v>0</v>
      </c>
      <c r="E6935" s="1" t="n">
        <v>0</v>
      </c>
      <c r="F6935" s="1" t="n">
        <v>6930</v>
      </c>
      <c r="I6935" s="3" t="e">
        <f aca="false">-#NAME?-#NAME? #NAME? #NAME? #NAME?</f>
        <v>#VALUE!</v>
      </c>
      <c r="J6935" s="3" t="s">
        <v>7636</v>
      </c>
      <c r="L6935" s="0" t="s">
        <v>644</v>
      </c>
      <c r="M6935" s="1" t="n">
        <v>0</v>
      </c>
      <c r="N6935" s="1" t="n">
        <v>69400</v>
      </c>
    </row>
    <row r="6936" customFormat="false" ht="14.9" hidden="false" customHeight="false" outlineLevel="0" collapsed="false">
      <c r="A6936" s="1" t="n">
        <v>6941</v>
      </c>
      <c r="B6936" s="1" t="n">
        <v>85</v>
      </c>
      <c r="C6936" s="1" t="n">
        <v>0</v>
      </c>
      <c r="D6936" s="1" t="n">
        <v>0</v>
      </c>
      <c r="E6936" s="1" t="n">
        <v>1</v>
      </c>
      <c r="F6936" s="1" t="n">
        <v>6940</v>
      </c>
      <c r="H6936" s="1" t="s">
        <v>7637</v>
      </c>
      <c r="I6936" s="3" t="e">
        <f aca="false">--#NAME?-#NAME?</f>
        <v>#NAME?</v>
      </c>
      <c r="J6936" s="3" t="s">
        <v>194</v>
      </c>
      <c r="K6936" s="1" t="n">
        <v>10</v>
      </c>
      <c r="L6936" s="1" t="n">
        <v>0</v>
      </c>
      <c r="M6936" s="1" t="n">
        <v>69410</v>
      </c>
    </row>
    <row r="6937" customFormat="false" ht="14.9" hidden="false" customHeight="false" outlineLevel="0" collapsed="false">
      <c r="A6937" s="1" t="n">
        <v>6942</v>
      </c>
      <c r="B6937" s="1" t="n">
        <v>85</v>
      </c>
      <c r="C6937" s="1" t="n">
        <v>0</v>
      </c>
      <c r="D6937" s="1" t="n">
        <v>0</v>
      </c>
      <c r="E6937" s="1" t="n">
        <v>1</v>
      </c>
      <c r="F6937" s="1" t="n">
        <v>6940</v>
      </c>
      <c r="H6937" s="1" t="s">
        <v>7638</v>
      </c>
      <c r="I6937" s="3" t="e">
        <f aca="false">--#NAME?</f>
        <v>#NAME?</v>
      </c>
      <c r="J6937" s="3" t="s">
        <v>194</v>
      </c>
      <c r="K6937" s="1" t="n">
        <v>10</v>
      </c>
      <c r="L6937" s="1" t="n">
        <v>0</v>
      </c>
      <c r="M6937" s="1" t="n">
        <v>69420</v>
      </c>
    </row>
    <row r="6938" customFormat="false" ht="68.65" hidden="false" customHeight="false" outlineLevel="0" collapsed="false">
      <c r="A6938" s="1" t="n">
        <v>6943</v>
      </c>
      <c r="B6938" s="1" t="n">
        <v>85</v>
      </c>
      <c r="C6938" s="1" t="n">
        <v>0</v>
      </c>
      <c r="D6938" s="1" t="n">
        <v>0</v>
      </c>
      <c r="E6938" s="1" t="n">
        <v>1</v>
      </c>
      <c r="F6938" s="1" t="n">
        <v>6930</v>
      </c>
      <c r="H6938" s="1" t="s">
        <v>7639</v>
      </c>
      <c r="I6938" s="3" t="s">
        <v>7640</v>
      </c>
      <c r="J6938" s="3" t="s">
        <v>194</v>
      </c>
      <c r="K6938" s="1" t="n">
        <v>10</v>
      </c>
      <c r="L6938" s="1" t="n">
        <v>0</v>
      </c>
      <c r="M6938" s="1" t="n">
        <v>69430</v>
      </c>
    </row>
    <row r="6939" customFormat="false" ht="14.9" hidden="false" customHeight="false" outlineLevel="0" collapsed="false">
      <c r="A6939" s="1" t="n">
        <v>6944</v>
      </c>
      <c r="B6939" s="1" t="n">
        <v>85</v>
      </c>
      <c r="C6939" s="1" t="n">
        <v>0</v>
      </c>
      <c r="D6939" s="1" t="n">
        <v>0</v>
      </c>
      <c r="E6939" s="1" t="n">
        <v>1</v>
      </c>
      <c r="F6939" s="1" t="n">
        <v>6930</v>
      </c>
      <c r="H6939" s="1" t="s">
        <v>7641</v>
      </c>
      <c r="I6939" s="3" t="e">
        <f aca="false">-#NAME?</f>
        <v>#NAME?</v>
      </c>
      <c r="J6939" s="3" t="s">
        <v>256</v>
      </c>
      <c r="K6939" s="1" t="n">
        <v>10</v>
      </c>
      <c r="L6939" s="1" t="n">
        <v>0</v>
      </c>
      <c r="M6939" s="1" t="n">
        <v>69440</v>
      </c>
    </row>
    <row r="6940" customFormat="false" ht="377.6" hidden="false" customHeight="false" outlineLevel="0" collapsed="false">
      <c r="A6940" s="1" t="n">
        <v>6945</v>
      </c>
      <c r="B6940" s="1" t="n">
        <v>85</v>
      </c>
      <c r="C6940" s="1" t="n">
        <v>0</v>
      </c>
      <c r="D6940" s="1" t="n">
        <v>1</v>
      </c>
      <c r="E6940" s="1" t="n">
        <v>0</v>
      </c>
      <c r="G6940" s="1" t="n">
        <v>85.4</v>
      </c>
      <c r="I6940" s="3" t="s">
        <v>7642</v>
      </c>
      <c r="L6940" s="1" t="n">
        <v>0</v>
      </c>
      <c r="M6940" s="1" t="n">
        <v>69450</v>
      </c>
    </row>
    <row r="6941" customFormat="false" ht="149.25" hidden="false" customHeight="false" outlineLevel="0" collapsed="false">
      <c r="A6941" s="1" t="n">
        <v>6946</v>
      </c>
      <c r="B6941" s="1" t="n">
        <v>85</v>
      </c>
      <c r="C6941" s="1" t="n">
        <v>0</v>
      </c>
      <c r="D6941" s="1" t="n">
        <v>0</v>
      </c>
      <c r="E6941" s="1" t="n">
        <v>0</v>
      </c>
      <c r="F6941" s="1" t="n">
        <v>6945</v>
      </c>
      <c r="I6941" s="3" t="s">
        <v>7643</v>
      </c>
      <c r="L6941" s="1" t="n">
        <v>0</v>
      </c>
      <c r="M6941" s="1" t="n">
        <v>69460</v>
      </c>
    </row>
    <row r="6942" customFormat="false" ht="14.9" hidden="false" customHeight="false" outlineLevel="0" collapsed="false">
      <c r="A6942" s="1" t="n">
        <v>6947</v>
      </c>
      <c r="B6942" s="1" t="n">
        <v>85</v>
      </c>
      <c r="C6942" s="1" t="n">
        <v>0</v>
      </c>
      <c r="D6942" s="1" t="n">
        <v>0</v>
      </c>
      <c r="E6942" s="1" t="n">
        <v>1</v>
      </c>
      <c r="F6942" s="1" t="n">
        <v>6946</v>
      </c>
      <c r="H6942" s="1" t="s">
        <v>7644</v>
      </c>
      <c r="I6942" s="3" t="e">
        <f aca="false">--#NAME?</f>
        <v>#NAME?</v>
      </c>
      <c r="J6942" s="3" t="s">
        <v>194</v>
      </c>
      <c r="K6942" s="1" t="n">
        <v>10</v>
      </c>
      <c r="L6942" s="1" t="n">
        <v>0</v>
      </c>
      <c r="M6942" s="1" t="n">
        <v>69470</v>
      </c>
    </row>
    <row r="6943" customFormat="false" ht="14.9" hidden="false" customHeight="false" outlineLevel="0" collapsed="false">
      <c r="A6943" s="1" t="n">
        <v>6948</v>
      </c>
      <c r="B6943" s="1" t="n">
        <v>85</v>
      </c>
      <c r="C6943" s="1" t="n">
        <v>0</v>
      </c>
      <c r="D6943" s="1" t="n">
        <v>0</v>
      </c>
      <c r="E6943" s="1" t="n">
        <v>1</v>
      </c>
      <c r="F6943" s="1" t="n">
        <v>6946</v>
      </c>
      <c r="H6943" s="1" t="s">
        <v>7645</v>
      </c>
      <c r="I6943" s="3" t="e">
        <f aca="false">--#NAME?</f>
        <v>#NAME?</v>
      </c>
      <c r="J6943" s="3" t="s">
        <v>194</v>
      </c>
      <c r="K6943" s="1" t="n">
        <v>10</v>
      </c>
      <c r="L6943" s="1" t="n">
        <v>0</v>
      </c>
      <c r="M6943" s="1" t="n">
        <v>69480</v>
      </c>
    </row>
    <row r="6944" customFormat="false" ht="28.35" hidden="false" customHeight="false" outlineLevel="0" collapsed="false">
      <c r="A6944" s="1" t="n">
        <v>6949</v>
      </c>
      <c r="B6944" s="1" t="n">
        <v>85</v>
      </c>
      <c r="C6944" s="1" t="n">
        <v>0</v>
      </c>
      <c r="D6944" s="1" t="n">
        <v>0</v>
      </c>
      <c r="E6944" s="1" t="n">
        <v>1</v>
      </c>
      <c r="F6944" s="1" t="n">
        <v>6945</v>
      </c>
      <c r="H6944" s="1" t="s">
        <v>7646</v>
      </c>
      <c r="I6944" s="3" t="e">
        <f aca="false">-#NAME? #NAME? #NAME?</f>
        <v>#VALUE!</v>
      </c>
      <c r="J6944" s="3" t="s">
        <v>7647</v>
      </c>
      <c r="K6944" s="1" t="n">
        <v>10</v>
      </c>
      <c r="L6944" s="1" t="n">
        <v>0</v>
      </c>
      <c r="M6944" s="1" t="n">
        <v>10</v>
      </c>
      <c r="N6944" s="1" t="n">
        <v>0</v>
      </c>
      <c r="O6944" s="1" t="n">
        <v>69490</v>
      </c>
    </row>
    <row r="6945" customFormat="false" ht="270.1" hidden="false" customHeight="false" outlineLevel="0" collapsed="false">
      <c r="A6945" s="1" t="n">
        <v>6950</v>
      </c>
      <c r="B6945" s="1" t="n">
        <v>85</v>
      </c>
      <c r="C6945" s="1" t="n">
        <v>0</v>
      </c>
      <c r="D6945" s="1" t="n">
        <v>0</v>
      </c>
      <c r="E6945" s="1" t="n">
        <v>1</v>
      </c>
      <c r="F6945" s="1" t="n">
        <v>6945</v>
      </c>
      <c r="H6945" s="1" t="s">
        <v>7648</v>
      </c>
      <c r="I6945" s="3" t="s">
        <v>7649</v>
      </c>
      <c r="J6945" s="3" t="s">
        <v>194</v>
      </c>
      <c r="K6945" s="1" t="n">
        <v>10</v>
      </c>
      <c r="L6945" s="1" t="n">
        <v>0</v>
      </c>
      <c r="M6945" s="1" t="n">
        <v>69500</v>
      </c>
    </row>
    <row r="6946" customFormat="false" ht="14.9" hidden="false" customHeight="false" outlineLevel="0" collapsed="false">
      <c r="A6946" s="1" t="n">
        <v>6951</v>
      </c>
      <c r="B6946" s="1" t="n">
        <v>85</v>
      </c>
      <c r="C6946" s="1" t="n">
        <v>0</v>
      </c>
      <c r="D6946" s="1" t="n">
        <v>0</v>
      </c>
      <c r="E6946" s="1" t="n">
        <v>1</v>
      </c>
      <c r="F6946" s="1" t="n">
        <v>6945</v>
      </c>
      <c r="H6946" s="1" t="s">
        <v>7650</v>
      </c>
      <c r="I6946" s="3" t="e">
        <f aca="false">-#NAME? #NAME?-#NAME? #NAME?</f>
        <v>#VALUE!</v>
      </c>
      <c r="J6946" s="3" t="s">
        <v>194</v>
      </c>
      <c r="K6946" s="1" t="n">
        <v>10</v>
      </c>
      <c r="L6946" s="1" t="n">
        <v>0</v>
      </c>
      <c r="M6946" s="1" t="n">
        <v>69510</v>
      </c>
    </row>
    <row r="6947" customFormat="false" ht="229.85" hidden="false" customHeight="false" outlineLevel="0" collapsed="false">
      <c r="A6947" s="1" t="n">
        <v>6952</v>
      </c>
      <c r="B6947" s="1" t="n">
        <v>85</v>
      </c>
      <c r="C6947" s="1" t="n">
        <v>0</v>
      </c>
      <c r="D6947" s="1" t="n">
        <v>0</v>
      </c>
      <c r="E6947" s="1" t="n">
        <v>0</v>
      </c>
      <c r="F6947" s="1" t="n">
        <v>6945</v>
      </c>
      <c r="I6947" s="3" t="s">
        <v>7651</v>
      </c>
      <c r="L6947" s="1" t="n">
        <v>0</v>
      </c>
      <c r="M6947" s="1" t="n">
        <v>69520</v>
      </c>
    </row>
    <row r="6948" customFormat="false" ht="14.9" hidden="false" customHeight="false" outlineLevel="0" collapsed="false">
      <c r="A6948" s="1" t="n">
        <v>6953</v>
      </c>
      <c r="B6948" s="1" t="n">
        <v>85</v>
      </c>
      <c r="C6948" s="1" t="n">
        <v>0</v>
      </c>
      <c r="D6948" s="1" t="n">
        <v>0</v>
      </c>
      <c r="E6948" s="1" t="n">
        <v>1</v>
      </c>
      <c r="F6948" s="1" t="n">
        <v>6952</v>
      </c>
      <c r="H6948" s="1" t="s">
        <v>7652</v>
      </c>
      <c r="I6948" s="3" t="e">
        <f aca="false">--#NAME?</f>
        <v>#NAME?</v>
      </c>
      <c r="J6948" s="3" t="s">
        <v>194</v>
      </c>
      <c r="K6948" s="1" t="n">
        <v>10</v>
      </c>
      <c r="L6948" s="1" t="n">
        <v>0</v>
      </c>
      <c r="M6948" s="1" t="n">
        <v>69530</v>
      </c>
    </row>
    <row r="6949" customFormat="false" ht="14.9" hidden="false" customHeight="false" outlineLevel="0" collapsed="false">
      <c r="A6949" s="1" t="n">
        <v>6954</v>
      </c>
      <c r="B6949" s="1" t="n">
        <v>85</v>
      </c>
      <c r="C6949" s="1" t="n">
        <v>0</v>
      </c>
      <c r="D6949" s="1" t="n">
        <v>0</v>
      </c>
      <c r="E6949" s="1" t="n">
        <v>1</v>
      </c>
      <c r="F6949" s="1" t="n">
        <v>6952</v>
      </c>
      <c r="H6949" s="1" t="s">
        <v>7653</v>
      </c>
      <c r="I6949" s="3" t="e">
        <f aca="false">--#NAME?</f>
        <v>#NAME?</v>
      </c>
      <c r="J6949" s="3" t="s">
        <v>194</v>
      </c>
      <c r="K6949" s="1" t="n">
        <v>10</v>
      </c>
      <c r="L6949" s="1" t="n">
        <v>0</v>
      </c>
      <c r="M6949" s="1" t="n">
        <v>69540</v>
      </c>
    </row>
    <row r="6950" customFormat="false" ht="55.2" hidden="false" customHeight="false" outlineLevel="0" collapsed="false">
      <c r="A6950" s="1" t="n">
        <v>6955</v>
      </c>
      <c r="B6950" s="1" t="n">
        <v>85</v>
      </c>
      <c r="C6950" s="1" t="n">
        <v>0</v>
      </c>
      <c r="D6950" s="1" t="n">
        <v>0</v>
      </c>
      <c r="E6950" s="1" t="n">
        <v>0</v>
      </c>
      <c r="F6950" s="1" t="n">
        <v>6945</v>
      </c>
      <c r="I6950" s="3" t="s">
        <v>7654</v>
      </c>
      <c r="L6950" s="1" t="n">
        <v>0</v>
      </c>
      <c r="M6950" s="1" t="n">
        <v>69550</v>
      </c>
    </row>
    <row r="6951" customFormat="false" ht="14.9" hidden="false" customHeight="false" outlineLevel="0" collapsed="false">
      <c r="A6951" s="1" t="n">
        <v>6956</v>
      </c>
      <c r="B6951" s="1" t="n">
        <v>85</v>
      </c>
      <c r="C6951" s="1" t="n">
        <v>0</v>
      </c>
      <c r="D6951" s="1" t="n">
        <v>0</v>
      </c>
      <c r="E6951" s="1" t="n">
        <v>1</v>
      </c>
      <c r="F6951" s="1" t="n">
        <v>6955</v>
      </c>
      <c r="H6951" s="1" t="s">
        <v>7655</v>
      </c>
      <c r="I6951" s="3" t="e">
        <f aca="false">--#NAME? #NAME? #NAME? #NAME? #NAME? #NAME?</f>
        <v>#VALUE!</v>
      </c>
      <c r="J6951" s="3" t="s">
        <v>194</v>
      </c>
      <c r="K6951" s="1" t="n">
        <v>10</v>
      </c>
      <c r="L6951" s="1" t="n">
        <v>0</v>
      </c>
      <c r="M6951" s="1" t="n">
        <v>69560</v>
      </c>
    </row>
    <row r="6952" customFormat="false" ht="14.9" hidden="false" customHeight="false" outlineLevel="0" collapsed="false">
      <c r="A6952" s="1" t="n">
        <v>6957</v>
      </c>
      <c r="B6952" s="1" t="n">
        <v>85</v>
      </c>
      <c r="C6952" s="1" t="n">
        <v>0</v>
      </c>
      <c r="D6952" s="1" t="n">
        <v>0</v>
      </c>
      <c r="E6952" s="1" t="n">
        <v>1</v>
      </c>
      <c r="F6952" s="1" t="n">
        <v>6955</v>
      </c>
      <c r="H6952" s="1" t="s">
        <v>7656</v>
      </c>
      <c r="I6952" s="3" t="e">
        <f aca="false">--#NAME?</f>
        <v>#NAME?</v>
      </c>
      <c r="J6952" s="3" t="s">
        <v>194</v>
      </c>
      <c r="K6952" s="1" t="n">
        <v>10</v>
      </c>
      <c r="L6952" s="1" t="n">
        <v>0</v>
      </c>
      <c r="M6952" s="1" t="n">
        <v>69570</v>
      </c>
    </row>
    <row r="6953" customFormat="false" ht="14.9" hidden="false" customHeight="false" outlineLevel="0" collapsed="false">
      <c r="A6953" s="1" t="n">
        <v>6958</v>
      </c>
      <c r="B6953" s="1" t="n">
        <v>85</v>
      </c>
      <c r="C6953" s="1" t="n">
        <v>0</v>
      </c>
      <c r="D6953" s="1" t="n">
        <v>0</v>
      </c>
      <c r="E6953" s="1" t="n">
        <v>0</v>
      </c>
      <c r="F6953" s="1" t="n">
        <v>6945</v>
      </c>
      <c r="I6953" s="3" t="s">
        <v>7657</v>
      </c>
      <c r="L6953" s="1" t="n">
        <v>0</v>
      </c>
      <c r="M6953" s="1" t="n">
        <v>69580</v>
      </c>
    </row>
    <row r="6954" customFormat="false" ht="14.9" hidden="false" customHeight="false" outlineLevel="0" collapsed="false">
      <c r="A6954" s="1" t="n">
        <v>6959</v>
      </c>
      <c r="B6954" s="1" t="n">
        <v>85</v>
      </c>
      <c r="C6954" s="1" t="n">
        <v>0</v>
      </c>
      <c r="D6954" s="1" t="n">
        <v>0</v>
      </c>
      <c r="E6954" s="1" t="n">
        <v>1</v>
      </c>
      <c r="F6954" s="1" t="n">
        <v>6958</v>
      </c>
      <c r="H6954" s="1" t="s">
        <v>7658</v>
      </c>
      <c r="I6954" s="3" t="e">
        <f aca="false">--#NAME? #NAME?-#NAME? #NAME?</f>
        <v>#VALUE!</v>
      </c>
      <c r="J6954" s="3" t="s">
        <v>256</v>
      </c>
      <c r="K6954" s="1" t="n">
        <v>10</v>
      </c>
      <c r="L6954" s="1" t="n">
        <v>0</v>
      </c>
      <c r="M6954" s="1" t="n">
        <v>69590</v>
      </c>
    </row>
    <row r="6955" customFormat="false" ht="14.9" hidden="false" customHeight="false" outlineLevel="0" collapsed="false">
      <c r="A6955" s="1" t="n">
        <v>6960</v>
      </c>
      <c r="B6955" s="1" t="n">
        <v>85</v>
      </c>
      <c r="C6955" s="1" t="n">
        <v>0</v>
      </c>
      <c r="D6955" s="1" t="n">
        <v>0</v>
      </c>
      <c r="E6955" s="1" t="n">
        <v>1</v>
      </c>
      <c r="F6955" s="1" t="n">
        <v>6958</v>
      </c>
      <c r="H6955" s="1" t="s">
        <v>7659</v>
      </c>
      <c r="I6955" s="3" t="e">
        <f aca="false">--#NAME?</f>
        <v>#NAME?</v>
      </c>
      <c r="J6955" s="3" t="s">
        <v>256</v>
      </c>
      <c r="K6955" s="1" t="n">
        <v>10</v>
      </c>
      <c r="L6955" s="1" t="n">
        <v>0</v>
      </c>
      <c r="M6955" s="1" t="n">
        <v>69600</v>
      </c>
    </row>
    <row r="6956" customFormat="false" ht="404.45" hidden="false" customHeight="false" outlineLevel="0" collapsed="false">
      <c r="A6956" s="1" t="n">
        <v>6961</v>
      </c>
      <c r="B6956" s="1" t="n">
        <v>85</v>
      </c>
      <c r="C6956" s="1" t="n">
        <v>0</v>
      </c>
      <c r="D6956" s="1" t="n">
        <v>1</v>
      </c>
      <c r="E6956" s="1" t="n">
        <v>0</v>
      </c>
      <c r="G6956" s="1" t="n">
        <v>85.41</v>
      </c>
      <c r="I6956" s="3" t="s">
        <v>7660</v>
      </c>
      <c r="L6956" s="1" t="n">
        <v>0</v>
      </c>
      <c r="M6956" s="1" t="n">
        <v>69610</v>
      </c>
    </row>
    <row r="6957" customFormat="false" ht="14.9" hidden="false" customHeight="false" outlineLevel="0" collapsed="false">
      <c r="A6957" s="1" t="n">
        <v>6962</v>
      </c>
      <c r="B6957" s="1" t="n">
        <v>85</v>
      </c>
      <c r="C6957" s="1" t="n">
        <v>0</v>
      </c>
      <c r="D6957" s="1" t="n">
        <v>0</v>
      </c>
      <c r="E6957" s="1" t="n">
        <v>1</v>
      </c>
      <c r="F6957" s="1" t="n">
        <v>6961</v>
      </c>
      <c r="H6957" s="1" t="s">
        <v>7661</v>
      </c>
      <c r="I6957" s="3" t="e">
        <f aca="false">-#NAME?,#NAME? #NAME? #NAME? #NAME? #NAME?-#NAME? #NAME?</f>
        <v>#VALUE!</v>
      </c>
      <c r="J6957" s="3" t="s">
        <v>194</v>
      </c>
      <c r="K6957" s="1" t="n">
        <v>10</v>
      </c>
      <c r="L6957" s="1" t="n">
        <v>0</v>
      </c>
      <c r="M6957" s="1" t="n">
        <v>69620</v>
      </c>
    </row>
    <row r="6958" customFormat="false" ht="108.95" hidden="false" customHeight="false" outlineLevel="0" collapsed="false">
      <c r="A6958" s="1" t="n">
        <v>6963</v>
      </c>
      <c r="B6958" s="1" t="n">
        <v>85</v>
      </c>
      <c r="C6958" s="1" t="n">
        <v>0</v>
      </c>
      <c r="D6958" s="1" t="n">
        <v>0</v>
      </c>
      <c r="E6958" s="1" t="n">
        <v>0</v>
      </c>
      <c r="F6958" s="1" t="n">
        <v>6961</v>
      </c>
      <c r="I6958" s="3" t="s">
        <v>7662</v>
      </c>
      <c r="L6958" s="1" t="n">
        <v>0</v>
      </c>
      <c r="M6958" s="1" t="n">
        <v>69630</v>
      </c>
    </row>
    <row r="6959" customFormat="false" ht="68.65" hidden="false" customHeight="false" outlineLevel="0" collapsed="false">
      <c r="A6959" s="1" t="n">
        <v>6964</v>
      </c>
      <c r="B6959" s="1" t="n">
        <v>85</v>
      </c>
      <c r="C6959" s="1" t="n">
        <v>0</v>
      </c>
      <c r="D6959" s="1" t="n">
        <v>0</v>
      </c>
      <c r="E6959" s="1" t="n">
        <v>1</v>
      </c>
      <c r="F6959" s="1" t="n">
        <v>6963</v>
      </c>
      <c r="H6959" s="1" t="s">
        <v>7663</v>
      </c>
      <c r="I6959" s="3" t="s">
        <v>7664</v>
      </c>
      <c r="J6959" s="3" t="s">
        <v>194</v>
      </c>
      <c r="K6959" s="1" t="n">
        <v>10</v>
      </c>
      <c r="L6959" s="1" t="n">
        <v>0</v>
      </c>
      <c r="M6959" s="1" t="n">
        <v>69640</v>
      </c>
    </row>
    <row r="6960" customFormat="false" ht="14.9" hidden="false" customHeight="false" outlineLevel="0" collapsed="false">
      <c r="A6960" s="1" t="n">
        <v>6965</v>
      </c>
      <c r="B6960" s="1" t="n">
        <v>85</v>
      </c>
      <c r="C6960" s="1" t="n">
        <v>0</v>
      </c>
      <c r="D6960" s="1" t="n">
        <v>0</v>
      </c>
      <c r="E6960" s="1" t="n">
        <v>1</v>
      </c>
      <c r="F6960" s="1" t="n">
        <v>6963</v>
      </c>
      <c r="H6960" s="1" t="s">
        <v>7665</v>
      </c>
      <c r="I6960" s="3" t="e">
        <f aca="false">--#NAME?</f>
        <v>#NAME?</v>
      </c>
      <c r="J6960" s="3" t="s">
        <v>194</v>
      </c>
      <c r="K6960" s="1" t="n">
        <v>10</v>
      </c>
      <c r="L6960" s="1" t="n">
        <v>0</v>
      </c>
      <c r="M6960" s="1" t="n">
        <v>69650</v>
      </c>
    </row>
    <row r="6961" customFormat="false" ht="14.9" hidden="false" customHeight="false" outlineLevel="0" collapsed="false">
      <c r="A6961" s="1" t="n">
        <v>6966</v>
      </c>
      <c r="B6961" s="1" t="n">
        <v>85</v>
      </c>
      <c r="C6961" s="1" t="n">
        <v>0</v>
      </c>
      <c r="D6961" s="1" t="n">
        <v>0</v>
      </c>
      <c r="E6961" s="1" t="n">
        <v>1</v>
      </c>
      <c r="F6961" s="1" t="n">
        <v>6961</v>
      </c>
      <c r="H6961" s="1" t="s">
        <v>7666</v>
      </c>
      <c r="I6961" s="3" t="e">
        <f aca="false">-#NAME?,#NAME? #NAME? #NAME?,#NAME? #NAME? #NAME? #NAME?</f>
        <v>#VALUE!</v>
      </c>
      <c r="J6961" s="3" t="s">
        <v>194</v>
      </c>
      <c r="K6961" s="1" t="n">
        <v>10</v>
      </c>
      <c r="L6961" s="1" t="n">
        <v>0</v>
      </c>
      <c r="M6961" s="1" t="n">
        <v>69660</v>
      </c>
    </row>
    <row r="6962" customFormat="false" ht="270.1" hidden="false" customHeight="false" outlineLevel="0" collapsed="false">
      <c r="A6962" s="1" t="n">
        <v>6967</v>
      </c>
      <c r="B6962" s="1" t="n">
        <v>85</v>
      </c>
      <c r="C6962" s="1" t="n">
        <v>0</v>
      </c>
      <c r="D6962" s="1" t="n">
        <v>0</v>
      </c>
      <c r="E6962" s="1" t="n">
        <v>1</v>
      </c>
      <c r="F6962" s="1" t="n">
        <v>6961</v>
      </c>
      <c r="H6962" s="1" t="s">
        <v>7667</v>
      </c>
      <c r="I6962" s="3" t="s">
        <v>7668</v>
      </c>
      <c r="J6962" s="3" t="s">
        <v>194</v>
      </c>
      <c r="K6962" s="1" t="n">
        <v>10</v>
      </c>
      <c r="L6962" s="1" t="n">
        <v>0</v>
      </c>
      <c r="M6962" s="1" t="n">
        <v>69670</v>
      </c>
    </row>
    <row r="6963" customFormat="false" ht="14.9" hidden="false" customHeight="false" outlineLevel="0" collapsed="false">
      <c r="A6963" s="1" t="n">
        <v>6968</v>
      </c>
      <c r="B6963" s="1" t="n">
        <v>85</v>
      </c>
      <c r="C6963" s="1" t="n">
        <v>0</v>
      </c>
      <c r="D6963" s="1" t="n">
        <v>0</v>
      </c>
      <c r="E6963" s="1" t="n">
        <v>1</v>
      </c>
      <c r="F6963" s="1" t="n">
        <v>6961</v>
      </c>
      <c r="H6963" s="1" t="s">
        <v>7669</v>
      </c>
      <c r="I6963" s="3" t="e">
        <f aca="false">-#NAME? #NAME? #NAME?</f>
        <v>#VALUE!</v>
      </c>
      <c r="J6963" s="3" t="s">
        <v>194</v>
      </c>
      <c r="K6963" s="1" t="n">
        <v>10</v>
      </c>
      <c r="L6963" s="1" t="n">
        <v>0</v>
      </c>
      <c r="M6963" s="1" t="n">
        <v>69680</v>
      </c>
    </row>
    <row r="6964" customFormat="false" ht="14.9" hidden="false" customHeight="false" outlineLevel="0" collapsed="false">
      <c r="A6964" s="1" t="n">
        <v>6969</v>
      </c>
      <c r="B6964" s="1" t="n">
        <v>85</v>
      </c>
      <c r="C6964" s="1" t="n">
        <v>0</v>
      </c>
      <c r="D6964" s="1" t="n">
        <v>0</v>
      </c>
      <c r="E6964" s="1" t="n">
        <v>1</v>
      </c>
      <c r="F6964" s="1" t="n">
        <v>6961</v>
      </c>
      <c r="H6964" s="1" t="s">
        <v>7670</v>
      </c>
      <c r="I6964" s="3" t="e">
        <f aca="false">-#NAME? #NAME?-#NAME? #NAME?</f>
        <v>#VALUE!</v>
      </c>
      <c r="J6964" s="3" t="s">
        <v>194</v>
      </c>
      <c r="K6964" s="1" t="n">
        <v>10</v>
      </c>
      <c r="L6964" s="1" t="n">
        <v>0</v>
      </c>
      <c r="M6964" s="1" t="n">
        <v>69690</v>
      </c>
    </row>
    <row r="6965" customFormat="false" ht="14.9" hidden="false" customHeight="false" outlineLevel="0" collapsed="false">
      <c r="A6965" s="1" t="n">
        <v>6970</v>
      </c>
      <c r="B6965" s="1" t="n">
        <v>85</v>
      </c>
      <c r="C6965" s="1" t="n">
        <v>0</v>
      </c>
      <c r="D6965" s="1" t="n">
        <v>0</v>
      </c>
      <c r="E6965" s="1" t="n">
        <v>1</v>
      </c>
      <c r="F6965" s="1" t="n">
        <v>6961</v>
      </c>
      <c r="H6965" s="1" t="s">
        <v>7671</v>
      </c>
      <c r="I6965" s="3" t="e">
        <f aca="false">-#NAME?</f>
        <v>#NAME?</v>
      </c>
      <c r="J6965" s="3" t="s">
        <v>256</v>
      </c>
      <c r="K6965" s="1" t="n">
        <v>10</v>
      </c>
      <c r="L6965" s="1" t="n">
        <v>0</v>
      </c>
      <c r="M6965" s="1" t="n">
        <v>69700</v>
      </c>
    </row>
    <row r="6966" customFormat="false" ht="41.75" hidden="false" customHeight="false" outlineLevel="0" collapsed="false">
      <c r="A6966" s="1" t="n">
        <v>6971</v>
      </c>
      <c r="B6966" s="1" t="n">
        <v>85</v>
      </c>
      <c r="C6966" s="1" t="n">
        <v>0</v>
      </c>
      <c r="D6966" s="1" t="n">
        <v>1</v>
      </c>
      <c r="E6966" s="1" t="n">
        <v>0</v>
      </c>
      <c r="G6966" s="1" t="n">
        <v>85.42</v>
      </c>
      <c r="I6966" s="3" t="s">
        <v>7672</v>
      </c>
      <c r="L6966" s="1" t="n">
        <v>0</v>
      </c>
      <c r="M6966" s="1" t="n">
        <v>69710</v>
      </c>
    </row>
    <row r="6967" customFormat="false" ht="68.65" hidden="false" customHeight="false" outlineLevel="0" collapsed="false">
      <c r="A6967" s="1" t="n">
        <v>6972</v>
      </c>
      <c r="B6967" s="1" t="n">
        <v>85</v>
      </c>
      <c r="C6967" s="1" t="n">
        <v>0</v>
      </c>
      <c r="D6967" s="1" t="n">
        <v>0</v>
      </c>
      <c r="E6967" s="1" t="n">
        <v>0</v>
      </c>
      <c r="F6967" s="1" t="n">
        <v>6971</v>
      </c>
      <c r="I6967" s="3" t="s">
        <v>7673</v>
      </c>
      <c r="L6967" s="1" t="n">
        <v>0</v>
      </c>
      <c r="M6967" s="1" t="n">
        <v>69720</v>
      </c>
    </row>
    <row r="6968" customFormat="false" ht="14.9" hidden="false" customHeight="false" outlineLevel="0" collapsed="false">
      <c r="A6968" s="1" t="n">
        <v>6973</v>
      </c>
      <c r="B6968" s="1" t="n">
        <v>85</v>
      </c>
      <c r="C6968" s="1" t="n">
        <v>0</v>
      </c>
      <c r="D6968" s="1" t="n">
        <v>0</v>
      </c>
      <c r="E6968" s="1" t="n">
        <v>1</v>
      </c>
      <c r="F6968" s="1" t="n">
        <v>6972</v>
      </c>
      <c r="H6968" s="1" t="s">
        <v>7674</v>
      </c>
      <c r="I6968" s="3" t="e">
        <f aca="false">--#NAME? #NAME? #NAME?,#NAME? #NAME? #NAME? #NAME? #NAME? #NAME?,#NAME?,#NAME? #NAME?,#NAME?,#NAME? #NAME? #NAME? #NAME?,#NAME? #NAME? #NAME?</f>
        <v>#VALUE!</v>
      </c>
      <c r="J6968" s="3" t="s">
        <v>194</v>
      </c>
      <c r="K6968" s="1" t="n">
        <v>10</v>
      </c>
      <c r="L6968" s="1" t="n">
        <v>0</v>
      </c>
      <c r="M6968" s="1" t="n">
        <v>69730</v>
      </c>
    </row>
    <row r="6969" customFormat="false" ht="14.9" hidden="false" customHeight="false" outlineLevel="0" collapsed="false">
      <c r="A6969" s="1" t="n">
        <v>6974</v>
      </c>
      <c r="B6969" s="1" t="n">
        <v>85</v>
      </c>
      <c r="C6969" s="1" t="n">
        <v>0</v>
      </c>
      <c r="D6969" s="1" t="n">
        <v>0</v>
      </c>
      <c r="E6969" s="1" t="n">
        <v>1</v>
      </c>
      <c r="F6969" s="1" t="n">
        <v>6972</v>
      </c>
      <c r="H6969" s="1" t="s">
        <v>7675</v>
      </c>
      <c r="I6969" s="3" t="e">
        <f aca="false">--#NAME?</f>
        <v>#NAME?</v>
      </c>
      <c r="J6969" s="3" t="s">
        <v>194</v>
      </c>
      <c r="K6969" s="1" t="n">
        <v>10</v>
      </c>
      <c r="L6969" s="1" t="n">
        <v>0</v>
      </c>
      <c r="M6969" s="1" t="n">
        <v>69740</v>
      </c>
    </row>
    <row r="6970" customFormat="false" ht="14.9" hidden="false" customHeight="false" outlineLevel="0" collapsed="false">
      <c r="A6970" s="1" t="n">
        <v>6975</v>
      </c>
      <c r="B6970" s="1" t="n">
        <v>85</v>
      </c>
      <c r="C6970" s="1" t="n">
        <v>0</v>
      </c>
      <c r="D6970" s="1" t="n">
        <v>0</v>
      </c>
      <c r="E6970" s="1" t="n">
        <v>1</v>
      </c>
      <c r="F6970" s="1" t="n">
        <v>6972</v>
      </c>
      <c r="H6970" s="1" t="s">
        <v>7676</v>
      </c>
      <c r="I6970" s="3" t="e">
        <f aca="false">--#NAME?</f>
        <v>#NAME?</v>
      </c>
      <c r="J6970" s="3" t="s">
        <v>194</v>
      </c>
      <c r="K6970" s="1" t="n">
        <v>10</v>
      </c>
      <c r="L6970" s="1" t="n">
        <v>0</v>
      </c>
      <c r="M6970" s="1" t="n">
        <v>69750</v>
      </c>
    </row>
    <row r="6971" customFormat="false" ht="14.9" hidden="false" customHeight="false" outlineLevel="0" collapsed="false">
      <c r="A6971" s="1" t="n">
        <v>6976</v>
      </c>
      <c r="B6971" s="1" t="n">
        <v>85</v>
      </c>
      <c r="C6971" s="1" t="n">
        <v>0</v>
      </c>
      <c r="D6971" s="1" t="n">
        <v>0</v>
      </c>
      <c r="E6971" s="1" t="n">
        <v>1</v>
      </c>
      <c r="F6971" s="1" t="n">
        <v>6972</v>
      </c>
      <c r="H6971" s="1" t="s">
        <v>7677</v>
      </c>
      <c r="I6971" s="3" t="e">
        <f aca="false">--#NAME?</f>
        <v>#NAME?</v>
      </c>
      <c r="J6971" s="3" t="s">
        <v>194</v>
      </c>
      <c r="K6971" s="1" t="n">
        <v>10</v>
      </c>
      <c r="L6971" s="1" t="n">
        <v>0</v>
      </c>
      <c r="M6971" s="1" t="n">
        <v>69760</v>
      </c>
    </row>
    <row r="6972" customFormat="false" ht="14.9" hidden="false" customHeight="false" outlineLevel="0" collapsed="false">
      <c r="A6972" s="1" t="n">
        <v>6977</v>
      </c>
      <c r="B6972" s="1" t="n">
        <v>85</v>
      </c>
      <c r="C6972" s="1" t="n">
        <v>0</v>
      </c>
      <c r="D6972" s="1" t="n">
        <v>0</v>
      </c>
      <c r="E6972" s="1" t="n">
        <v>1</v>
      </c>
      <c r="F6972" s="1" t="n">
        <v>6971</v>
      </c>
      <c r="H6972" s="1" t="s">
        <v>7678</v>
      </c>
      <c r="I6972" s="3" t="e">
        <f aca="false">-#NAME?</f>
        <v>#NAME?</v>
      </c>
      <c r="J6972" s="3" t="s">
        <v>256</v>
      </c>
      <c r="K6972" s="1" t="n">
        <v>10</v>
      </c>
      <c r="L6972" s="1" t="n">
        <v>0</v>
      </c>
      <c r="M6972" s="1" t="n">
        <v>69770</v>
      </c>
    </row>
    <row r="6973" customFormat="false" ht="189.55" hidden="false" customHeight="false" outlineLevel="0" collapsed="false">
      <c r="A6973" s="1" t="n">
        <v>6978</v>
      </c>
      <c r="B6973" s="1" t="n">
        <v>85</v>
      </c>
      <c r="C6973" s="1" t="n">
        <v>0</v>
      </c>
      <c r="D6973" s="1" t="n">
        <v>1</v>
      </c>
      <c r="E6973" s="1" t="n">
        <v>0</v>
      </c>
      <c r="G6973" s="1" t="n">
        <v>85.43</v>
      </c>
      <c r="I6973" s="3" t="s">
        <v>7679</v>
      </c>
      <c r="L6973" s="1" t="n">
        <v>0</v>
      </c>
      <c r="M6973" s="1" t="n">
        <v>69780</v>
      </c>
    </row>
    <row r="6974" customFormat="false" ht="41.75" hidden="false" customHeight="false" outlineLevel="0" collapsed="false">
      <c r="A6974" s="1" t="n">
        <v>6979</v>
      </c>
      <c r="B6974" s="1" t="n">
        <v>85</v>
      </c>
      <c r="C6974" s="1" t="n">
        <v>0</v>
      </c>
      <c r="D6974" s="1" t="n">
        <v>0</v>
      </c>
      <c r="E6974" s="1" t="n">
        <v>1</v>
      </c>
      <c r="F6974" s="1" t="n">
        <v>6978</v>
      </c>
      <c r="H6974" s="1" t="s">
        <v>7680</v>
      </c>
      <c r="I6974" s="3" t="s">
        <v>7681</v>
      </c>
      <c r="J6974" s="3" t="s">
        <v>194</v>
      </c>
      <c r="K6974" s="1" t="n">
        <v>10</v>
      </c>
      <c r="L6974" s="1" t="n">
        <v>0</v>
      </c>
      <c r="M6974" s="1" t="n">
        <v>69790</v>
      </c>
    </row>
    <row r="6975" customFormat="false" ht="14.9" hidden="false" customHeight="false" outlineLevel="0" collapsed="false">
      <c r="A6975" s="1" t="n">
        <v>6980</v>
      </c>
      <c r="B6975" s="1" t="n">
        <v>85</v>
      </c>
      <c r="C6975" s="1" t="n">
        <v>0</v>
      </c>
      <c r="D6975" s="1" t="n">
        <v>0</v>
      </c>
      <c r="E6975" s="1" t="n">
        <v>1</v>
      </c>
      <c r="F6975" s="1" t="n">
        <v>6978</v>
      </c>
      <c r="H6975" s="1" t="s">
        <v>7682</v>
      </c>
      <c r="I6975" s="3" t="e">
        <f aca="false">-#NAME? #NAME?</f>
        <v>#VALUE!</v>
      </c>
      <c r="J6975" s="3" t="s">
        <v>194</v>
      </c>
      <c r="K6975" s="1" t="n">
        <v>10</v>
      </c>
      <c r="L6975" s="1" t="n">
        <v>0</v>
      </c>
      <c r="M6975" s="1" t="n">
        <v>69800</v>
      </c>
    </row>
    <row r="6976" customFormat="false" ht="14.9" hidden="false" customHeight="false" outlineLevel="0" collapsed="false">
      <c r="A6976" s="1" t="n">
        <v>6981</v>
      </c>
      <c r="B6976" s="1" t="n">
        <v>85</v>
      </c>
      <c r="C6976" s="1" t="n">
        <v>0</v>
      </c>
      <c r="D6976" s="1" t="n">
        <v>0</v>
      </c>
      <c r="E6976" s="1" t="n">
        <v>1</v>
      </c>
      <c r="F6976" s="1" t="n">
        <v>6978</v>
      </c>
      <c r="H6976" s="1" t="s">
        <v>7683</v>
      </c>
      <c r="I6976" s="3" t="e">
        <f aca="false">-#NAME? #NAME? #NAME? #NAME? #NAME?,#NAME? #NAME? #NAME?</f>
        <v>#VALUE!</v>
      </c>
      <c r="J6976" s="3" t="s">
        <v>194</v>
      </c>
      <c r="K6976" s="1" t="n">
        <v>10</v>
      </c>
      <c r="L6976" s="1" t="n">
        <v>0</v>
      </c>
      <c r="M6976" s="1" t="n">
        <v>69810</v>
      </c>
    </row>
    <row r="6977" customFormat="false" ht="68.65" hidden="false" customHeight="false" outlineLevel="0" collapsed="false">
      <c r="A6977" s="1" t="n">
        <v>6982</v>
      </c>
      <c r="B6977" s="1" t="n">
        <v>85</v>
      </c>
      <c r="C6977" s="1" t="n">
        <v>0</v>
      </c>
      <c r="D6977" s="1" t="n">
        <v>0</v>
      </c>
      <c r="E6977" s="1" t="n">
        <v>1</v>
      </c>
      <c r="F6977" s="1" t="n">
        <v>6978</v>
      </c>
      <c r="H6977" s="1" t="s">
        <v>7684</v>
      </c>
      <c r="I6977" s="3" t="s">
        <v>7685</v>
      </c>
      <c r="J6977" s="3" t="s">
        <v>194</v>
      </c>
      <c r="K6977" s="1" t="n">
        <v>10</v>
      </c>
      <c r="L6977" s="1" t="n">
        <v>0</v>
      </c>
      <c r="M6977" s="1" t="n">
        <v>69820</v>
      </c>
    </row>
    <row r="6978" customFormat="false" ht="14.9" hidden="false" customHeight="false" outlineLevel="0" collapsed="false">
      <c r="A6978" s="1" t="n">
        <v>6983</v>
      </c>
      <c r="B6978" s="1" t="n">
        <v>85</v>
      </c>
      <c r="C6978" s="1" t="n">
        <v>0</v>
      </c>
      <c r="D6978" s="1" t="n">
        <v>0</v>
      </c>
      <c r="E6978" s="1" t="n">
        <v>1</v>
      </c>
      <c r="F6978" s="1" t="n">
        <v>6978</v>
      </c>
      <c r="H6978" s="1" t="s">
        <v>7686</v>
      </c>
      <c r="I6978" s="3" t="e">
        <f aca="false">-#NAME?</f>
        <v>#NAME?</v>
      </c>
      <c r="J6978" s="3" t="s">
        <v>256</v>
      </c>
      <c r="K6978" s="1" t="n">
        <v>10</v>
      </c>
      <c r="L6978" s="1" t="n">
        <v>0</v>
      </c>
      <c r="M6978" s="1" t="n">
        <v>69830</v>
      </c>
    </row>
    <row r="6979" customFormat="false" ht="511.9" hidden="false" customHeight="false" outlineLevel="0" collapsed="false">
      <c r="A6979" s="1" t="n">
        <v>6984</v>
      </c>
      <c r="B6979" s="1" t="n">
        <v>85</v>
      </c>
      <c r="C6979" s="1" t="n">
        <v>0</v>
      </c>
      <c r="D6979" s="1" t="n">
        <v>1</v>
      </c>
      <c r="E6979" s="1" t="n">
        <v>0</v>
      </c>
      <c r="G6979" s="1" t="n">
        <v>85.44</v>
      </c>
      <c r="I6979" s="3" t="s">
        <v>7687</v>
      </c>
      <c r="L6979" s="1" t="n">
        <v>0</v>
      </c>
      <c r="M6979" s="1" t="n">
        <v>69840</v>
      </c>
    </row>
    <row r="6980" customFormat="false" ht="28.35" hidden="false" customHeight="false" outlineLevel="0" collapsed="false">
      <c r="A6980" s="1" t="n">
        <v>6985</v>
      </c>
      <c r="B6980" s="1" t="n">
        <v>85</v>
      </c>
      <c r="C6980" s="1" t="n">
        <v>0</v>
      </c>
      <c r="D6980" s="1" t="n">
        <v>0</v>
      </c>
      <c r="E6980" s="1" t="n">
        <v>0</v>
      </c>
      <c r="F6980" s="1" t="n">
        <v>6984</v>
      </c>
      <c r="I6980" s="3" t="s">
        <v>7688</v>
      </c>
      <c r="L6980" s="1" t="n">
        <v>0</v>
      </c>
      <c r="M6980" s="1" t="n">
        <v>69850</v>
      </c>
    </row>
    <row r="6981" customFormat="false" ht="14.9" hidden="false" customHeight="false" outlineLevel="0" collapsed="false">
      <c r="A6981" s="1" t="n">
        <v>6986</v>
      </c>
      <c r="B6981" s="1" t="n">
        <v>85</v>
      </c>
      <c r="C6981" s="1" t="n">
        <v>0</v>
      </c>
      <c r="D6981" s="1" t="n">
        <v>0</v>
      </c>
      <c r="E6981" s="1" t="n">
        <v>1</v>
      </c>
      <c r="F6981" s="1" t="n">
        <v>6985</v>
      </c>
      <c r="H6981" s="1" t="s">
        <v>7689</v>
      </c>
      <c r="I6981" s="3" t="e">
        <f aca="false">--#NAME? #NAME?</f>
        <v>#VALUE!</v>
      </c>
      <c r="J6981" s="3" t="s">
        <v>256</v>
      </c>
      <c r="K6981" s="1" t="n">
        <v>10</v>
      </c>
      <c r="L6981" s="1" t="n">
        <v>0</v>
      </c>
      <c r="M6981" s="1" t="n">
        <v>69860</v>
      </c>
    </row>
    <row r="6982" customFormat="false" ht="14.9" hidden="false" customHeight="false" outlineLevel="0" collapsed="false">
      <c r="A6982" s="1" t="n">
        <v>6987</v>
      </c>
      <c r="B6982" s="1" t="n">
        <v>85</v>
      </c>
      <c r="C6982" s="1" t="n">
        <v>0</v>
      </c>
      <c r="D6982" s="1" t="n">
        <v>0</v>
      </c>
      <c r="E6982" s="1" t="n">
        <v>1</v>
      </c>
      <c r="F6982" s="1" t="n">
        <v>6985</v>
      </c>
      <c r="H6982" s="1" t="s">
        <v>7690</v>
      </c>
      <c r="I6982" s="3" t="e">
        <f aca="false">--#NAME?</f>
        <v>#NAME?</v>
      </c>
      <c r="J6982" s="3" t="s">
        <v>256</v>
      </c>
      <c r="K6982" s="1" t="n">
        <v>10</v>
      </c>
      <c r="L6982" s="1" t="n">
        <v>0</v>
      </c>
      <c r="M6982" s="1" t="n">
        <v>69870</v>
      </c>
    </row>
    <row r="6983" customFormat="false" ht="14.9" hidden="false" customHeight="false" outlineLevel="0" collapsed="false">
      <c r="A6983" s="1" t="n">
        <v>6988</v>
      </c>
      <c r="B6983" s="1" t="n">
        <v>85</v>
      </c>
      <c r="C6983" s="1" t="n">
        <v>0</v>
      </c>
      <c r="D6983" s="1" t="n">
        <v>0</v>
      </c>
      <c r="E6983" s="1" t="n">
        <v>1</v>
      </c>
      <c r="F6983" s="1" t="n">
        <v>6984</v>
      </c>
      <c r="H6983" s="1" t="s">
        <v>7691</v>
      </c>
      <c r="I6983" s="3" t="e">
        <f aca="false">-#NAME?-#NAME? #NAME? #NAME? #NAME? #NAME? #NAME? #NAME?</f>
        <v>#VALUE!</v>
      </c>
      <c r="J6983" s="3" t="s">
        <v>256</v>
      </c>
      <c r="K6983" s="1" t="n">
        <v>10</v>
      </c>
      <c r="L6983" s="1" t="n">
        <v>0</v>
      </c>
      <c r="M6983" s="1" t="n">
        <v>69880</v>
      </c>
    </row>
    <row r="6984" customFormat="false" ht="14.9" hidden="false" customHeight="false" outlineLevel="0" collapsed="false">
      <c r="A6984" s="1" t="n">
        <v>6989</v>
      </c>
      <c r="B6984" s="1" t="n">
        <v>85</v>
      </c>
      <c r="C6984" s="1" t="n">
        <v>0</v>
      </c>
      <c r="D6984" s="1" t="n">
        <v>0</v>
      </c>
      <c r="E6984" s="1" t="n">
        <v>1</v>
      </c>
      <c r="F6984" s="1" t="n">
        <v>6984</v>
      </c>
      <c r="H6984" s="1" t="s">
        <v>7692</v>
      </c>
      <c r="I6984" s="3" t="e">
        <f aca="false">-#NAME? #NAME? #NAME? #NAME? #NAME? #NAME? #NAME? #NAME? #NAME? #NAME? #NAME? #NAME? #NAME?,#NAME? #NAME? #NAME?</f>
        <v>#VALUE!</v>
      </c>
      <c r="J6984" s="3" t="s">
        <v>256</v>
      </c>
      <c r="K6984" s="1" t="n">
        <v>10</v>
      </c>
      <c r="L6984" s="1" t="n">
        <v>0</v>
      </c>
      <c r="M6984" s="1" t="n">
        <v>69890</v>
      </c>
    </row>
    <row r="6985" customFormat="false" ht="122.35" hidden="false" customHeight="false" outlineLevel="0" collapsed="false">
      <c r="A6985" s="1" t="n">
        <v>6990</v>
      </c>
      <c r="B6985" s="1" t="n">
        <v>85</v>
      </c>
      <c r="C6985" s="1" t="n">
        <v>0</v>
      </c>
      <c r="D6985" s="1" t="n">
        <v>0</v>
      </c>
      <c r="E6985" s="1" t="n">
        <v>0</v>
      </c>
      <c r="F6985" s="1" t="n">
        <v>6984</v>
      </c>
      <c r="I6985" s="3" t="s">
        <v>7693</v>
      </c>
      <c r="L6985" s="1" t="n">
        <v>0</v>
      </c>
      <c r="M6985" s="1" t="n">
        <v>69900</v>
      </c>
    </row>
    <row r="6986" customFormat="false" ht="14.9" hidden="false" customHeight="false" outlineLevel="0" collapsed="false">
      <c r="A6986" s="1" t="n">
        <v>6991</v>
      </c>
      <c r="B6986" s="1" t="n">
        <v>85</v>
      </c>
      <c r="C6986" s="1" t="n">
        <v>0</v>
      </c>
      <c r="D6986" s="1" t="n">
        <v>0</v>
      </c>
      <c r="E6986" s="1" t="n">
        <v>1</v>
      </c>
      <c r="F6986" s="1" t="n">
        <v>6990</v>
      </c>
      <c r="H6986" s="1" t="s">
        <v>7694</v>
      </c>
      <c r="I6986" s="3" t="e">
        <f aca="false">--#NAME? #NAME? #NAME?</f>
        <v>#VALUE!</v>
      </c>
      <c r="J6986" s="3" t="s">
        <v>256</v>
      </c>
      <c r="K6986" s="1" t="n">
        <v>10</v>
      </c>
      <c r="L6986" s="1" t="n">
        <v>0</v>
      </c>
      <c r="M6986" s="1" t="n">
        <v>69910</v>
      </c>
    </row>
    <row r="6987" customFormat="false" ht="14.9" hidden="false" customHeight="false" outlineLevel="0" collapsed="false">
      <c r="A6987" s="1" t="n">
        <v>6992</v>
      </c>
      <c r="B6987" s="1" t="n">
        <v>85</v>
      </c>
      <c r="C6987" s="1" t="n">
        <v>0</v>
      </c>
      <c r="D6987" s="1" t="n">
        <v>0</v>
      </c>
      <c r="E6987" s="1" t="n">
        <v>1</v>
      </c>
      <c r="F6987" s="1" t="n">
        <v>6990</v>
      </c>
      <c r="H6987" s="1" t="s">
        <v>7695</v>
      </c>
      <c r="I6987" s="3" t="e">
        <f aca="false">--#NAME?</f>
        <v>#NAME?</v>
      </c>
      <c r="J6987" s="3" t="s">
        <v>256</v>
      </c>
      <c r="K6987" s="1" t="n">
        <v>10</v>
      </c>
      <c r="L6987" s="1" t="n">
        <v>0</v>
      </c>
      <c r="M6987" s="1" t="n">
        <v>69920</v>
      </c>
    </row>
    <row r="6988" customFormat="false" ht="95.5" hidden="false" customHeight="false" outlineLevel="0" collapsed="false">
      <c r="A6988" s="1" t="n">
        <v>6993</v>
      </c>
      <c r="B6988" s="1" t="n">
        <v>85</v>
      </c>
      <c r="C6988" s="1" t="n">
        <v>0</v>
      </c>
      <c r="D6988" s="1" t="n">
        <v>0</v>
      </c>
      <c r="E6988" s="1" t="n">
        <v>1</v>
      </c>
      <c r="F6988" s="1" t="n">
        <v>6984</v>
      </c>
      <c r="H6988" s="1" t="s">
        <v>7696</v>
      </c>
      <c r="I6988" s="3" t="s">
        <v>7697</v>
      </c>
      <c r="J6988" s="3" t="s">
        <v>256</v>
      </c>
      <c r="K6988" s="1" t="n">
        <v>10</v>
      </c>
      <c r="L6988" s="1" t="n">
        <v>0</v>
      </c>
      <c r="M6988" s="1" t="n">
        <v>69930</v>
      </c>
    </row>
    <row r="6989" customFormat="false" ht="14.9" hidden="false" customHeight="false" outlineLevel="0" collapsed="false">
      <c r="A6989" s="1" t="n">
        <v>6994</v>
      </c>
      <c r="B6989" s="1" t="n">
        <v>85</v>
      </c>
      <c r="C6989" s="1" t="n">
        <v>0</v>
      </c>
      <c r="D6989" s="1" t="n">
        <v>0</v>
      </c>
      <c r="E6989" s="1" t="n">
        <v>1</v>
      </c>
      <c r="F6989" s="1" t="n">
        <v>6984</v>
      </c>
      <c r="H6989" s="1" t="s">
        <v>7698</v>
      </c>
      <c r="I6989" s="3" t="e">
        <f aca="false">-#NAME? #NAME? #NAME?</f>
        <v>#VALUE!</v>
      </c>
      <c r="J6989" s="3" t="s">
        <v>256</v>
      </c>
      <c r="K6989" s="1" t="n">
        <v>10</v>
      </c>
      <c r="L6989" s="1" t="n">
        <v>0</v>
      </c>
      <c r="M6989" s="1" t="n">
        <v>69940</v>
      </c>
    </row>
    <row r="6990" customFormat="false" ht="270.1" hidden="false" customHeight="false" outlineLevel="0" collapsed="false">
      <c r="A6990" s="1" t="n">
        <v>6995</v>
      </c>
      <c r="B6990" s="1" t="n">
        <v>85</v>
      </c>
      <c r="C6990" s="1" t="n">
        <v>0</v>
      </c>
      <c r="D6990" s="1" t="n">
        <v>0</v>
      </c>
      <c r="E6990" s="1" t="n">
        <v>0</v>
      </c>
      <c r="G6990" s="1" t="n">
        <v>85.45</v>
      </c>
      <c r="I6990" s="3" t="s">
        <v>7699</v>
      </c>
      <c r="L6990" s="1" t="n">
        <v>0</v>
      </c>
      <c r="M6990" s="1" t="n">
        <v>69950</v>
      </c>
    </row>
    <row r="6991" customFormat="false" ht="41.75" hidden="false" customHeight="false" outlineLevel="0" collapsed="false">
      <c r="A6991" s="1" t="n">
        <v>6996</v>
      </c>
      <c r="B6991" s="1" t="n">
        <v>85</v>
      </c>
      <c r="C6991" s="1" t="n">
        <v>0</v>
      </c>
      <c r="D6991" s="1" t="n">
        <v>0</v>
      </c>
      <c r="E6991" s="1" t="n">
        <v>0</v>
      </c>
      <c r="F6991" s="1" t="n">
        <v>6995</v>
      </c>
      <c r="I6991" s="3" t="s">
        <v>7700</v>
      </c>
      <c r="L6991" s="1" t="n">
        <v>0</v>
      </c>
      <c r="M6991" s="1" t="n">
        <v>69960</v>
      </c>
    </row>
    <row r="6992" customFormat="false" ht="14.9" hidden="false" customHeight="false" outlineLevel="0" collapsed="false">
      <c r="A6992" s="1" t="n">
        <v>6997</v>
      </c>
      <c r="B6992" s="1" t="n">
        <v>85</v>
      </c>
      <c r="C6992" s="1" t="n">
        <v>0</v>
      </c>
      <c r="D6992" s="1" t="n">
        <v>0</v>
      </c>
      <c r="E6992" s="1" t="n">
        <v>1</v>
      </c>
      <c r="F6992" s="1" t="n">
        <v>6996</v>
      </c>
      <c r="H6992" s="1" t="s">
        <v>7701</v>
      </c>
      <c r="I6992" s="3" t="e">
        <f aca="false">--#NAME? #NAME? #NAME? #NAME? #NAME? #NAME?</f>
        <v>#VALUE!</v>
      </c>
      <c r="J6992" s="3" t="s">
        <v>256</v>
      </c>
      <c r="K6992" s="1" t="n">
        <v>10</v>
      </c>
      <c r="L6992" s="1" t="n">
        <v>0</v>
      </c>
      <c r="M6992" s="1" t="n">
        <v>69970</v>
      </c>
    </row>
    <row r="6993" customFormat="false" ht="14.9" hidden="false" customHeight="false" outlineLevel="0" collapsed="false">
      <c r="A6993" s="1" t="n">
        <v>6998</v>
      </c>
      <c r="B6993" s="1" t="n">
        <v>85</v>
      </c>
      <c r="C6993" s="1" t="n">
        <v>0</v>
      </c>
      <c r="D6993" s="1" t="n">
        <v>0</v>
      </c>
      <c r="E6993" s="1" t="n">
        <v>1</v>
      </c>
      <c r="F6993" s="1" t="n">
        <v>6996</v>
      </c>
      <c r="H6993" s="1" t="s">
        <v>7702</v>
      </c>
      <c r="I6993" s="3" t="e">
        <f aca="false">--#NAME?</f>
        <v>#NAME?</v>
      </c>
      <c r="J6993" s="3" t="s">
        <v>256</v>
      </c>
      <c r="K6993" s="1" t="n">
        <v>10</v>
      </c>
      <c r="L6993" s="1" t="n">
        <v>0</v>
      </c>
      <c r="M6993" s="1" t="n">
        <v>69980</v>
      </c>
    </row>
    <row r="6994" customFormat="false" ht="14.9" hidden="false" customHeight="false" outlineLevel="0" collapsed="false">
      <c r="A6994" s="1" t="n">
        <v>6999</v>
      </c>
      <c r="B6994" s="1" t="n">
        <v>85</v>
      </c>
      <c r="C6994" s="1" t="n">
        <v>0</v>
      </c>
      <c r="D6994" s="1" t="n">
        <v>0</v>
      </c>
      <c r="E6994" s="1" t="n">
        <v>1</v>
      </c>
      <c r="F6994" s="1" t="n">
        <v>6995</v>
      </c>
      <c r="H6994" s="1" t="s">
        <v>7703</v>
      </c>
      <c r="I6994" s="3" t="e">
        <f aca="false">-#NAME?</f>
        <v>#NAME?</v>
      </c>
      <c r="J6994" s="3" t="s">
        <v>256</v>
      </c>
      <c r="K6994" s="1" t="n">
        <v>10</v>
      </c>
      <c r="L6994" s="1" t="n">
        <v>0</v>
      </c>
      <c r="M6994" s="1" t="n">
        <v>69990</v>
      </c>
    </row>
    <row r="6995" customFormat="false" ht="14.9" hidden="false" customHeight="false" outlineLevel="0" collapsed="false">
      <c r="A6995" s="1" t="n">
        <v>7000</v>
      </c>
      <c r="B6995" s="1" t="n">
        <v>85</v>
      </c>
      <c r="C6995" s="1" t="n">
        <v>0</v>
      </c>
      <c r="D6995" s="1" t="n">
        <v>0</v>
      </c>
      <c r="E6995" s="1" t="n">
        <v>1</v>
      </c>
      <c r="F6995" s="1" t="n">
        <v>6995</v>
      </c>
      <c r="H6995" s="1" t="s">
        <v>7704</v>
      </c>
      <c r="I6995" s="3" t="e">
        <f aca="false">-#NAME?</f>
        <v>#NAME?</v>
      </c>
      <c r="J6995" s="3" t="s">
        <v>256</v>
      </c>
      <c r="K6995" s="1" t="n">
        <v>10</v>
      </c>
      <c r="L6995" s="1" t="n">
        <v>0</v>
      </c>
      <c r="M6995" s="1" t="n">
        <v>70000</v>
      </c>
    </row>
    <row r="6996" customFormat="false" ht="55.2" hidden="false" customHeight="false" outlineLevel="0" collapsed="false">
      <c r="A6996" s="1" t="n">
        <v>7001</v>
      </c>
      <c r="B6996" s="1" t="n">
        <v>85</v>
      </c>
      <c r="C6996" s="1" t="n">
        <v>0</v>
      </c>
      <c r="D6996" s="1" t="n">
        <v>1</v>
      </c>
      <c r="E6996" s="1" t="n">
        <v>0</v>
      </c>
      <c r="G6996" s="1" t="n">
        <v>85.46</v>
      </c>
      <c r="I6996" s="3" t="s">
        <v>7705</v>
      </c>
      <c r="L6996" s="1" t="n">
        <v>0</v>
      </c>
      <c r="M6996" s="1" t="n">
        <v>70010</v>
      </c>
    </row>
    <row r="6997" customFormat="false" ht="14.9" hidden="false" customHeight="false" outlineLevel="0" collapsed="false">
      <c r="A6997" s="1" t="n">
        <v>7002</v>
      </c>
      <c r="B6997" s="1" t="n">
        <v>85</v>
      </c>
      <c r="C6997" s="1" t="n">
        <v>0</v>
      </c>
      <c r="D6997" s="1" t="n">
        <v>0</v>
      </c>
      <c r="E6997" s="1" t="n">
        <v>1</v>
      </c>
      <c r="F6997" s="1" t="n">
        <v>7001</v>
      </c>
      <c r="H6997" s="1" t="s">
        <v>7706</v>
      </c>
      <c r="I6997" s="3" t="e">
        <f aca="false">-#NAME? #NAME?</f>
        <v>#VALUE!</v>
      </c>
      <c r="J6997" s="3" t="s">
        <v>256</v>
      </c>
      <c r="K6997" s="1" t="n">
        <v>10</v>
      </c>
      <c r="L6997" s="1" t="n">
        <v>0</v>
      </c>
      <c r="M6997" s="1" t="n">
        <v>70020</v>
      </c>
    </row>
    <row r="6998" customFormat="false" ht="14.9" hidden="false" customHeight="false" outlineLevel="0" collapsed="false">
      <c r="A6998" s="1" t="n">
        <v>7003</v>
      </c>
      <c r="B6998" s="1" t="n">
        <v>85</v>
      </c>
      <c r="C6998" s="1" t="n">
        <v>0</v>
      </c>
      <c r="D6998" s="1" t="n">
        <v>0</v>
      </c>
      <c r="E6998" s="1" t="n">
        <v>1</v>
      </c>
      <c r="F6998" s="1" t="n">
        <v>7001</v>
      </c>
      <c r="H6998" s="1" t="s">
        <v>7707</v>
      </c>
      <c r="I6998" s="3" t="e">
        <f aca="false">-#NAME? #NAME?</f>
        <v>#VALUE!</v>
      </c>
      <c r="J6998" s="3" t="s">
        <v>256</v>
      </c>
      <c r="K6998" s="1" t="n">
        <v>10</v>
      </c>
      <c r="L6998" s="1" t="n">
        <v>0</v>
      </c>
      <c r="M6998" s="1" t="n">
        <v>70030</v>
      </c>
    </row>
    <row r="6999" customFormat="false" ht="14.9" hidden="false" customHeight="false" outlineLevel="0" collapsed="false">
      <c r="A6999" s="1" t="n">
        <v>7004</v>
      </c>
      <c r="B6999" s="1" t="n">
        <v>85</v>
      </c>
      <c r="C6999" s="1" t="n">
        <v>0</v>
      </c>
      <c r="D6999" s="1" t="n">
        <v>0</v>
      </c>
      <c r="E6999" s="1" t="n">
        <v>1</v>
      </c>
      <c r="F6999" s="1" t="n">
        <v>7001</v>
      </c>
      <c r="H6999" s="1" t="s">
        <v>7708</v>
      </c>
      <c r="I6999" s="3" t="e">
        <f aca="false">-#NAME?</f>
        <v>#NAME?</v>
      </c>
      <c r="J6999" s="3" t="s">
        <v>256</v>
      </c>
      <c r="K6999" s="1" t="n">
        <v>10</v>
      </c>
      <c r="L6999" s="1" t="n">
        <v>0</v>
      </c>
      <c r="M6999" s="1" t="n">
        <v>70040</v>
      </c>
    </row>
    <row r="7000" customFormat="false" ht="619.4" hidden="false" customHeight="false" outlineLevel="0" collapsed="false">
      <c r="A7000" s="1" t="n">
        <v>7005</v>
      </c>
      <c r="B7000" s="1" t="n">
        <v>85</v>
      </c>
      <c r="C7000" s="1" t="n">
        <v>0</v>
      </c>
      <c r="D7000" s="1" t="n">
        <v>1</v>
      </c>
      <c r="E7000" s="1" t="n">
        <v>0</v>
      </c>
      <c r="G7000" s="1" t="n">
        <v>85.47</v>
      </c>
      <c r="I7000" s="3" t="s">
        <v>7709</v>
      </c>
      <c r="L7000" s="1" t="n">
        <v>0</v>
      </c>
      <c r="M7000" s="1" t="n">
        <v>70050</v>
      </c>
    </row>
    <row r="7001" customFormat="false" ht="14.9" hidden="false" customHeight="false" outlineLevel="0" collapsed="false">
      <c r="A7001" s="1" t="n">
        <v>7006</v>
      </c>
      <c r="B7001" s="1" t="n">
        <v>85</v>
      </c>
      <c r="C7001" s="1" t="n">
        <v>0</v>
      </c>
      <c r="D7001" s="1" t="n">
        <v>0</v>
      </c>
      <c r="E7001" s="1" t="n">
        <v>1</v>
      </c>
      <c r="F7001" s="1" t="n">
        <v>7005</v>
      </c>
      <c r="H7001" s="1" t="s">
        <v>7710</v>
      </c>
      <c r="I7001" s="3" t="e">
        <f aca="false">-#NAME? #NAME? #NAME? #NAME?</f>
        <v>#VALUE!</v>
      </c>
      <c r="J7001" s="3" t="s">
        <v>256</v>
      </c>
      <c r="K7001" s="1" t="n">
        <v>10</v>
      </c>
      <c r="L7001" s="1" t="n">
        <v>0</v>
      </c>
      <c r="M7001" s="1" t="n">
        <v>70060</v>
      </c>
    </row>
    <row r="7002" customFormat="false" ht="14.9" hidden="false" customHeight="false" outlineLevel="0" collapsed="false">
      <c r="A7002" s="1" t="n">
        <v>7007</v>
      </c>
      <c r="B7002" s="1" t="n">
        <v>85</v>
      </c>
      <c r="C7002" s="1" t="n">
        <v>0</v>
      </c>
      <c r="D7002" s="1" t="n">
        <v>0</v>
      </c>
      <c r="E7002" s="1" t="n">
        <v>1</v>
      </c>
      <c r="F7002" s="1" t="n">
        <v>7005</v>
      </c>
      <c r="H7002" s="1" t="s">
        <v>7711</v>
      </c>
      <c r="I7002" s="3" t="e">
        <f aca="false">-#NAME? #NAME? #NAME? #NAME?</f>
        <v>#VALUE!</v>
      </c>
      <c r="J7002" s="3" t="s">
        <v>256</v>
      </c>
      <c r="K7002" s="1" t="n">
        <v>10</v>
      </c>
      <c r="L7002" s="1" t="n">
        <v>0</v>
      </c>
      <c r="M7002" s="1" t="n">
        <v>70070</v>
      </c>
    </row>
    <row r="7003" customFormat="false" ht="14.9" hidden="false" customHeight="false" outlineLevel="0" collapsed="false">
      <c r="A7003" s="1" t="n">
        <v>7008</v>
      </c>
      <c r="B7003" s="1" t="n">
        <v>85</v>
      </c>
      <c r="C7003" s="1" t="n">
        <v>0</v>
      </c>
      <c r="D7003" s="1" t="n">
        <v>0</v>
      </c>
      <c r="E7003" s="1" t="n">
        <v>1</v>
      </c>
      <c r="F7003" s="1" t="n">
        <v>7005</v>
      </c>
      <c r="H7003" s="1" t="s">
        <v>7712</v>
      </c>
      <c r="I7003" s="3" t="e">
        <f aca="false">-#NAME?</f>
        <v>#NAME?</v>
      </c>
      <c r="J7003" s="3" t="s">
        <v>256</v>
      </c>
      <c r="K7003" s="1" t="n">
        <v>10</v>
      </c>
      <c r="L7003" s="1" t="n">
        <v>0</v>
      </c>
      <c r="M7003" s="1" t="n">
        <v>70080</v>
      </c>
    </row>
    <row r="7004" customFormat="false" ht="444.75" hidden="false" customHeight="false" outlineLevel="0" collapsed="false">
      <c r="A7004" s="1" t="n">
        <v>7009</v>
      </c>
      <c r="B7004" s="1" t="n">
        <v>85</v>
      </c>
      <c r="C7004" s="1" t="n">
        <v>0</v>
      </c>
      <c r="D7004" s="1" t="n">
        <v>1</v>
      </c>
      <c r="E7004" s="1" t="n">
        <v>0</v>
      </c>
      <c r="G7004" s="1" t="n">
        <v>85.48</v>
      </c>
      <c r="I7004" s="3" t="s">
        <v>7713</v>
      </c>
      <c r="L7004" s="1" t="n">
        <v>0</v>
      </c>
      <c r="M7004" s="1" t="n">
        <v>70090</v>
      </c>
    </row>
    <row r="7005" customFormat="false" ht="283.55" hidden="false" customHeight="false" outlineLevel="0" collapsed="false">
      <c r="A7005" s="1" t="n">
        <v>7010</v>
      </c>
      <c r="B7005" s="1" t="n">
        <v>85</v>
      </c>
      <c r="C7005" s="1" t="n">
        <v>0</v>
      </c>
      <c r="D7005" s="1" t="n">
        <v>0</v>
      </c>
      <c r="E7005" s="1" t="n">
        <v>1</v>
      </c>
      <c r="F7005" s="1" t="n">
        <v>7009</v>
      </c>
      <c r="H7005" s="1" t="s">
        <v>7714</v>
      </c>
      <c r="I7005" s="3" t="s">
        <v>7715</v>
      </c>
      <c r="J7005" s="3" t="s">
        <v>256</v>
      </c>
      <c r="K7005" s="1" t="n">
        <v>10</v>
      </c>
      <c r="L7005" s="1" t="n">
        <v>0</v>
      </c>
      <c r="M7005" s="1" t="n">
        <v>70100</v>
      </c>
    </row>
    <row r="7006" customFormat="false" ht="14.9" hidden="false" customHeight="false" outlineLevel="0" collapsed="false">
      <c r="A7006" s="1" t="n">
        <v>7011</v>
      </c>
      <c r="B7006" s="1" t="n">
        <v>85</v>
      </c>
      <c r="C7006" s="1" t="n">
        <v>0</v>
      </c>
      <c r="D7006" s="1" t="n">
        <v>0</v>
      </c>
      <c r="E7006" s="1" t="n">
        <v>1</v>
      </c>
      <c r="F7006" s="1" t="n">
        <v>7009</v>
      </c>
      <c r="H7006" s="1" t="s">
        <v>7716</v>
      </c>
      <c r="I7006" s="3" t="e">
        <f aca="false">-#NAME?</f>
        <v>#NAME?</v>
      </c>
      <c r="J7006" s="3" t="s">
        <v>256</v>
      </c>
      <c r="K7006" s="1" t="n">
        <v>10</v>
      </c>
      <c r="L7006" s="1" t="n">
        <v>0</v>
      </c>
      <c r="M7006" s="1" t="n">
        <v>70110</v>
      </c>
    </row>
    <row r="7007" customFormat="false" ht="162.65" hidden="false" customHeight="false" outlineLevel="0" collapsed="false">
      <c r="A7007" s="1" t="n">
        <v>7012</v>
      </c>
      <c r="B7007" s="1" t="n">
        <v>86</v>
      </c>
      <c r="C7007" s="1" t="n">
        <v>0</v>
      </c>
      <c r="D7007" s="1" t="n">
        <v>1</v>
      </c>
      <c r="E7007" s="1" t="n">
        <v>0</v>
      </c>
      <c r="G7007" s="1" t="n">
        <v>86.01</v>
      </c>
      <c r="I7007" s="3" t="s">
        <v>7717</v>
      </c>
      <c r="L7007" s="1" t="n">
        <v>0</v>
      </c>
      <c r="M7007" s="1" t="n">
        <v>70120</v>
      </c>
    </row>
    <row r="7008" customFormat="false" ht="14.9" hidden="false" customHeight="false" outlineLevel="0" collapsed="false">
      <c r="A7008" s="1" t="n">
        <v>7013</v>
      </c>
      <c r="B7008" s="1" t="n">
        <v>86</v>
      </c>
      <c r="C7008" s="1" t="n">
        <v>0</v>
      </c>
      <c r="D7008" s="1" t="n">
        <v>0</v>
      </c>
      <c r="E7008" s="1" t="n">
        <v>1</v>
      </c>
      <c r="F7008" s="1" t="n">
        <v>7012</v>
      </c>
      <c r="H7008" s="1" t="s">
        <v>7718</v>
      </c>
      <c r="I7008" s="3" t="e">
        <f aca="false">-#NAME? #NAME? #NAME? #NAME? #NAME? #NAME? #NAME?</f>
        <v>#VALUE!</v>
      </c>
      <c r="J7008" s="3" t="s">
        <v>194</v>
      </c>
      <c r="K7008" s="1" t="n">
        <v>10</v>
      </c>
      <c r="L7008" s="1" t="n">
        <v>0</v>
      </c>
      <c r="M7008" s="1" t="n">
        <v>70130</v>
      </c>
    </row>
    <row r="7009" customFormat="false" ht="14.9" hidden="false" customHeight="false" outlineLevel="0" collapsed="false">
      <c r="A7009" s="1" t="n">
        <v>7014</v>
      </c>
      <c r="B7009" s="1" t="n">
        <v>86</v>
      </c>
      <c r="C7009" s="1" t="n">
        <v>0</v>
      </c>
      <c r="D7009" s="1" t="n">
        <v>0</v>
      </c>
      <c r="E7009" s="1" t="n">
        <v>1</v>
      </c>
      <c r="F7009" s="1" t="n">
        <v>7012</v>
      </c>
      <c r="H7009" s="1" t="s">
        <v>7719</v>
      </c>
      <c r="I7009" s="3" t="e">
        <f aca="false">-#NAME? #NAME? #NAME? #NAME?</f>
        <v>#VALUE!</v>
      </c>
      <c r="J7009" s="3" t="s">
        <v>194</v>
      </c>
      <c r="K7009" s="1" t="n">
        <v>10</v>
      </c>
      <c r="L7009" s="1" t="n">
        <v>0</v>
      </c>
      <c r="M7009" s="1" t="n">
        <v>70140</v>
      </c>
    </row>
    <row r="7010" customFormat="false" ht="41.75" hidden="false" customHeight="false" outlineLevel="0" collapsed="false">
      <c r="A7010" s="1" t="n">
        <v>7015</v>
      </c>
      <c r="B7010" s="1" t="n">
        <v>86</v>
      </c>
      <c r="C7010" s="1" t="n">
        <v>0</v>
      </c>
      <c r="D7010" s="1" t="n">
        <v>1</v>
      </c>
      <c r="E7010" s="1" t="n">
        <v>0</v>
      </c>
      <c r="G7010" s="1" t="n">
        <v>86.02</v>
      </c>
      <c r="I7010" s="3" t="s">
        <v>7720</v>
      </c>
      <c r="J7010" s="3" t="s">
        <v>7721</v>
      </c>
      <c r="L7010" s="0" t="s">
        <v>644</v>
      </c>
      <c r="M7010" s="1" t="n">
        <v>0</v>
      </c>
      <c r="N7010" s="1" t="n">
        <v>70150</v>
      </c>
    </row>
    <row r="7011" customFormat="false" ht="14.9" hidden="false" customHeight="false" outlineLevel="0" collapsed="false">
      <c r="A7011" s="1" t="n">
        <v>7016</v>
      </c>
      <c r="B7011" s="1" t="n">
        <v>86</v>
      </c>
      <c r="C7011" s="1" t="n">
        <v>0</v>
      </c>
      <c r="D7011" s="1" t="n">
        <v>0</v>
      </c>
      <c r="E7011" s="1" t="n">
        <v>1</v>
      </c>
      <c r="F7011" s="1" t="n">
        <v>7015</v>
      </c>
      <c r="H7011" s="1" t="s">
        <v>7722</v>
      </c>
      <c r="I7011" s="3" t="e">
        <f aca="false">-#NAME?-#NAME? #NAME?</f>
        <v>#VALUE!</v>
      </c>
      <c r="J7011" s="3" t="s">
        <v>194</v>
      </c>
      <c r="K7011" s="1" t="n">
        <v>10</v>
      </c>
      <c r="L7011" s="1" t="n">
        <v>0</v>
      </c>
      <c r="M7011" s="1" t="n">
        <v>70160</v>
      </c>
    </row>
    <row r="7012" customFormat="false" ht="14.9" hidden="false" customHeight="false" outlineLevel="0" collapsed="false">
      <c r="A7012" s="1" t="n">
        <v>7017</v>
      </c>
      <c r="B7012" s="1" t="n">
        <v>86</v>
      </c>
      <c r="C7012" s="1" t="n">
        <v>0</v>
      </c>
      <c r="D7012" s="1" t="n">
        <v>0</v>
      </c>
      <c r="E7012" s="1" t="n">
        <v>1</v>
      </c>
      <c r="F7012" s="1" t="n">
        <v>7015</v>
      </c>
      <c r="H7012" s="1" t="s">
        <v>7723</v>
      </c>
      <c r="I7012" s="3" t="e">
        <f aca="false">-#NAME?</f>
        <v>#NAME?</v>
      </c>
      <c r="J7012" s="3" t="s">
        <v>194</v>
      </c>
      <c r="K7012" s="1" t="n">
        <v>10</v>
      </c>
      <c r="L7012" s="1" t="n">
        <v>0</v>
      </c>
      <c r="M7012" s="1" t="n">
        <v>70170</v>
      </c>
    </row>
    <row r="7013" customFormat="false" ht="162.65" hidden="false" customHeight="false" outlineLevel="0" collapsed="false">
      <c r="A7013" s="1" t="n">
        <v>7018</v>
      </c>
      <c r="B7013" s="1" t="n">
        <v>86</v>
      </c>
      <c r="C7013" s="1" t="n">
        <v>0</v>
      </c>
      <c r="D7013" s="1" t="n">
        <v>1</v>
      </c>
      <c r="E7013" s="1" t="n">
        <v>0</v>
      </c>
      <c r="G7013" s="1" t="n">
        <v>86.03</v>
      </c>
      <c r="I7013" s="3" t="s">
        <v>7724</v>
      </c>
      <c r="L7013" s="1" t="n">
        <v>0</v>
      </c>
      <c r="M7013" s="1" t="n">
        <v>70180</v>
      </c>
    </row>
    <row r="7014" customFormat="false" ht="14.9" hidden="false" customHeight="false" outlineLevel="0" collapsed="false">
      <c r="A7014" s="1" t="n">
        <v>7019</v>
      </c>
      <c r="B7014" s="1" t="n">
        <v>86</v>
      </c>
      <c r="C7014" s="1" t="n">
        <v>0</v>
      </c>
      <c r="D7014" s="1" t="n">
        <v>0</v>
      </c>
      <c r="E7014" s="1" t="n">
        <v>1</v>
      </c>
      <c r="F7014" s="1" t="n">
        <v>7018</v>
      </c>
      <c r="H7014" s="1" t="s">
        <v>7725</v>
      </c>
      <c r="I7014" s="3" t="e">
        <f aca="false">-#NAME? #NAME? #NAME? #NAME? #NAME? #NAME? #NAME?</f>
        <v>#VALUE!</v>
      </c>
      <c r="J7014" s="3" t="s">
        <v>194</v>
      </c>
      <c r="K7014" s="1" t="n">
        <v>10</v>
      </c>
      <c r="L7014" s="1" t="n">
        <v>0</v>
      </c>
      <c r="M7014" s="1" t="n">
        <v>70190</v>
      </c>
    </row>
    <row r="7015" customFormat="false" ht="14.9" hidden="false" customHeight="false" outlineLevel="0" collapsed="false">
      <c r="A7015" s="1" t="n">
        <v>7020</v>
      </c>
      <c r="B7015" s="1" t="n">
        <v>86</v>
      </c>
      <c r="C7015" s="1" t="n">
        <v>0</v>
      </c>
      <c r="D7015" s="1" t="n">
        <v>0</v>
      </c>
      <c r="E7015" s="1" t="n">
        <v>1</v>
      </c>
      <c r="F7015" s="1" t="n">
        <v>7018</v>
      </c>
      <c r="H7015" s="1" t="s">
        <v>7726</v>
      </c>
      <c r="I7015" s="3" t="e">
        <f aca="false">-#NAME?</f>
        <v>#NAME?</v>
      </c>
      <c r="J7015" s="3" t="s">
        <v>194</v>
      </c>
      <c r="K7015" s="1" t="n">
        <v>10</v>
      </c>
      <c r="L7015" s="1" t="n">
        <v>0</v>
      </c>
      <c r="M7015" s="1" t="n">
        <v>70200</v>
      </c>
    </row>
    <row r="7016" customFormat="false" ht="297" hidden="false" customHeight="false" outlineLevel="0" collapsed="false">
      <c r="A7016" s="1" t="n">
        <v>7021</v>
      </c>
      <c r="B7016" s="1" t="n">
        <v>86</v>
      </c>
      <c r="C7016" s="1" t="n">
        <v>0</v>
      </c>
      <c r="D7016" s="1" t="n">
        <v>1</v>
      </c>
      <c r="E7016" s="1" t="n">
        <v>1</v>
      </c>
      <c r="G7016" s="1" t="n">
        <v>86.04</v>
      </c>
      <c r="H7016" s="1" t="s">
        <v>7727</v>
      </c>
      <c r="I7016" s="3" t="s">
        <v>7728</v>
      </c>
      <c r="J7016" s="3" t="s">
        <v>194</v>
      </c>
      <c r="K7016" s="1" t="n">
        <v>10</v>
      </c>
      <c r="L7016" s="1" t="n">
        <v>0</v>
      </c>
      <c r="M7016" s="1" t="n">
        <v>70210</v>
      </c>
    </row>
    <row r="7017" customFormat="false" ht="337.3" hidden="false" customHeight="false" outlineLevel="0" collapsed="false">
      <c r="A7017" s="1" t="n">
        <v>7022</v>
      </c>
      <c r="B7017" s="1" t="n">
        <v>86</v>
      </c>
      <c r="C7017" s="1" t="n">
        <v>0</v>
      </c>
      <c r="D7017" s="1" t="n">
        <v>1</v>
      </c>
      <c r="E7017" s="1" t="n">
        <v>1</v>
      </c>
      <c r="G7017" s="1" t="n">
        <v>86.05</v>
      </c>
      <c r="H7017" s="1" t="s">
        <v>7729</v>
      </c>
      <c r="I7017" s="3" t="s">
        <v>7730</v>
      </c>
      <c r="J7017" s="3" t="s">
        <v>194</v>
      </c>
      <c r="K7017" s="1" t="n">
        <v>10</v>
      </c>
      <c r="L7017" s="1" t="n">
        <v>0</v>
      </c>
      <c r="M7017" s="1" t="n">
        <v>70220</v>
      </c>
    </row>
    <row r="7018" customFormat="false" ht="108.95" hidden="false" customHeight="false" outlineLevel="0" collapsed="false">
      <c r="A7018" s="1" t="n">
        <v>7023</v>
      </c>
      <c r="B7018" s="1" t="n">
        <v>86</v>
      </c>
      <c r="C7018" s="1" t="n">
        <v>0</v>
      </c>
      <c r="D7018" s="1" t="n">
        <v>1</v>
      </c>
      <c r="E7018" s="1" t="n">
        <v>0</v>
      </c>
      <c r="G7018" s="1" t="n">
        <v>86.06</v>
      </c>
      <c r="I7018" s="3" t="s">
        <v>7731</v>
      </c>
      <c r="L7018" s="1" t="n">
        <v>0</v>
      </c>
      <c r="M7018" s="1" t="n">
        <v>70230</v>
      </c>
    </row>
    <row r="7019" customFormat="false" ht="14.9" hidden="false" customHeight="false" outlineLevel="0" collapsed="false">
      <c r="A7019" s="1" t="n">
        <v>7024</v>
      </c>
      <c r="B7019" s="1" t="n">
        <v>86</v>
      </c>
      <c r="C7019" s="1" t="n">
        <v>0</v>
      </c>
      <c r="D7019" s="1" t="n">
        <v>0</v>
      </c>
      <c r="E7019" s="1" t="n">
        <v>1</v>
      </c>
      <c r="F7019" s="1" t="n">
        <v>7023</v>
      </c>
      <c r="H7019" s="1" t="s">
        <v>7732</v>
      </c>
      <c r="I7019" s="3" t="e">
        <f aca="false">-#NAME? #NAME? #NAME? #NAME? #NAME?</f>
        <v>#VALUE!</v>
      </c>
      <c r="J7019" s="3" t="s">
        <v>194</v>
      </c>
      <c r="K7019" s="1" t="n">
        <v>10</v>
      </c>
      <c r="L7019" s="1" t="n">
        <v>0</v>
      </c>
      <c r="M7019" s="1" t="n">
        <v>70240</v>
      </c>
    </row>
    <row r="7020" customFormat="false" ht="149.25" hidden="false" customHeight="false" outlineLevel="0" collapsed="false">
      <c r="A7020" s="1" t="n">
        <v>7025</v>
      </c>
      <c r="B7020" s="1" t="n">
        <v>86</v>
      </c>
      <c r="C7020" s="1" t="n">
        <v>0</v>
      </c>
      <c r="D7020" s="1" t="n">
        <v>0</v>
      </c>
      <c r="E7020" s="1" t="n">
        <v>1</v>
      </c>
      <c r="F7020" s="1" t="n">
        <v>7023</v>
      </c>
      <c r="H7020" s="1" t="s">
        <v>7733</v>
      </c>
      <c r="I7020" s="3" t="s">
        <v>7734</v>
      </c>
      <c r="J7020" s="3" t="s">
        <v>194</v>
      </c>
      <c r="K7020" s="1" t="n">
        <v>10</v>
      </c>
      <c r="L7020" s="1" t="n">
        <v>0</v>
      </c>
      <c r="M7020" s="1" t="n">
        <v>70250</v>
      </c>
    </row>
    <row r="7021" customFormat="false" ht="14.9" hidden="false" customHeight="false" outlineLevel="0" collapsed="false">
      <c r="A7021" s="1" t="n">
        <v>7026</v>
      </c>
      <c r="B7021" s="1" t="n">
        <v>86</v>
      </c>
      <c r="C7021" s="1" t="n">
        <v>0</v>
      </c>
      <c r="D7021" s="1" t="n">
        <v>0</v>
      </c>
      <c r="E7021" s="1" t="n">
        <v>0</v>
      </c>
      <c r="F7021" s="1" t="n">
        <v>7023</v>
      </c>
      <c r="I7021" s="3" t="s">
        <v>6517</v>
      </c>
      <c r="L7021" s="1" t="n">
        <v>0</v>
      </c>
      <c r="M7021" s="1" t="n">
        <v>70260</v>
      </c>
    </row>
    <row r="7022" customFormat="false" ht="14.9" hidden="false" customHeight="false" outlineLevel="0" collapsed="false">
      <c r="A7022" s="1" t="n">
        <v>7027</v>
      </c>
      <c r="B7022" s="1" t="n">
        <v>86</v>
      </c>
      <c r="C7022" s="1" t="n">
        <v>0</v>
      </c>
      <c r="D7022" s="1" t="n">
        <v>0</v>
      </c>
      <c r="E7022" s="1" t="n">
        <v>1</v>
      </c>
      <c r="F7022" s="1" t="n">
        <v>7026</v>
      </c>
      <c r="H7022" s="1" t="s">
        <v>7735</v>
      </c>
      <c r="I7022" s="3" t="e">
        <f aca="false">--#NAME? #NAME? #NAME?</f>
        <v>#VALUE!</v>
      </c>
      <c r="J7022" s="3" t="s">
        <v>194</v>
      </c>
      <c r="K7022" s="1" t="n">
        <v>10</v>
      </c>
      <c r="L7022" s="1" t="n">
        <v>0</v>
      </c>
      <c r="M7022" s="1" t="n">
        <v>70270</v>
      </c>
    </row>
    <row r="7023" customFormat="false" ht="95.5" hidden="false" customHeight="false" outlineLevel="0" collapsed="false">
      <c r="A7023" s="1" t="n">
        <v>7028</v>
      </c>
      <c r="B7023" s="1" t="n">
        <v>86</v>
      </c>
      <c r="C7023" s="1" t="n">
        <v>0</v>
      </c>
      <c r="D7023" s="1" t="n">
        <v>0</v>
      </c>
      <c r="E7023" s="1" t="n">
        <v>1</v>
      </c>
      <c r="F7023" s="1" t="n">
        <v>7026</v>
      </c>
      <c r="H7023" s="1" t="s">
        <v>7736</v>
      </c>
      <c r="I7023" s="3" t="s">
        <v>7737</v>
      </c>
      <c r="J7023" s="3" t="s">
        <v>194</v>
      </c>
      <c r="K7023" s="1" t="n">
        <v>10</v>
      </c>
      <c r="L7023" s="1" t="n">
        <v>0</v>
      </c>
      <c r="M7023" s="1" t="n">
        <v>70280</v>
      </c>
    </row>
    <row r="7024" customFormat="false" ht="14.9" hidden="false" customHeight="false" outlineLevel="0" collapsed="false">
      <c r="A7024" s="1" t="n">
        <v>7029</v>
      </c>
      <c r="B7024" s="1" t="n">
        <v>86</v>
      </c>
      <c r="C7024" s="1" t="n">
        <v>0</v>
      </c>
      <c r="D7024" s="1" t="n">
        <v>0</v>
      </c>
      <c r="E7024" s="1" t="n">
        <v>1</v>
      </c>
      <c r="F7024" s="1" t="n">
        <v>7026</v>
      </c>
      <c r="H7024" s="1" t="s">
        <v>7738</v>
      </c>
      <c r="I7024" s="3" t="e">
        <f aca="false">--#NAME?</f>
        <v>#NAME?</v>
      </c>
      <c r="J7024" s="3" t="s">
        <v>194</v>
      </c>
      <c r="K7024" s="1" t="n">
        <v>10</v>
      </c>
      <c r="L7024" s="1" t="n">
        <v>0</v>
      </c>
      <c r="M7024" s="1" t="n">
        <v>70290</v>
      </c>
    </row>
    <row r="7025" customFormat="false" ht="95.5" hidden="false" customHeight="false" outlineLevel="0" collapsed="false">
      <c r="A7025" s="1" t="n">
        <v>7030</v>
      </c>
      <c r="B7025" s="1" t="n">
        <v>86</v>
      </c>
      <c r="C7025" s="1" t="n">
        <v>0</v>
      </c>
      <c r="D7025" s="1" t="n">
        <v>1</v>
      </c>
      <c r="E7025" s="1" t="n">
        <v>0</v>
      </c>
      <c r="G7025" s="1" t="n">
        <v>86.07</v>
      </c>
      <c r="I7025" s="3" t="s">
        <v>7739</v>
      </c>
      <c r="L7025" s="1" t="n">
        <v>0</v>
      </c>
      <c r="M7025" s="1" t="n">
        <v>70300</v>
      </c>
    </row>
    <row r="7026" customFormat="false" ht="95.5" hidden="false" customHeight="false" outlineLevel="0" collapsed="false">
      <c r="A7026" s="1" t="n">
        <v>7031</v>
      </c>
      <c r="B7026" s="1" t="n">
        <v>86</v>
      </c>
      <c r="C7026" s="1" t="n">
        <v>0</v>
      </c>
      <c r="D7026" s="1" t="n">
        <v>0</v>
      </c>
      <c r="E7026" s="1" t="n">
        <v>0</v>
      </c>
      <c r="F7026" s="1" t="n">
        <v>7030</v>
      </c>
      <c r="I7026" s="3" t="s">
        <v>7740</v>
      </c>
      <c r="L7026" s="1" t="n">
        <v>0</v>
      </c>
      <c r="M7026" s="1" t="n">
        <v>70310</v>
      </c>
    </row>
    <row r="7027" customFormat="false" ht="14.9" hidden="false" customHeight="false" outlineLevel="0" collapsed="false">
      <c r="A7027" s="1" t="n">
        <v>7032</v>
      </c>
      <c r="B7027" s="1" t="n">
        <v>86</v>
      </c>
      <c r="C7027" s="1" t="n">
        <v>0</v>
      </c>
      <c r="D7027" s="1" t="n">
        <v>0</v>
      </c>
      <c r="E7027" s="1" t="n">
        <v>1</v>
      </c>
      <c r="F7027" s="1" t="n">
        <v>7031</v>
      </c>
      <c r="H7027" s="1" t="s">
        <v>7741</v>
      </c>
      <c r="I7027" s="3" t="e">
        <f aca="false">--#NAME? #NAME? #NAME? #NAME?</f>
        <v>#VALUE!</v>
      </c>
      <c r="J7027" s="3" t="s">
        <v>256</v>
      </c>
      <c r="K7027" s="1" t="n">
        <v>10</v>
      </c>
      <c r="L7027" s="1" t="n">
        <v>0</v>
      </c>
      <c r="M7027" s="1" t="n">
        <v>70320</v>
      </c>
    </row>
    <row r="7028" customFormat="false" ht="14.9" hidden="false" customHeight="false" outlineLevel="0" collapsed="false">
      <c r="A7028" s="1" t="n">
        <v>7033</v>
      </c>
      <c r="B7028" s="1" t="n">
        <v>86</v>
      </c>
      <c r="C7028" s="1" t="n">
        <v>0</v>
      </c>
      <c r="D7028" s="1" t="n">
        <v>0</v>
      </c>
      <c r="E7028" s="1" t="n">
        <v>1</v>
      </c>
      <c r="F7028" s="1" t="n">
        <v>7031</v>
      </c>
      <c r="H7028" s="1" t="s">
        <v>7742</v>
      </c>
      <c r="I7028" s="3" t="e">
        <f aca="false">--#NAME? #NAME? #NAME? #NAME?</f>
        <v>#VALUE!</v>
      </c>
      <c r="J7028" s="3" t="s">
        <v>256</v>
      </c>
      <c r="K7028" s="1" t="n">
        <v>10</v>
      </c>
      <c r="L7028" s="1" t="n">
        <v>0</v>
      </c>
      <c r="M7028" s="1" t="n">
        <v>70330</v>
      </c>
    </row>
    <row r="7029" customFormat="false" ht="14.9" hidden="false" customHeight="false" outlineLevel="0" collapsed="false">
      <c r="A7029" s="1" t="n">
        <v>7034</v>
      </c>
      <c r="B7029" s="1" t="n">
        <v>86</v>
      </c>
      <c r="C7029" s="1" t="n">
        <v>0</v>
      </c>
      <c r="D7029" s="1" t="n">
        <v>0</v>
      </c>
      <c r="E7029" s="1" t="n">
        <v>1</v>
      </c>
      <c r="F7029" s="1" t="n">
        <v>7031</v>
      </c>
      <c r="H7029" s="1" t="s">
        <v>7743</v>
      </c>
      <c r="I7029" s="3" t="e">
        <f aca="false">--#NAME?,#NAME? #NAME?</f>
        <v>#VALUE!</v>
      </c>
      <c r="J7029" s="3" t="s">
        <v>256</v>
      </c>
      <c r="K7029" s="1" t="n">
        <v>10</v>
      </c>
      <c r="L7029" s="1" t="n">
        <v>0</v>
      </c>
      <c r="M7029" s="1" t="n">
        <v>70340</v>
      </c>
    </row>
    <row r="7030" customFormat="false" ht="41.75" hidden="false" customHeight="false" outlineLevel="0" collapsed="false">
      <c r="A7030" s="1" t="n">
        <v>7035</v>
      </c>
      <c r="B7030" s="1" t="n">
        <v>86</v>
      </c>
      <c r="C7030" s="1" t="n">
        <v>0</v>
      </c>
      <c r="D7030" s="1" t="n">
        <v>0</v>
      </c>
      <c r="E7030" s="1" t="n">
        <v>0</v>
      </c>
      <c r="F7030" s="1" t="n">
        <v>7030</v>
      </c>
      <c r="I7030" s="3" t="s">
        <v>7744</v>
      </c>
      <c r="L7030" s="1" t="n">
        <v>0</v>
      </c>
      <c r="M7030" s="1" t="n">
        <v>70350</v>
      </c>
    </row>
    <row r="7031" customFormat="false" ht="14.9" hidden="false" customHeight="false" outlineLevel="0" collapsed="false">
      <c r="A7031" s="1" t="n">
        <v>7036</v>
      </c>
      <c r="B7031" s="1" t="n">
        <v>86</v>
      </c>
      <c r="C7031" s="1" t="n">
        <v>0</v>
      </c>
      <c r="D7031" s="1" t="n">
        <v>0</v>
      </c>
      <c r="E7031" s="1" t="n">
        <v>1</v>
      </c>
      <c r="F7031" s="1" t="n">
        <v>7035</v>
      </c>
      <c r="H7031" s="1" t="s">
        <v>7745</v>
      </c>
      <c r="I7031" s="3" t="e">
        <f aca="false">--#NAME? #NAME? #NAME? #NAME? #NAME?</f>
        <v>#VALUE!</v>
      </c>
      <c r="J7031" s="3" t="s">
        <v>256</v>
      </c>
      <c r="K7031" s="1" t="n">
        <v>10</v>
      </c>
      <c r="L7031" s="1" t="n">
        <v>0</v>
      </c>
      <c r="M7031" s="1" t="n">
        <v>70360</v>
      </c>
    </row>
    <row r="7032" customFormat="false" ht="14.9" hidden="false" customHeight="false" outlineLevel="0" collapsed="false">
      <c r="A7032" s="1" t="n">
        <v>7037</v>
      </c>
      <c r="B7032" s="1" t="n">
        <v>86</v>
      </c>
      <c r="C7032" s="1" t="n">
        <v>0</v>
      </c>
      <c r="D7032" s="1" t="n">
        <v>0</v>
      </c>
      <c r="E7032" s="1" t="n">
        <v>1</v>
      </c>
      <c r="F7032" s="1" t="n">
        <v>7035</v>
      </c>
      <c r="H7032" s="1" t="s">
        <v>7746</v>
      </c>
      <c r="I7032" s="3" t="e">
        <f aca="false">--#NAME?</f>
        <v>#NAME?</v>
      </c>
      <c r="J7032" s="3" t="s">
        <v>256</v>
      </c>
      <c r="K7032" s="1" t="n">
        <v>10</v>
      </c>
      <c r="L7032" s="1" t="n">
        <v>0</v>
      </c>
      <c r="M7032" s="1" t="n">
        <v>70370</v>
      </c>
    </row>
    <row r="7033" customFormat="false" ht="14.9" hidden="false" customHeight="false" outlineLevel="0" collapsed="false">
      <c r="A7033" s="1" t="n">
        <v>7038</v>
      </c>
      <c r="B7033" s="1" t="n">
        <v>86</v>
      </c>
      <c r="C7033" s="1" t="n">
        <v>0</v>
      </c>
      <c r="D7033" s="1" t="n">
        <v>0</v>
      </c>
      <c r="E7033" s="1" t="n">
        <v>1</v>
      </c>
      <c r="F7033" s="1" t="n">
        <v>7030</v>
      </c>
      <c r="H7033" s="1" t="s">
        <v>7747</v>
      </c>
      <c r="I7033" s="3" t="e">
        <f aca="false">-#NAME? #NAME? #NAME? #NAME? #NAME?,#NAME?,#NAME? #NAME? #NAME?</f>
        <v>#VALUE!</v>
      </c>
      <c r="J7033" s="3" t="s">
        <v>256</v>
      </c>
      <c r="K7033" s="1" t="n">
        <v>10</v>
      </c>
      <c r="L7033" s="1" t="n">
        <v>0</v>
      </c>
      <c r="M7033" s="1" t="n">
        <v>70380</v>
      </c>
    </row>
    <row r="7034" customFormat="false" ht="14.9" hidden="false" customHeight="false" outlineLevel="0" collapsed="false">
      <c r="A7034" s="1" t="n">
        <v>7039</v>
      </c>
      <c r="B7034" s="1" t="n">
        <v>86</v>
      </c>
      <c r="C7034" s="1" t="n">
        <v>0</v>
      </c>
      <c r="D7034" s="1" t="n">
        <v>0</v>
      </c>
      <c r="E7034" s="1" t="n">
        <v>0</v>
      </c>
      <c r="F7034" s="1" t="n">
        <v>7030</v>
      </c>
      <c r="I7034" s="3" t="s">
        <v>6517</v>
      </c>
      <c r="L7034" s="1" t="n">
        <v>0</v>
      </c>
      <c r="M7034" s="1" t="n">
        <v>70390</v>
      </c>
    </row>
    <row r="7035" customFormat="false" ht="14.9" hidden="false" customHeight="false" outlineLevel="0" collapsed="false">
      <c r="A7035" s="1" t="n">
        <v>7040</v>
      </c>
      <c r="B7035" s="1" t="n">
        <v>86</v>
      </c>
      <c r="C7035" s="1" t="n">
        <v>0</v>
      </c>
      <c r="D7035" s="1" t="n">
        <v>0</v>
      </c>
      <c r="E7035" s="1" t="n">
        <v>1</v>
      </c>
      <c r="F7035" s="1" t="n">
        <v>7039</v>
      </c>
      <c r="H7035" s="1" t="s">
        <v>7748</v>
      </c>
      <c r="I7035" s="3" t="e">
        <f aca="false">--#NAME? #NAME?</f>
        <v>#VALUE!</v>
      </c>
      <c r="J7035" s="3" t="s">
        <v>256</v>
      </c>
      <c r="K7035" s="1" t="n">
        <v>10</v>
      </c>
      <c r="L7035" s="1" t="n">
        <v>0</v>
      </c>
      <c r="M7035" s="1" t="n">
        <v>70400</v>
      </c>
    </row>
    <row r="7036" customFormat="false" ht="14.9" hidden="false" customHeight="false" outlineLevel="0" collapsed="false">
      <c r="A7036" s="1" t="n">
        <v>7041</v>
      </c>
      <c r="B7036" s="1" t="n">
        <v>86</v>
      </c>
      <c r="C7036" s="1" t="n">
        <v>0</v>
      </c>
      <c r="D7036" s="1" t="n">
        <v>0</v>
      </c>
      <c r="E7036" s="1" t="n">
        <v>1</v>
      </c>
      <c r="F7036" s="1" t="n">
        <v>7039</v>
      </c>
      <c r="H7036" s="1" t="s">
        <v>7749</v>
      </c>
      <c r="I7036" s="3" t="e">
        <f aca="false">--#NAME?</f>
        <v>#NAME?</v>
      </c>
      <c r="J7036" s="3" t="s">
        <v>256</v>
      </c>
      <c r="K7036" s="1" t="n">
        <v>10</v>
      </c>
      <c r="L7036" s="1" t="n">
        <v>0</v>
      </c>
      <c r="M7036" s="1" t="n">
        <v>70410</v>
      </c>
    </row>
    <row r="7037" customFormat="false" ht="417.9" hidden="false" customHeight="false" outlineLevel="0" collapsed="false">
      <c r="A7037" s="1" t="n">
        <v>7042</v>
      </c>
      <c r="B7037" s="1" t="n">
        <v>86</v>
      </c>
      <c r="C7037" s="1" t="n">
        <v>0</v>
      </c>
      <c r="D7037" s="1" t="n">
        <v>1</v>
      </c>
      <c r="E7037" s="1" t="n">
        <v>1</v>
      </c>
      <c r="G7037" s="1" t="n">
        <v>86.08</v>
      </c>
      <c r="H7037" s="1" t="s">
        <v>7750</v>
      </c>
      <c r="I7037" s="3" t="s">
        <v>7751</v>
      </c>
      <c r="J7037" s="3" t="s">
        <v>256</v>
      </c>
      <c r="K7037" s="1" t="n">
        <v>10</v>
      </c>
      <c r="L7037" s="1" t="n">
        <v>0</v>
      </c>
      <c r="M7037" s="1" t="n">
        <v>70420</v>
      </c>
    </row>
    <row r="7038" customFormat="false" ht="229.85" hidden="false" customHeight="false" outlineLevel="0" collapsed="false">
      <c r="A7038" s="1" t="n">
        <v>7043</v>
      </c>
      <c r="B7038" s="1" t="n">
        <v>86</v>
      </c>
      <c r="C7038" s="1" t="n">
        <v>0</v>
      </c>
      <c r="D7038" s="1" t="n">
        <v>1</v>
      </c>
      <c r="E7038" s="1" t="n">
        <v>1</v>
      </c>
      <c r="G7038" s="1" t="n">
        <v>86.09</v>
      </c>
      <c r="H7038" s="1" t="s">
        <v>7752</v>
      </c>
      <c r="I7038" s="3" t="s">
        <v>7753</v>
      </c>
      <c r="J7038" s="3" t="s">
        <v>194</v>
      </c>
      <c r="K7038" s="1" t="n">
        <v>10</v>
      </c>
      <c r="L7038" s="1" t="n">
        <v>0</v>
      </c>
      <c r="M7038" s="1" t="n">
        <v>70430</v>
      </c>
    </row>
    <row r="7039" customFormat="false" ht="82.05" hidden="false" customHeight="false" outlineLevel="0" collapsed="false">
      <c r="A7039" s="1" t="n">
        <v>7044</v>
      </c>
      <c r="B7039" s="1" t="n">
        <v>87</v>
      </c>
      <c r="C7039" s="1" t="n">
        <v>0</v>
      </c>
      <c r="D7039" s="1" t="n">
        <v>1</v>
      </c>
      <c r="E7039" s="1" t="n">
        <v>0</v>
      </c>
      <c r="G7039" s="1" t="n">
        <v>87.01</v>
      </c>
      <c r="I7039" s="3" t="s">
        <v>7754</v>
      </c>
      <c r="L7039" s="1" t="n">
        <v>0</v>
      </c>
      <c r="M7039" s="1" t="n">
        <v>70440</v>
      </c>
    </row>
    <row r="7040" customFormat="false" ht="14.9" hidden="false" customHeight="false" outlineLevel="0" collapsed="false">
      <c r="A7040" s="1" t="n">
        <v>7045</v>
      </c>
      <c r="B7040" s="1" t="n">
        <v>87</v>
      </c>
      <c r="C7040" s="1" t="n">
        <v>0</v>
      </c>
      <c r="D7040" s="1" t="n">
        <v>0</v>
      </c>
      <c r="E7040" s="1" t="n">
        <v>1</v>
      </c>
      <c r="F7040" s="1" t="n">
        <v>7044</v>
      </c>
      <c r="H7040" s="1" t="s">
        <v>7755</v>
      </c>
      <c r="I7040" s="3" t="e">
        <f aca="false">-#NAME? #NAME? #NAME?</f>
        <v>#VALUE!</v>
      </c>
      <c r="J7040" s="3" t="s">
        <v>194</v>
      </c>
      <c r="K7040" s="1" t="n">
        <v>0</v>
      </c>
      <c r="L7040" s="1" t="n">
        <v>0</v>
      </c>
      <c r="M7040" s="1" t="n">
        <v>70450</v>
      </c>
    </row>
    <row r="7041" customFormat="false" ht="55.2" hidden="false" customHeight="false" outlineLevel="0" collapsed="false">
      <c r="A7041" s="1" t="n">
        <v>7046</v>
      </c>
      <c r="B7041" s="1" t="n">
        <v>87</v>
      </c>
      <c r="C7041" s="1" t="n">
        <v>0</v>
      </c>
      <c r="D7041" s="1" t="n">
        <v>0</v>
      </c>
      <c r="E7041" s="1" t="n">
        <v>0</v>
      </c>
      <c r="F7041" s="1" t="n">
        <v>7044</v>
      </c>
      <c r="I7041" s="3" t="s">
        <v>7756</v>
      </c>
      <c r="L7041" s="1" t="n">
        <v>0</v>
      </c>
      <c r="M7041" s="1" t="n">
        <v>70460</v>
      </c>
    </row>
    <row r="7042" customFormat="false" ht="14.9" hidden="false" customHeight="false" outlineLevel="0" collapsed="false">
      <c r="A7042" s="1" t="n">
        <v>7047</v>
      </c>
      <c r="B7042" s="1" t="n">
        <v>87</v>
      </c>
      <c r="C7042" s="1" t="n">
        <v>0</v>
      </c>
      <c r="D7042" s="1" t="n">
        <v>0</v>
      </c>
      <c r="E7042" s="1" t="n">
        <v>1</v>
      </c>
      <c r="F7042" s="1" t="n">
        <v>7046</v>
      </c>
      <c r="H7042" s="1" t="s">
        <v>7757</v>
      </c>
      <c r="I7042" s="3" t="e">
        <f aca="false">---#NAME?</f>
        <v>#NAME?</v>
      </c>
      <c r="J7042" s="3" t="s">
        <v>194</v>
      </c>
      <c r="K7042" s="1" t="n">
        <v>0</v>
      </c>
      <c r="L7042" s="1" t="n">
        <v>0</v>
      </c>
      <c r="M7042" s="1" t="n">
        <v>70470</v>
      </c>
    </row>
    <row r="7043" customFormat="false" ht="14.9" hidden="false" customHeight="false" outlineLevel="0" collapsed="false">
      <c r="A7043" s="1" t="n">
        <v>7048</v>
      </c>
      <c r="B7043" s="1" t="n">
        <v>87</v>
      </c>
      <c r="C7043" s="1" t="n">
        <v>0</v>
      </c>
      <c r="D7043" s="1" t="n">
        <v>0</v>
      </c>
      <c r="E7043" s="1" t="n">
        <v>1</v>
      </c>
      <c r="F7043" s="1" t="n">
        <v>7046</v>
      </c>
      <c r="H7043" s="1" t="s">
        <v>7758</v>
      </c>
      <c r="I7043" s="3" t="e">
        <f aca="false">---#NAME?</f>
        <v>#NAME?</v>
      </c>
      <c r="J7043" s="3" t="s">
        <v>194</v>
      </c>
      <c r="K7043" s="1" t="n">
        <v>0</v>
      </c>
      <c r="L7043" s="1" t="n">
        <v>0</v>
      </c>
      <c r="M7043" s="1" t="n">
        <v>70480</v>
      </c>
    </row>
    <row r="7044" customFormat="false" ht="14.9" hidden="false" customHeight="false" outlineLevel="0" collapsed="false">
      <c r="A7044" s="1" t="n">
        <v>7049</v>
      </c>
      <c r="B7044" s="1" t="n">
        <v>87</v>
      </c>
      <c r="C7044" s="1" t="n">
        <v>0</v>
      </c>
      <c r="D7044" s="1" t="n">
        <v>0</v>
      </c>
      <c r="E7044" s="1" t="n">
        <v>1</v>
      </c>
      <c r="F7044" s="1" t="n">
        <v>7044</v>
      </c>
      <c r="H7044" s="1" t="s">
        <v>7759</v>
      </c>
      <c r="I7044" s="3" t="e">
        <f aca="false">-#NAME?-#NAME? #NAME?</f>
        <v>#VALUE!</v>
      </c>
      <c r="J7044" s="3" t="s">
        <v>194</v>
      </c>
      <c r="K7044" s="1" t="n">
        <v>0</v>
      </c>
      <c r="L7044" s="1" t="n">
        <v>0</v>
      </c>
      <c r="M7044" s="1" t="n">
        <v>70490</v>
      </c>
    </row>
    <row r="7045" customFormat="false" ht="14.9" hidden="false" customHeight="false" outlineLevel="0" collapsed="false">
      <c r="A7045" s="1" t="n">
        <v>7050</v>
      </c>
      <c r="B7045" s="1" t="n">
        <v>87</v>
      </c>
      <c r="C7045" s="1" t="n">
        <v>0</v>
      </c>
      <c r="D7045" s="1" t="n">
        <v>0</v>
      </c>
      <c r="E7045" s="1" t="n">
        <v>0</v>
      </c>
      <c r="F7045" s="1" t="n">
        <v>7044</v>
      </c>
      <c r="I7045" s="3" t="e">
        <f aca="false">-#NAME? #NAME? #NAME? #NAME? #NAME?</f>
        <v>#VALUE!</v>
      </c>
      <c r="K7045" s="1" t="n">
        <v>0</v>
      </c>
      <c r="L7045" s="1" t="n">
        <v>0</v>
      </c>
      <c r="M7045" s="1" t="n">
        <v>70500</v>
      </c>
    </row>
    <row r="7046" customFormat="false" ht="41.75" hidden="false" customHeight="false" outlineLevel="0" collapsed="false">
      <c r="A7046" s="1" t="n">
        <v>7051</v>
      </c>
      <c r="B7046" s="1" t="n">
        <v>87</v>
      </c>
      <c r="C7046" s="1" t="n">
        <v>0</v>
      </c>
      <c r="D7046" s="1" t="n">
        <v>0</v>
      </c>
      <c r="E7046" s="1" t="n">
        <v>1</v>
      </c>
      <c r="F7046" s="1" t="n">
        <v>7050</v>
      </c>
      <c r="H7046" s="1" t="s">
        <v>7760</v>
      </c>
      <c r="I7046" s="3" t="s">
        <v>7761</v>
      </c>
      <c r="J7046" s="3" t="s">
        <v>194</v>
      </c>
      <c r="K7046" s="1" t="n">
        <v>0</v>
      </c>
      <c r="L7046" s="1" t="n">
        <v>0</v>
      </c>
      <c r="M7046" s="1" t="n">
        <v>70510</v>
      </c>
    </row>
    <row r="7047" customFormat="false" ht="82.05" hidden="false" customHeight="false" outlineLevel="0" collapsed="false">
      <c r="A7047" s="1" t="n">
        <v>7052</v>
      </c>
      <c r="B7047" s="1" t="n">
        <v>87</v>
      </c>
      <c r="C7047" s="1" t="n">
        <v>0</v>
      </c>
      <c r="D7047" s="1" t="n">
        <v>0</v>
      </c>
      <c r="E7047" s="1" t="n">
        <v>1</v>
      </c>
      <c r="F7047" s="1" t="n">
        <v>7050</v>
      </c>
      <c r="H7047" s="1" t="s">
        <v>7762</v>
      </c>
      <c r="I7047" s="3" t="s">
        <v>7763</v>
      </c>
      <c r="J7047" s="3" t="s">
        <v>194</v>
      </c>
      <c r="K7047" s="1" t="n">
        <v>0</v>
      </c>
      <c r="L7047" s="1" t="n">
        <v>0</v>
      </c>
      <c r="M7047" s="1" t="n">
        <v>70520</v>
      </c>
    </row>
    <row r="7048" customFormat="false" ht="82.05" hidden="false" customHeight="false" outlineLevel="0" collapsed="false">
      <c r="A7048" s="1" t="n">
        <v>7053</v>
      </c>
      <c r="B7048" s="1" t="n">
        <v>87</v>
      </c>
      <c r="C7048" s="1" t="n">
        <v>0</v>
      </c>
      <c r="D7048" s="1" t="n">
        <v>0</v>
      </c>
      <c r="E7048" s="1" t="n">
        <v>1</v>
      </c>
      <c r="F7048" s="1" t="n">
        <v>7050</v>
      </c>
      <c r="H7048" s="1" t="s">
        <v>7764</v>
      </c>
      <c r="I7048" s="3" t="s">
        <v>7765</v>
      </c>
      <c r="J7048" s="3" t="s">
        <v>194</v>
      </c>
      <c r="K7048" s="1" t="n">
        <v>0</v>
      </c>
      <c r="L7048" s="1" t="n">
        <v>0</v>
      </c>
      <c r="M7048" s="1" t="n">
        <v>70530</v>
      </c>
    </row>
    <row r="7049" customFormat="false" ht="82.05" hidden="false" customHeight="false" outlineLevel="0" collapsed="false">
      <c r="A7049" s="1" t="n">
        <v>7054</v>
      </c>
      <c r="B7049" s="1" t="n">
        <v>87</v>
      </c>
      <c r="C7049" s="1" t="n">
        <v>0</v>
      </c>
      <c r="D7049" s="1" t="n">
        <v>0</v>
      </c>
      <c r="E7049" s="1" t="n">
        <v>1</v>
      </c>
      <c r="F7049" s="1" t="n">
        <v>7050</v>
      </c>
      <c r="H7049" s="1" t="s">
        <v>7766</v>
      </c>
      <c r="I7049" s="3" t="s">
        <v>7767</v>
      </c>
      <c r="J7049" s="3" t="s">
        <v>194</v>
      </c>
      <c r="K7049" s="1" t="n">
        <v>0</v>
      </c>
      <c r="L7049" s="1" t="n">
        <v>0</v>
      </c>
      <c r="M7049" s="1" t="n">
        <v>70540</v>
      </c>
    </row>
    <row r="7050" customFormat="false" ht="41.75" hidden="false" customHeight="false" outlineLevel="0" collapsed="false">
      <c r="A7050" s="1" t="n">
        <v>7055</v>
      </c>
      <c r="B7050" s="1" t="n">
        <v>87</v>
      </c>
      <c r="C7050" s="1" t="n">
        <v>0</v>
      </c>
      <c r="D7050" s="1" t="n">
        <v>0</v>
      </c>
      <c r="E7050" s="1" t="n">
        <v>1</v>
      </c>
      <c r="F7050" s="1" t="n">
        <v>7050</v>
      </c>
      <c r="H7050" s="1" t="s">
        <v>7768</v>
      </c>
      <c r="I7050" s="3" t="s">
        <v>7769</v>
      </c>
      <c r="J7050" s="3" t="s">
        <v>194</v>
      </c>
      <c r="K7050" s="1" t="n">
        <v>0</v>
      </c>
      <c r="L7050" s="1" t="n">
        <v>0</v>
      </c>
      <c r="M7050" s="1" t="n">
        <v>70550</v>
      </c>
    </row>
    <row r="7051" customFormat="false" ht="135.8" hidden="false" customHeight="false" outlineLevel="0" collapsed="false">
      <c r="A7051" s="1" t="n">
        <v>7056</v>
      </c>
      <c r="B7051" s="1" t="n">
        <v>87</v>
      </c>
      <c r="C7051" s="1" t="n">
        <v>0</v>
      </c>
      <c r="D7051" s="1" t="n">
        <v>1</v>
      </c>
      <c r="E7051" s="1" t="n">
        <v>0</v>
      </c>
      <c r="G7051" s="1" t="n">
        <v>87.02</v>
      </c>
      <c r="I7051" s="3" t="s">
        <v>7770</v>
      </c>
      <c r="L7051" s="1" t="n">
        <v>0</v>
      </c>
      <c r="M7051" s="1" t="n">
        <v>70560</v>
      </c>
    </row>
    <row r="7052" customFormat="false" ht="149.25" hidden="false" customHeight="false" outlineLevel="0" collapsed="false">
      <c r="A7052" s="1" t="n">
        <v>7057</v>
      </c>
      <c r="B7052" s="1" t="n">
        <v>87</v>
      </c>
      <c r="C7052" s="1" t="n">
        <v>0</v>
      </c>
      <c r="D7052" s="1" t="n">
        <v>0</v>
      </c>
      <c r="E7052" s="1" t="n">
        <v>0</v>
      </c>
      <c r="F7052" s="1" t="n">
        <v>7056</v>
      </c>
      <c r="I7052" s="3" t="s">
        <v>7771</v>
      </c>
      <c r="L7052" s="1" t="n">
        <v>0</v>
      </c>
      <c r="M7052" s="1" t="n">
        <v>70570</v>
      </c>
    </row>
    <row r="7053" customFormat="false" ht="108.95" hidden="false" customHeight="false" outlineLevel="0" collapsed="false">
      <c r="A7053" s="1" t="n">
        <v>7058</v>
      </c>
      <c r="B7053" s="1" t="n">
        <v>87</v>
      </c>
      <c r="C7053" s="1" t="n">
        <v>0</v>
      </c>
      <c r="D7053" s="1" t="n">
        <v>0</v>
      </c>
      <c r="E7053" s="1" t="n">
        <v>0</v>
      </c>
      <c r="F7053" s="1" t="n">
        <v>7057</v>
      </c>
      <c r="I7053" s="3" t="s">
        <v>7772</v>
      </c>
      <c r="L7053" s="1" t="n">
        <v>0</v>
      </c>
      <c r="M7053" s="1" t="n">
        <v>70580</v>
      </c>
    </row>
    <row r="7054" customFormat="false" ht="14.9" hidden="false" customHeight="false" outlineLevel="0" collapsed="false">
      <c r="A7054" s="1" t="n">
        <v>7059</v>
      </c>
      <c r="B7054" s="1" t="n">
        <v>87</v>
      </c>
      <c r="C7054" s="1" t="n">
        <v>0</v>
      </c>
      <c r="D7054" s="1" t="n">
        <v>0</v>
      </c>
      <c r="E7054" s="1" t="n">
        <v>1</v>
      </c>
      <c r="F7054" s="1" t="n">
        <v>7058</v>
      </c>
      <c r="H7054" s="1" t="s">
        <v>7773</v>
      </c>
      <c r="I7054" s="3" t="e">
        <f aca="false">----#NAME?</f>
        <v>#NAME?</v>
      </c>
      <c r="J7054" s="3" t="s">
        <v>194</v>
      </c>
      <c r="K7054" s="1" t="n">
        <v>10</v>
      </c>
      <c r="L7054" s="1" t="n">
        <v>0</v>
      </c>
      <c r="M7054" s="1" t="n">
        <v>70590</v>
      </c>
    </row>
    <row r="7055" customFormat="false" ht="14.9" hidden="false" customHeight="false" outlineLevel="0" collapsed="false">
      <c r="A7055" s="1" t="n">
        <v>7060</v>
      </c>
      <c r="B7055" s="1" t="n">
        <v>87</v>
      </c>
      <c r="C7055" s="1" t="n">
        <v>0</v>
      </c>
      <c r="D7055" s="1" t="n">
        <v>0</v>
      </c>
      <c r="E7055" s="1" t="n">
        <v>1</v>
      </c>
      <c r="F7055" s="1" t="n">
        <v>7058</v>
      </c>
      <c r="H7055" s="1" t="s">
        <v>7774</v>
      </c>
      <c r="I7055" s="3" t="e">
        <f aca="false">----#NAME?</f>
        <v>#NAME?</v>
      </c>
      <c r="J7055" s="3" t="s">
        <v>194</v>
      </c>
      <c r="K7055" s="1" t="n">
        <v>10</v>
      </c>
      <c r="L7055" s="1" t="n">
        <v>0</v>
      </c>
      <c r="M7055" s="1" t="n">
        <v>70600</v>
      </c>
    </row>
    <row r="7056" customFormat="false" ht="122.35" hidden="false" customHeight="false" outlineLevel="0" collapsed="false">
      <c r="A7056" s="1" t="n">
        <v>7061</v>
      </c>
      <c r="B7056" s="1" t="n">
        <v>87</v>
      </c>
      <c r="C7056" s="1" t="n">
        <v>0</v>
      </c>
      <c r="D7056" s="1" t="n">
        <v>0</v>
      </c>
      <c r="E7056" s="1" t="n">
        <v>0</v>
      </c>
      <c r="F7056" s="1" t="n">
        <v>7057</v>
      </c>
      <c r="I7056" s="3" t="s">
        <v>7775</v>
      </c>
      <c r="K7056" s="1" t="n">
        <v>10</v>
      </c>
      <c r="L7056" s="1" t="n">
        <v>0</v>
      </c>
      <c r="M7056" s="1" t="n">
        <v>70610</v>
      </c>
    </row>
    <row r="7057" customFormat="false" ht="14.9" hidden="false" customHeight="false" outlineLevel="0" collapsed="false">
      <c r="A7057" s="1" t="n">
        <v>7062</v>
      </c>
      <c r="B7057" s="1" t="n">
        <v>87</v>
      </c>
      <c r="C7057" s="1" t="n">
        <v>0</v>
      </c>
      <c r="D7057" s="1" t="n">
        <v>0</v>
      </c>
      <c r="E7057" s="1" t="n">
        <v>1</v>
      </c>
      <c r="F7057" s="1" t="n">
        <v>7061</v>
      </c>
      <c r="H7057" s="1" t="s">
        <v>7776</v>
      </c>
      <c r="I7057" s="3" t="e">
        <f aca="false">----#NAME?</f>
        <v>#NAME?</v>
      </c>
      <c r="J7057" s="3" t="s">
        <v>194</v>
      </c>
      <c r="K7057" s="1" t="n">
        <v>10</v>
      </c>
      <c r="L7057" s="1" t="n">
        <v>0</v>
      </c>
      <c r="M7057" s="1" t="n">
        <v>70620</v>
      </c>
    </row>
    <row r="7058" customFormat="false" ht="95.5" hidden="false" customHeight="false" outlineLevel="0" collapsed="false">
      <c r="A7058" s="1" t="n">
        <v>7063</v>
      </c>
      <c r="B7058" s="1" t="n">
        <v>87</v>
      </c>
      <c r="C7058" s="1" t="n">
        <v>0</v>
      </c>
      <c r="D7058" s="1" t="n">
        <v>0</v>
      </c>
      <c r="E7058" s="1" t="n">
        <v>1</v>
      </c>
      <c r="F7058" s="1" t="n">
        <v>7061</v>
      </c>
      <c r="H7058" s="1" t="s">
        <v>7777</v>
      </c>
      <c r="I7058" s="3" t="s">
        <v>7778</v>
      </c>
      <c r="J7058" s="3" t="s">
        <v>194</v>
      </c>
      <c r="K7058" s="1" t="n">
        <v>10</v>
      </c>
      <c r="L7058" s="1" t="n">
        <v>0</v>
      </c>
      <c r="M7058" s="1" t="n">
        <v>70630</v>
      </c>
    </row>
    <row r="7059" customFormat="false" ht="14.9" hidden="false" customHeight="false" outlineLevel="0" collapsed="false">
      <c r="A7059" s="1" t="n">
        <v>7064</v>
      </c>
      <c r="B7059" s="1" t="n">
        <v>87</v>
      </c>
      <c r="C7059" s="1" t="n">
        <v>0</v>
      </c>
      <c r="D7059" s="1" t="n">
        <v>0</v>
      </c>
      <c r="E7059" s="1" t="n">
        <v>1</v>
      </c>
      <c r="F7059" s="1" t="n">
        <v>7061</v>
      </c>
      <c r="H7059" s="1" t="s">
        <v>7779</v>
      </c>
      <c r="I7059" s="3" t="e">
        <f aca="false">-----#NAME?</f>
        <v>#NAME?</v>
      </c>
      <c r="J7059" s="3" t="s">
        <v>194</v>
      </c>
      <c r="K7059" s="1" t="n">
        <v>10</v>
      </c>
      <c r="L7059" s="1" t="n">
        <v>0</v>
      </c>
      <c r="M7059" s="1" t="n">
        <v>70640</v>
      </c>
    </row>
    <row r="7060" customFormat="false" ht="68.65" hidden="false" customHeight="false" outlineLevel="0" collapsed="false">
      <c r="A7060" s="1" t="n">
        <v>7065</v>
      </c>
      <c r="B7060" s="1" t="n">
        <v>87</v>
      </c>
      <c r="C7060" s="1" t="n">
        <v>0</v>
      </c>
      <c r="D7060" s="1" t="n">
        <v>0</v>
      </c>
      <c r="E7060" s="1" t="n">
        <v>0</v>
      </c>
      <c r="F7060" s="1" t="n">
        <v>7057</v>
      </c>
      <c r="I7060" s="3" t="s">
        <v>7780</v>
      </c>
      <c r="K7060" s="1" t="n">
        <v>10</v>
      </c>
      <c r="L7060" s="1" t="n">
        <v>0</v>
      </c>
      <c r="M7060" s="1" t="n">
        <v>70650</v>
      </c>
    </row>
    <row r="7061" customFormat="false" ht="14.9" hidden="false" customHeight="false" outlineLevel="0" collapsed="false">
      <c r="A7061" s="1" t="n">
        <v>7066</v>
      </c>
      <c r="B7061" s="1" t="n">
        <v>87</v>
      </c>
      <c r="C7061" s="1" t="n">
        <v>0</v>
      </c>
      <c r="D7061" s="1" t="n">
        <v>0</v>
      </c>
      <c r="E7061" s="1" t="n">
        <v>1</v>
      </c>
      <c r="F7061" s="1" t="n">
        <v>7065</v>
      </c>
      <c r="H7061" s="1" t="s">
        <v>7781</v>
      </c>
      <c r="I7061" s="3" t="e">
        <f aca="false">----#NAME?</f>
        <v>#NAME?</v>
      </c>
      <c r="J7061" s="3" t="s">
        <v>194</v>
      </c>
      <c r="K7061" s="1" t="n">
        <v>10</v>
      </c>
      <c r="L7061" s="1" t="n">
        <v>0</v>
      </c>
      <c r="M7061" s="1" t="n">
        <v>70660</v>
      </c>
    </row>
    <row r="7062" customFormat="false" ht="14.9" hidden="false" customHeight="false" outlineLevel="0" collapsed="false">
      <c r="A7062" s="1" t="n">
        <v>7067</v>
      </c>
      <c r="B7062" s="1" t="n">
        <v>87</v>
      </c>
      <c r="C7062" s="1" t="n">
        <v>0</v>
      </c>
      <c r="D7062" s="1" t="n">
        <v>0</v>
      </c>
      <c r="E7062" s="1" t="n">
        <v>1</v>
      </c>
      <c r="F7062" s="1" t="n">
        <v>7065</v>
      </c>
      <c r="H7062" s="1" t="s">
        <v>7782</v>
      </c>
      <c r="I7062" s="3" t="e">
        <f aca="false">----#NAME?</f>
        <v>#NAME?</v>
      </c>
      <c r="J7062" s="3" t="s">
        <v>194</v>
      </c>
      <c r="K7062" s="1" t="n">
        <v>10</v>
      </c>
      <c r="L7062" s="1" t="n">
        <v>0</v>
      </c>
      <c r="M7062" s="1" t="n">
        <v>70670</v>
      </c>
    </row>
    <row r="7063" customFormat="false" ht="256.7" hidden="false" customHeight="false" outlineLevel="0" collapsed="false">
      <c r="A7063" s="1" t="n">
        <v>7068</v>
      </c>
      <c r="B7063" s="1" t="n">
        <v>87</v>
      </c>
      <c r="C7063" s="1" t="n">
        <v>0</v>
      </c>
      <c r="D7063" s="1" t="n">
        <v>0</v>
      </c>
      <c r="E7063" s="1" t="n">
        <v>0</v>
      </c>
      <c r="F7063" s="1" t="n">
        <v>7056</v>
      </c>
      <c r="I7063" s="3" t="s">
        <v>7783</v>
      </c>
      <c r="K7063" s="1" t="n">
        <v>10</v>
      </c>
      <c r="L7063" s="1" t="n">
        <v>0</v>
      </c>
      <c r="M7063" s="1" t="n">
        <v>70680</v>
      </c>
    </row>
    <row r="7064" customFormat="false" ht="108.95" hidden="false" customHeight="false" outlineLevel="0" collapsed="false">
      <c r="A7064" s="1" t="n">
        <v>7069</v>
      </c>
      <c r="B7064" s="1" t="n">
        <v>87</v>
      </c>
      <c r="C7064" s="1" t="n">
        <v>0</v>
      </c>
      <c r="D7064" s="1" t="n">
        <v>0</v>
      </c>
      <c r="E7064" s="1" t="n">
        <v>0</v>
      </c>
      <c r="F7064" s="1" t="n">
        <v>7068</v>
      </c>
      <c r="I7064" s="3" t="s">
        <v>7772</v>
      </c>
      <c r="K7064" s="1" t="n">
        <v>10</v>
      </c>
      <c r="L7064" s="1" t="n">
        <v>0</v>
      </c>
      <c r="M7064" s="1" t="n">
        <v>70690</v>
      </c>
    </row>
    <row r="7065" customFormat="false" ht="14.9" hidden="false" customHeight="false" outlineLevel="0" collapsed="false">
      <c r="A7065" s="1" t="n">
        <v>7070</v>
      </c>
      <c r="B7065" s="1" t="n">
        <v>87</v>
      </c>
      <c r="C7065" s="1" t="n">
        <v>0</v>
      </c>
      <c r="D7065" s="1" t="n">
        <v>0</v>
      </c>
      <c r="E7065" s="1" t="n">
        <v>1</v>
      </c>
      <c r="F7065" s="1" t="n">
        <v>7069</v>
      </c>
      <c r="H7065" s="1" t="s">
        <v>7784</v>
      </c>
      <c r="I7065" s="3" t="e">
        <f aca="false">----#NAME?</f>
        <v>#NAME?</v>
      </c>
      <c r="J7065" s="3" t="s">
        <v>194</v>
      </c>
      <c r="K7065" s="1" t="n">
        <v>10</v>
      </c>
      <c r="L7065" s="1" t="n">
        <v>0</v>
      </c>
      <c r="M7065" s="1" t="n">
        <v>70700</v>
      </c>
    </row>
    <row r="7066" customFormat="false" ht="14.9" hidden="false" customHeight="false" outlineLevel="0" collapsed="false">
      <c r="A7066" s="1" t="n">
        <v>7071</v>
      </c>
      <c r="B7066" s="1" t="n">
        <v>87</v>
      </c>
      <c r="C7066" s="1" t="n">
        <v>0</v>
      </c>
      <c r="D7066" s="1" t="n">
        <v>0</v>
      </c>
      <c r="E7066" s="1" t="n">
        <v>1</v>
      </c>
      <c r="F7066" s="1" t="n">
        <v>7069</v>
      </c>
      <c r="H7066" s="1" t="s">
        <v>7785</v>
      </c>
      <c r="I7066" s="3" t="e">
        <f aca="false">----#NAME?</f>
        <v>#NAME?</v>
      </c>
      <c r="J7066" s="3" t="s">
        <v>194</v>
      </c>
      <c r="K7066" s="1" t="n">
        <v>10</v>
      </c>
      <c r="L7066" s="1" t="n">
        <v>0</v>
      </c>
      <c r="M7066" s="1" t="n">
        <v>70710</v>
      </c>
    </row>
    <row r="7067" customFormat="false" ht="122.35" hidden="false" customHeight="false" outlineLevel="0" collapsed="false">
      <c r="A7067" s="1" t="n">
        <v>7072</v>
      </c>
      <c r="B7067" s="1" t="n">
        <v>87</v>
      </c>
      <c r="C7067" s="1" t="n">
        <v>0</v>
      </c>
      <c r="D7067" s="1" t="n">
        <v>0</v>
      </c>
      <c r="E7067" s="1" t="n">
        <v>0</v>
      </c>
      <c r="F7067" s="1" t="n">
        <v>7068</v>
      </c>
      <c r="I7067" s="3" t="s">
        <v>7775</v>
      </c>
      <c r="K7067" s="1" t="n">
        <v>10</v>
      </c>
      <c r="L7067" s="1" t="n">
        <v>0</v>
      </c>
      <c r="M7067" s="1" t="n">
        <v>70720</v>
      </c>
    </row>
    <row r="7068" customFormat="false" ht="14.9" hidden="false" customHeight="false" outlineLevel="0" collapsed="false">
      <c r="A7068" s="1" t="n">
        <v>7073</v>
      </c>
      <c r="B7068" s="1" t="n">
        <v>87</v>
      </c>
      <c r="C7068" s="1" t="n">
        <v>0</v>
      </c>
      <c r="D7068" s="1" t="n">
        <v>0</v>
      </c>
      <c r="E7068" s="1" t="n">
        <v>1</v>
      </c>
      <c r="F7068" s="1" t="n">
        <v>7072</v>
      </c>
      <c r="H7068" s="1" t="s">
        <v>7786</v>
      </c>
      <c r="I7068" s="3" t="e">
        <f aca="false">----#NAME?</f>
        <v>#NAME?</v>
      </c>
      <c r="J7068" s="3" t="s">
        <v>194</v>
      </c>
      <c r="K7068" s="1" t="n">
        <v>10</v>
      </c>
      <c r="L7068" s="1" t="n">
        <v>0</v>
      </c>
      <c r="M7068" s="1" t="n">
        <v>70730</v>
      </c>
    </row>
    <row r="7069" customFormat="false" ht="82.05" hidden="false" customHeight="false" outlineLevel="0" collapsed="false">
      <c r="A7069" s="1" t="n">
        <v>7074</v>
      </c>
      <c r="B7069" s="1" t="n">
        <v>87</v>
      </c>
      <c r="C7069" s="1" t="n">
        <v>0</v>
      </c>
      <c r="D7069" s="1" t="n">
        <v>0</v>
      </c>
      <c r="E7069" s="1" t="n">
        <v>1</v>
      </c>
      <c r="F7069" s="1" t="n">
        <v>7072</v>
      </c>
      <c r="H7069" s="1" t="s">
        <v>7787</v>
      </c>
      <c r="I7069" s="3" t="s">
        <v>7788</v>
      </c>
      <c r="J7069" s="3" t="s">
        <v>194</v>
      </c>
      <c r="K7069" s="1" t="n">
        <v>10</v>
      </c>
      <c r="L7069" s="1" t="n">
        <v>0</v>
      </c>
      <c r="M7069" s="1" t="n">
        <v>70740</v>
      </c>
    </row>
    <row r="7070" customFormat="false" ht="14.9" hidden="false" customHeight="false" outlineLevel="0" collapsed="false">
      <c r="A7070" s="1" t="n">
        <v>7075</v>
      </c>
      <c r="B7070" s="1" t="n">
        <v>87</v>
      </c>
      <c r="C7070" s="1" t="n">
        <v>0</v>
      </c>
      <c r="D7070" s="1" t="n">
        <v>0</v>
      </c>
      <c r="E7070" s="1" t="n">
        <v>1</v>
      </c>
      <c r="F7070" s="1" t="n">
        <v>7072</v>
      </c>
      <c r="H7070" s="1" t="s">
        <v>7789</v>
      </c>
      <c r="I7070" s="3" t="e">
        <f aca="false">----#NAME?</f>
        <v>#NAME?</v>
      </c>
      <c r="J7070" s="3" t="s">
        <v>194</v>
      </c>
      <c r="K7070" s="1" t="n">
        <v>10</v>
      </c>
      <c r="L7070" s="1" t="n">
        <v>0</v>
      </c>
      <c r="M7070" s="1" t="n">
        <v>70750</v>
      </c>
    </row>
    <row r="7071" customFormat="false" ht="68.65" hidden="false" customHeight="false" outlineLevel="0" collapsed="false">
      <c r="A7071" s="1" t="n">
        <v>7076</v>
      </c>
      <c r="B7071" s="1" t="n">
        <v>87</v>
      </c>
      <c r="C7071" s="1" t="n">
        <v>0</v>
      </c>
      <c r="D7071" s="1" t="n">
        <v>0</v>
      </c>
      <c r="E7071" s="1" t="n">
        <v>0</v>
      </c>
      <c r="F7071" s="1" t="n">
        <v>7068</v>
      </c>
      <c r="I7071" s="3" t="s">
        <v>7780</v>
      </c>
      <c r="K7071" s="1" t="n">
        <v>10</v>
      </c>
      <c r="L7071" s="1" t="n">
        <v>0</v>
      </c>
      <c r="M7071" s="1" t="n">
        <v>70760</v>
      </c>
    </row>
    <row r="7072" customFormat="false" ht="14.9" hidden="false" customHeight="false" outlineLevel="0" collapsed="false">
      <c r="A7072" s="1" t="n">
        <v>7077</v>
      </c>
      <c r="B7072" s="1" t="n">
        <v>87</v>
      </c>
      <c r="C7072" s="1" t="n">
        <v>0</v>
      </c>
      <c r="D7072" s="1" t="n">
        <v>0</v>
      </c>
      <c r="E7072" s="1" t="n">
        <v>1</v>
      </c>
      <c r="F7072" s="1" t="n">
        <v>7076</v>
      </c>
      <c r="H7072" s="1" t="s">
        <v>7790</v>
      </c>
      <c r="I7072" s="3" t="e">
        <f aca="false">----#NAME?</f>
        <v>#NAME?</v>
      </c>
      <c r="J7072" s="3" t="s">
        <v>194</v>
      </c>
      <c r="K7072" s="1" t="n">
        <v>10</v>
      </c>
      <c r="L7072" s="1" t="n">
        <v>0</v>
      </c>
      <c r="M7072" s="1" t="n">
        <v>70770</v>
      </c>
    </row>
    <row r="7073" customFormat="false" ht="14.9" hidden="false" customHeight="false" outlineLevel="0" collapsed="false">
      <c r="A7073" s="1" t="n">
        <v>7078</v>
      </c>
      <c r="B7073" s="1" t="n">
        <v>87</v>
      </c>
      <c r="C7073" s="1" t="n">
        <v>0</v>
      </c>
      <c r="D7073" s="1" t="n">
        <v>0</v>
      </c>
      <c r="E7073" s="1" t="n">
        <v>1</v>
      </c>
      <c r="F7073" s="1" t="n">
        <v>7076</v>
      </c>
      <c r="H7073" s="1" t="s">
        <v>7791</v>
      </c>
      <c r="I7073" s="3" t="e">
        <f aca="false">----#NAME?</f>
        <v>#NAME?</v>
      </c>
      <c r="J7073" s="3" t="s">
        <v>194</v>
      </c>
      <c r="K7073" s="1" t="n">
        <v>10</v>
      </c>
      <c r="L7073" s="1" t="n">
        <v>0</v>
      </c>
      <c r="M7073" s="1" t="n">
        <v>70780</v>
      </c>
    </row>
    <row r="7074" customFormat="false" ht="14.9" hidden="false" customHeight="false" outlineLevel="0" collapsed="false">
      <c r="A7074" s="1" t="n">
        <v>7079</v>
      </c>
      <c r="B7074" s="1" t="n">
        <v>87</v>
      </c>
      <c r="C7074" s="1" t="n">
        <v>0</v>
      </c>
      <c r="D7074" s="1" t="n">
        <v>0</v>
      </c>
      <c r="E7074" s="1" t="n">
        <v>0</v>
      </c>
      <c r="F7074" s="1" t="n">
        <v>7056</v>
      </c>
      <c r="I7074" s="3" t="e">
        <f aca="false">-#NAME? #NAME? #NAME?-#NAME? #NAME? #NAME? #NAME? #NAME? #NAME? #NAME? #NAME? #NAME? #NAME? #NAME? #NAME?</f>
        <v>#VALUE!</v>
      </c>
      <c r="K7074" s="1" t="n">
        <v>10</v>
      </c>
      <c r="L7074" s="1" t="n">
        <v>0</v>
      </c>
      <c r="M7074" s="1" t="n">
        <v>70790</v>
      </c>
    </row>
    <row r="7075" customFormat="false" ht="108.95" hidden="false" customHeight="false" outlineLevel="0" collapsed="false">
      <c r="A7075" s="1" t="n">
        <v>7080</v>
      </c>
      <c r="B7075" s="1" t="n">
        <v>87</v>
      </c>
      <c r="C7075" s="1" t="n">
        <v>0</v>
      </c>
      <c r="D7075" s="1" t="n">
        <v>0</v>
      </c>
      <c r="E7075" s="1" t="n">
        <v>0</v>
      </c>
      <c r="F7075" s="1" t="n">
        <v>7079</v>
      </c>
      <c r="I7075" s="3" t="s">
        <v>7772</v>
      </c>
      <c r="K7075" s="1" t="n">
        <v>10</v>
      </c>
      <c r="L7075" s="1" t="n">
        <v>0</v>
      </c>
      <c r="M7075" s="1" t="n">
        <v>70800</v>
      </c>
    </row>
    <row r="7076" customFormat="false" ht="14.9" hidden="false" customHeight="false" outlineLevel="0" collapsed="false">
      <c r="A7076" s="1" t="n">
        <v>7081</v>
      </c>
      <c r="B7076" s="1" t="n">
        <v>87</v>
      </c>
      <c r="C7076" s="1" t="n">
        <v>0</v>
      </c>
      <c r="D7076" s="1" t="n">
        <v>0</v>
      </c>
      <c r="E7076" s="1" t="n">
        <v>1</v>
      </c>
      <c r="F7076" s="1" t="n">
        <v>7080</v>
      </c>
      <c r="H7076" s="1" t="s">
        <v>7792</v>
      </c>
      <c r="I7076" s="3" t="e">
        <f aca="false">----#NAME?</f>
        <v>#NAME?</v>
      </c>
      <c r="J7076" s="3" t="s">
        <v>194</v>
      </c>
      <c r="K7076" s="1" t="n">
        <v>10</v>
      </c>
      <c r="L7076" s="1" t="n">
        <v>0</v>
      </c>
      <c r="M7076" s="1" t="n">
        <v>70810</v>
      </c>
    </row>
    <row r="7077" customFormat="false" ht="14.9" hidden="false" customHeight="false" outlineLevel="0" collapsed="false">
      <c r="A7077" s="1" t="n">
        <v>7082</v>
      </c>
      <c r="B7077" s="1" t="n">
        <v>87</v>
      </c>
      <c r="C7077" s="1" t="n">
        <v>0</v>
      </c>
      <c r="D7077" s="1" t="n">
        <v>0</v>
      </c>
      <c r="E7077" s="1" t="n">
        <v>1</v>
      </c>
      <c r="F7077" s="1" t="n">
        <v>7080</v>
      </c>
      <c r="H7077" s="1" t="s">
        <v>7793</v>
      </c>
      <c r="I7077" s="3" t="e">
        <f aca="false">----#NAME?</f>
        <v>#NAME?</v>
      </c>
      <c r="J7077" s="3" t="s">
        <v>194</v>
      </c>
      <c r="K7077" s="1" t="n">
        <v>10</v>
      </c>
      <c r="L7077" s="1" t="n">
        <v>0</v>
      </c>
      <c r="M7077" s="1" t="n">
        <v>70820</v>
      </c>
    </row>
    <row r="7078" customFormat="false" ht="122.35" hidden="false" customHeight="false" outlineLevel="0" collapsed="false">
      <c r="A7078" s="1" t="n">
        <v>7083</v>
      </c>
      <c r="B7078" s="1" t="n">
        <v>87</v>
      </c>
      <c r="C7078" s="1" t="n">
        <v>0</v>
      </c>
      <c r="D7078" s="1" t="n">
        <v>0</v>
      </c>
      <c r="E7078" s="1" t="n">
        <v>0</v>
      </c>
      <c r="F7078" s="1" t="n">
        <v>7079</v>
      </c>
      <c r="I7078" s="3" t="s">
        <v>7794</v>
      </c>
      <c r="K7078" s="1" t="n">
        <v>10</v>
      </c>
      <c r="L7078" s="1" t="n">
        <v>0</v>
      </c>
      <c r="M7078" s="1" t="n">
        <v>70830</v>
      </c>
    </row>
    <row r="7079" customFormat="false" ht="14.9" hidden="false" customHeight="false" outlineLevel="0" collapsed="false">
      <c r="A7079" s="1" t="n">
        <v>7084</v>
      </c>
      <c r="B7079" s="1" t="n">
        <v>87</v>
      </c>
      <c r="C7079" s="1" t="n">
        <v>0</v>
      </c>
      <c r="D7079" s="1" t="n">
        <v>0</v>
      </c>
      <c r="E7079" s="1" t="n">
        <v>1</v>
      </c>
      <c r="F7079" s="1" t="n">
        <v>7083</v>
      </c>
      <c r="H7079" s="1" t="s">
        <v>7795</v>
      </c>
      <c r="I7079" s="3" t="e">
        <f aca="false">----#NAME?</f>
        <v>#NAME?</v>
      </c>
      <c r="J7079" s="3" t="s">
        <v>194</v>
      </c>
      <c r="K7079" s="1" t="n">
        <v>10</v>
      </c>
      <c r="L7079" s="1" t="n">
        <v>0</v>
      </c>
      <c r="M7079" s="1" t="n">
        <v>70840</v>
      </c>
    </row>
    <row r="7080" customFormat="false" ht="82.05" hidden="false" customHeight="false" outlineLevel="0" collapsed="false">
      <c r="A7080" s="1" t="n">
        <v>7085</v>
      </c>
      <c r="B7080" s="1" t="n">
        <v>87</v>
      </c>
      <c r="C7080" s="1" t="n">
        <v>0</v>
      </c>
      <c r="D7080" s="1" t="n">
        <v>0</v>
      </c>
      <c r="E7080" s="1" t="n">
        <v>1</v>
      </c>
      <c r="F7080" s="1" t="n">
        <v>7083</v>
      </c>
      <c r="H7080" s="1" t="s">
        <v>7796</v>
      </c>
      <c r="I7080" s="3" t="s">
        <v>7788</v>
      </c>
      <c r="J7080" s="3" t="s">
        <v>194</v>
      </c>
      <c r="K7080" s="1" t="n">
        <v>10</v>
      </c>
      <c r="L7080" s="1" t="n">
        <v>0</v>
      </c>
      <c r="M7080" s="1" t="n">
        <v>70850</v>
      </c>
    </row>
    <row r="7081" customFormat="false" ht="14.9" hidden="false" customHeight="false" outlineLevel="0" collapsed="false">
      <c r="A7081" s="1" t="n">
        <v>7086</v>
      </c>
      <c r="B7081" s="1" t="n">
        <v>87</v>
      </c>
      <c r="C7081" s="1" t="n">
        <v>0</v>
      </c>
      <c r="D7081" s="1" t="n">
        <v>0</v>
      </c>
      <c r="E7081" s="1" t="n">
        <v>1</v>
      </c>
      <c r="F7081" s="1" t="n">
        <v>7083</v>
      </c>
      <c r="H7081" s="1" t="s">
        <v>7797</v>
      </c>
      <c r="I7081" s="3" t="e">
        <f aca="false">----#NAME?</f>
        <v>#NAME?</v>
      </c>
      <c r="J7081" s="3" t="s">
        <v>194</v>
      </c>
      <c r="K7081" s="1" t="n">
        <v>10</v>
      </c>
      <c r="L7081" s="1" t="n">
        <v>0</v>
      </c>
      <c r="M7081" s="1" t="n">
        <v>70860</v>
      </c>
    </row>
    <row r="7082" customFormat="false" ht="68.65" hidden="false" customHeight="false" outlineLevel="0" collapsed="false">
      <c r="A7082" s="1" t="n">
        <v>7087</v>
      </c>
      <c r="B7082" s="1" t="n">
        <v>87</v>
      </c>
      <c r="C7082" s="1" t="n">
        <v>0</v>
      </c>
      <c r="D7082" s="1" t="n">
        <v>0</v>
      </c>
      <c r="E7082" s="1" t="n">
        <v>0</v>
      </c>
      <c r="F7082" s="1" t="n">
        <v>7079</v>
      </c>
      <c r="I7082" s="3" t="s">
        <v>7780</v>
      </c>
      <c r="K7082" s="1" t="n">
        <v>10</v>
      </c>
      <c r="L7082" s="1" t="n">
        <v>0</v>
      </c>
      <c r="M7082" s="1" t="n">
        <v>70870</v>
      </c>
    </row>
    <row r="7083" customFormat="false" ht="14.9" hidden="false" customHeight="false" outlineLevel="0" collapsed="false">
      <c r="A7083" s="1" t="n">
        <v>7088</v>
      </c>
      <c r="B7083" s="1" t="n">
        <v>87</v>
      </c>
      <c r="C7083" s="1" t="n">
        <v>0</v>
      </c>
      <c r="D7083" s="1" t="n">
        <v>0</v>
      </c>
      <c r="E7083" s="1" t="n">
        <v>1</v>
      </c>
      <c r="F7083" s="1" t="n">
        <v>7087</v>
      </c>
      <c r="H7083" s="1" t="s">
        <v>7798</v>
      </c>
      <c r="I7083" s="3" t="e">
        <f aca="false">----#NAME?</f>
        <v>#NAME?</v>
      </c>
      <c r="J7083" s="3" t="s">
        <v>194</v>
      </c>
      <c r="K7083" s="1" t="n">
        <v>10</v>
      </c>
      <c r="L7083" s="1" t="n">
        <v>0</v>
      </c>
      <c r="M7083" s="1" t="n">
        <v>70880</v>
      </c>
    </row>
    <row r="7084" customFormat="false" ht="14.9" hidden="false" customHeight="false" outlineLevel="0" collapsed="false">
      <c r="A7084" s="1" t="n">
        <v>7089</v>
      </c>
      <c r="B7084" s="1" t="n">
        <v>87</v>
      </c>
      <c r="C7084" s="1" t="n">
        <v>0</v>
      </c>
      <c r="D7084" s="1" t="n">
        <v>0</v>
      </c>
      <c r="E7084" s="1" t="n">
        <v>1</v>
      </c>
      <c r="F7084" s="1" t="n">
        <v>7087</v>
      </c>
      <c r="H7084" s="1" t="s">
        <v>7799</v>
      </c>
      <c r="I7084" s="3" t="e">
        <f aca="false">----#NAME?</f>
        <v>#NAME?</v>
      </c>
      <c r="J7084" s="3" t="s">
        <v>194</v>
      </c>
      <c r="K7084" s="1" t="n">
        <v>10</v>
      </c>
      <c r="L7084" s="1" t="n">
        <v>0</v>
      </c>
      <c r="M7084" s="1" t="n">
        <v>70890</v>
      </c>
    </row>
    <row r="7085" customFormat="false" ht="82.05" hidden="false" customHeight="false" outlineLevel="0" collapsed="false">
      <c r="A7085" s="1" t="n">
        <v>7090</v>
      </c>
      <c r="B7085" s="1" t="n">
        <v>87</v>
      </c>
      <c r="C7085" s="1" t="n">
        <v>0</v>
      </c>
      <c r="D7085" s="1" t="n">
        <v>0</v>
      </c>
      <c r="E7085" s="1" t="n">
        <v>0</v>
      </c>
      <c r="F7085" s="1" t="n">
        <v>7056</v>
      </c>
      <c r="I7085" s="3" t="s">
        <v>7800</v>
      </c>
      <c r="K7085" s="1" t="n">
        <v>10</v>
      </c>
      <c r="L7085" s="1" t="n">
        <v>0</v>
      </c>
      <c r="M7085" s="1" t="n">
        <v>70900</v>
      </c>
    </row>
    <row r="7086" customFormat="false" ht="108.95" hidden="false" customHeight="false" outlineLevel="0" collapsed="false">
      <c r="A7086" s="1" t="n">
        <v>7091</v>
      </c>
      <c r="B7086" s="1" t="n">
        <v>87</v>
      </c>
      <c r="C7086" s="1" t="n">
        <v>0</v>
      </c>
      <c r="D7086" s="1" t="n">
        <v>0</v>
      </c>
      <c r="E7086" s="1" t="n">
        <v>0</v>
      </c>
      <c r="F7086" s="1" t="n">
        <v>7090</v>
      </c>
      <c r="I7086" s="3" t="s">
        <v>7772</v>
      </c>
      <c r="K7086" s="1" t="n">
        <v>10</v>
      </c>
      <c r="L7086" s="1" t="n">
        <v>0</v>
      </c>
      <c r="M7086" s="1" t="n">
        <v>70910</v>
      </c>
    </row>
    <row r="7087" customFormat="false" ht="14.9" hidden="false" customHeight="false" outlineLevel="0" collapsed="false">
      <c r="A7087" s="1" t="n">
        <v>7092</v>
      </c>
      <c r="B7087" s="1" t="n">
        <v>87</v>
      </c>
      <c r="C7087" s="1" t="n">
        <v>0</v>
      </c>
      <c r="D7087" s="1" t="n">
        <v>0</v>
      </c>
      <c r="E7087" s="1" t="n">
        <v>1</v>
      </c>
      <c r="F7087" s="1" t="n">
        <v>7091</v>
      </c>
      <c r="H7087" s="1" t="s">
        <v>7801</v>
      </c>
      <c r="I7087" s="3" t="e">
        <f aca="false">----#NAME?</f>
        <v>#NAME?</v>
      </c>
      <c r="J7087" s="3" t="s">
        <v>194</v>
      </c>
      <c r="K7087" s="1" t="n">
        <v>10</v>
      </c>
      <c r="L7087" s="1" t="n">
        <v>0</v>
      </c>
      <c r="M7087" s="1" t="n">
        <v>70920</v>
      </c>
    </row>
    <row r="7088" customFormat="false" ht="14.9" hidden="false" customHeight="false" outlineLevel="0" collapsed="false">
      <c r="A7088" s="1" t="n">
        <v>7093</v>
      </c>
      <c r="B7088" s="1" t="n">
        <v>87</v>
      </c>
      <c r="C7088" s="1" t="n">
        <v>0</v>
      </c>
      <c r="D7088" s="1" t="n">
        <v>0</v>
      </c>
      <c r="E7088" s="1" t="n">
        <v>1</v>
      </c>
      <c r="F7088" s="1" t="n">
        <v>7091</v>
      </c>
      <c r="H7088" s="1" t="s">
        <v>7802</v>
      </c>
      <c r="I7088" s="3" t="e">
        <f aca="false">----#NAME?</f>
        <v>#NAME?</v>
      </c>
      <c r="J7088" s="3" t="s">
        <v>194</v>
      </c>
      <c r="K7088" s="1" t="n">
        <v>10</v>
      </c>
      <c r="L7088" s="1" t="n">
        <v>0</v>
      </c>
      <c r="M7088" s="1" t="n">
        <v>70930</v>
      </c>
    </row>
    <row r="7089" customFormat="false" ht="122.35" hidden="false" customHeight="false" outlineLevel="0" collapsed="false">
      <c r="A7089" s="1" t="n">
        <v>7094</v>
      </c>
      <c r="B7089" s="1" t="n">
        <v>87</v>
      </c>
      <c r="C7089" s="1" t="n">
        <v>0</v>
      </c>
      <c r="D7089" s="1" t="n">
        <v>0</v>
      </c>
      <c r="E7089" s="1" t="n">
        <v>0</v>
      </c>
      <c r="F7089" s="1" t="n">
        <v>7090</v>
      </c>
      <c r="I7089" s="3" t="s">
        <v>7794</v>
      </c>
      <c r="K7089" s="1" t="n">
        <v>10</v>
      </c>
      <c r="L7089" s="1" t="n">
        <v>0</v>
      </c>
      <c r="M7089" s="1" t="n">
        <v>70940</v>
      </c>
    </row>
    <row r="7090" customFormat="false" ht="14.9" hidden="false" customHeight="false" outlineLevel="0" collapsed="false">
      <c r="A7090" s="1" t="n">
        <v>7095</v>
      </c>
      <c r="B7090" s="1" t="n">
        <v>87</v>
      </c>
      <c r="C7090" s="1" t="n">
        <v>0</v>
      </c>
      <c r="D7090" s="1" t="n">
        <v>0</v>
      </c>
      <c r="E7090" s="1" t="n">
        <v>1</v>
      </c>
      <c r="F7090" s="1" t="n">
        <v>7094</v>
      </c>
      <c r="H7090" s="1" t="s">
        <v>7803</v>
      </c>
      <c r="I7090" s="3" t="e">
        <f aca="false">----#NAME?</f>
        <v>#NAME?</v>
      </c>
      <c r="J7090" s="3" t="s">
        <v>194</v>
      </c>
      <c r="K7090" s="1" t="n">
        <v>10</v>
      </c>
      <c r="L7090" s="1" t="n">
        <v>0</v>
      </c>
      <c r="M7090" s="1" t="n">
        <v>70950</v>
      </c>
    </row>
    <row r="7091" customFormat="false" ht="82.05" hidden="false" customHeight="false" outlineLevel="0" collapsed="false">
      <c r="A7091" s="1" t="n">
        <v>7096</v>
      </c>
      <c r="B7091" s="1" t="n">
        <v>87</v>
      </c>
      <c r="C7091" s="1" t="n">
        <v>0</v>
      </c>
      <c r="D7091" s="1" t="n">
        <v>0</v>
      </c>
      <c r="E7091" s="1" t="n">
        <v>1</v>
      </c>
      <c r="F7091" s="1" t="n">
        <v>7094</v>
      </c>
      <c r="H7091" s="1" t="s">
        <v>7804</v>
      </c>
      <c r="I7091" s="3" t="s">
        <v>7788</v>
      </c>
      <c r="J7091" s="3" t="s">
        <v>194</v>
      </c>
      <c r="K7091" s="1" t="n">
        <v>10</v>
      </c>
      <c r="L7091" s="1" t="n">
        <v>0</v>
      </c>
      <c r="M7091" s="1" t="n">
        <v>70960</v>
      </c>
    </row>
    <row r="7092" customFormat="false" ht="14.9" hidden="false" customHeight="false" outlineLevel="0" collapsed="false">
      <c r="A7092" s="1" t="n">
        <v>7097</v>
      </c>
      <c r="B7092" s="1" t="n">
        <v>87</v>
      </c>
      <c r="C7092" s="1" t="n">
        <v>0</v>
      </c>
      <c r="D7092" s="1" t="n">
        <v>0</v>
      </c>
      <c r="E7092" s="1" t="n">
        <v>1</v>
      </c>
      <c r="F7092" s="1" t="n">
        <v>7094</v>
      </c>
      <c r="H7092" s="1" t="s">
        <v>7805</v>
      </c>
      <c r="I7092" s="3" t="e">
        <f aca="false">----#NAME?</f>
        <v>#NAME?</v>
      </c>
      <c r="J7092" s="3" t="s">
        <v>194</v>
      </c>
      <c r="K7092" s="1" t="n">
        <v>10</v>
      </c>
      <c r="L7092" s="1" t="n">
        <v>0</v>
      </c>
      <c r="M7092" s="1" t="n">
        <v>70970</v>
      </c>
    </row>
    <row r="7093" customFormat="false" ht="82.05" hidden="false" customHeight="false" outlineLevel="0" collapsed="false">
      <c r="A7093" s="1" t="n">
        <v>7098</v>
      </c>
      <c r="B7093" s="1" t="n">
        <v>87</v>
      </c>
      <c r="C7093" s="1" t="n">
        <v>0</v>
      </c>
      <c r="D7093" s="1" t="n">
        <v>0</v>
      </c>
      <c r="E7093" s="1" t="n">
        <v>0</v>
      </c>
      <c r="F7093" s="1" t="n">
        <v>7090</v>
      </c>
      <c r="I7093" s="3" t="s">
        <v>7806</v>
      </c>
      <c r="K7093" s="1" t="n">
        <v>10</v>
      </c>
      <c r="L7093" s="1" t="n">
        <v>0</v>
      </c>
      <c r="M7093" s="1" t="n">
        <v>70980</v>
      </c>
    </row>
    <row r="7094" customFormat="false" ht="14.9" hidden="false" customHeight="false" outlineLevel="0" collapsed="false">
      <c r="A7094" s="1" t="n">
        <v>7099</v>
      </c>
      <c r="B7094" s="1" t="n">
        <v>87</v>
      </c>
      <c r="C7094" s="1" t="n">
        <v>0</v>
      </c>
      <c r="D7094" s="1" t="n">
        <v>0</v>
      </c>
      <c r="E7094" s="1" t="n">
        <v>1</v>
      </c>
      <c r="F7094" s="1" t="n">
        <v>7098</v>
      </c>
      <c r="H7094" s="1" t="s">
        <v>7807</v>
      </c>
      <c r="I7094" s="3" t="e">
        <f aca="false">----#NAME?</f>
        <v>#NAME?</v>
      </c>
      <c r="J7094" s="3" t="s">
        <v>194</v>
      </c>
      <c r="K7094" s="1" t="n">
        <v>10</v>
      </c>
      <c r="L7094" s="1" t="n">
        <v>0</v>
      </c>
      <c r="M7094" s="1" t="n">
        <v>70990</v>
      </c>
    </row>
    <row r="7095" customFormat="false" ht="14.9" hidden="false" customHeight="false" outlineLevel="0" collapsed="false">
      <c r="A7095" s="1" t="n">
        <v>7100</v>
      </c>
      <c r="B7095" s="1" t="n">
        <v>87</v>
      </c>
      <c r="C7095" s="1" t="n">
        <v>0</v>
      </c>
      <c r="D7095" s="1" t="n">
        <v>0</v>
      </c>
      <c r="E7095" s="1" t="n">
        <v>1</v>
      </c>
      <c r="F7095" s="1" t="n">
        <v>7098</v>
      </c>
      <c r="H7095" s="1" t="s">
        <v>7808</v>
      </c>
      <c r="I7095" s="3" t="e">
        <f aca="false">----#NAME?</f>
        <v>#NAME?</v>
      </c>
      <c r="J7095" s="3" t="s">
        <v>194</v>
      </c>
      <c r="K7095" s="1" t="n">
        <v>10</v>
      </c>
      <c r="L7095" s="1" t="n">
        <v>0</v>
      </c>
      <c r="M7095" s="1" t="n">
        <v>71000</v>
      </c>
    </row>
    <row r="7096" customFormat="false" ht="14.9" hidden="false" customHeight="false" outlineLevel="0" collapsed="false">
      <c r="A7096" s="1" t="n">
        <v>7101</v>
      </c>
      <c r="B7096" s="1" t="n">
        <v>87</v>
      </c>
      <c r="C7096" s="1" t="n">
        <v>0</v>
      </c>
      <c r="D7096" s="1" t="n">
        <v>0</v>
      </c>
      <c r="E7096" s="1" t="n">
        <v>0</v>
      </c>
      <c r="F7096" s="1" t="n">
        <v>7056</v>
      </c>
      <c r="I7096" s="3" t="e">
        <f aca="false">-#NAME?</f>
        <v>#NAME?</v>
      </c>
      <c r="K7096" s="1" t="n">
        <v>10</v>
      </c>
      <c r="L7096" s="1" t="n">
        <v>0</v>
      </c>
      <c r="M7096" s="1" t="n">
        <v>71010</v>
      </c>
    </row>
    <row r="7097" customFormat="false" ht="108.95" hidden="false" customHeight="false" outlineLevel="0" collapsed="false">
      <c r="A7097" s="1" t="n">
        <v>7102</v>
      </c>
      <c r="B7097" s="1" t="n">
        <v>87</v>
      </c>
      <c r="C7097" s="1" t="n">
        <v>0</v>
      </c>
      <c r="D7097" s="1" t="n">
        <v>0</v>
      </c>
      <c r="E7097" s="1" t="n">
        <v>0</v>
      </c>
      <c r="F7097" s="1" t="n">
        <v>7101</v>
      </c>
      <c r="I7097" s="3" t="s">
        <v>7772</v>
      </c>
      <c r="K7097" s="1" t="n">
        <v>10</v>
      </c>
      <c r="L7097" s="1" t="n">
        <v>0</v>
      </c>
      <c r="M7097" s="1" t="n">
        <v>71020</v>
      </c>
    </row>
    <row r="7098" customFormat="false" ht="14.9" hidden="false" customHeight="false" outlineLevel="0" collapsed="false">
      <c r="A7098" s="1" t="n">
        <v>7103</v>
      </c>
      <c r="B7098" s="1" t="n">
        <v>87</v>
      </c>
      <c r="C7098" s="1" t="n">
        <v>0</v>
      </c>
      <c r="D7098" s="1" t="n">
        <v>0</v>
      </c>
      <c r="E7098" s="1" t="n">
        <v>1</v>
      </c>
      <c r="F7098" s="1" t="n">
        <v>7102</v>
      </c>
      <c r="H7098" s="1" t="s">
        <v>7809</v>
      </c>
      <c r="I7098" s="3" t="e">
        <f aca="false">----#NAME?</f>
        <v>#NAME?</v>
      </c>
      <c r="J7098" s="3" t="s">
        <v>194</v>
      </c>
      <c r="K7098" s="1" t="n">
        <v>10</v>
      </c>
      <c r="L7098" s="1" t="n">
        <v>0</v>
      </c>
      <c r="M7098" s="1" t="n">
        <v>71030</v>
      </c>
    </row>
    <row r="7099" customFormat="false" ht="14.9" hidden="false" customHeight="false" outlineLevel="0" collapsed="false">
      <c r="A7099" s="1" t="n">
        <v>7104</v>
      </c>
      <c r="B7099" s="1" t="n">
        <v>87</v>
      </c>
      <c r="C7099" s="1" t="n">
        <v>0</v>
      </c>
      <c r="D7099" s="1" t="n">
        <v>0</v>
      </c>
      <c r="E7099" s="1" t="n">
        <v>1</v>
      </c>
      <c r="F7099" s="1" t="n">
        <v>7102</v>
      </c>
      <c r="H7099" s="1" t="s">
        <v>7810</v>
      </c>
      <c r="I7099" s="3" t="e">
        <f aca="false">----#NAME?</f>
        <v>#NAME?</v>
      </c>
      <c r="J7099" s="3" t="s">
        <v>194</v>
      </c>
      <c r="K7099" s="1" t="n">
        <v>10</v>
      </c>
      <c r="L7099" s="1" t="n">
        <v>0</v>
      </c>
      <c r="M7099" s="1" t="n">
        <v>71040</v>
      </c>
    </row>
    <row r="7100" customFormat="false" ht="122.35" hidden="false" customHeight="false" outlineLevel="0" collapsed="false">
      <c r="A7100" s="1" t="n">
        <v>7105</v>
      </c>
      <c r="B7100" s="1" t="n">
        <v>87</v>
      </c>
      <c r="C7100" s="1" t="n">
        <v>0</v>
      </c>
      <c r="D7100" s="1" t="n">
        <v>0</v>
      </c>
      <c r="E7100" s="1" t="n">
        <v>0</v>
      </c>
      <c r="F7100" s="1" t="n">
        <v>7101</v>
      </c>
      <c r="I7100" s="3" t="s">
        <v>7811</v>
      </c>
      <c r="K7100" s="1" t="n">
        <v>10</v>
      </c>
      <c r="L7100" s="1" t="n">
        <v>0</v>
      </c>
      <c r="M7100" s="1" t="n">
        <v>71050</v>
      </c>
    </row>
    <row r="7101" customFormat="false" ht="14.9" hidden="false" customHeight="false" outlineLevel="0" collapsed="false">
      <c r="A7101" s="1" t="n">
        <v>7106</v>
      </c>
      <c r="B7101" s="1" t="n">
        <v>87</v>
      </c>
      <c r="C7101" s="1" t="n">
        <v>0</v>
      </c>
      <c r="D7101" s="1" t="n">
        <v>0</v>
      </c>
      <c r="E7101" s="1" t="n">
        <v>1</v>
      </c>
      <c r="F7101" s="1" t="n">
        <v>7105</v>
      </c>
      <c r="H7101" s="1" t="s">
        <v>7812</v>
      </c>
      <c r="I7101" s="3" t="e">
        <f aca="false">----#NAME?</f>
        <v>#NAME?</v>
      </c>
      <c r="J7101" s="3" t="s">
        <v>194</v>
      </c>
      <c r="K7101" s="1" t="n">
        <v>10</v>
      </c>
      <c r="L7101" s="1" t="n">
        <v>0</v>
      </c>
      <c r="M7101" s="1" t="n">
        <v>71060</v>
      </c>
    </row>
    <row r="7102" customFormat="false" ht="14.9" hidden="false" customHeight="false" outlineLevel="0" collapsed="false">
      <c r="A7102" s="1" t="n">
        <v>7107</v>
      </c>
      <c r="B7102" s="1" t="n">
        <v>87</v>
      </c>
      <c r="C7102" s="1" t="n">
        <v>0</v>
      </c>
      <c r="D7102" s="1" t="n">
        <v>0</v>
      </c>
      <c r="E7102" s="1" t="n">
        <v>1</v>
      </c>
      <c r="F7102" s="1" t="n">
        <v>7105</v>
      </c>
      <c r="H7102" s="1" t="s">
        <v>7813</v>
      </c>
      <c r="I7102" s="3" t="e">
        <f aca="false">----#NAME?</f>
        <v>#NAME?</v>
      </c>
      <c r="J7102" s="3" t="s">
        <v>194</v>
      </c>
      <c r="K7102" s="1" t="n">
        <v>10</v>
      </c>
      <c r="L7102" s="1" t="n">
        <v>0</v>
      </c>
      <c r="M7102" s="1" t="n">
        <v>71070</v>
      </c>
    </row>
    <row r="7103" customFormat="false" ht="68.65" hidden="false" customHeight="false" outlineLevel="0" collapsed="false">
      <c r="A7103" s="1" t="n">
        <v>7108</v>
      </c>
      <c r="B7103" s="1" t="n">
        <v>87</v>
      </c>
      <c r="C7103" s="1" t="n">
        <v>0</v>
      </c>
      <c r="D7103" s="1" t="n">
        <v>0</v>
      </c>
      <c r="E7103" s="1" t="n">
        <v>0</v>
      </c>
      <c r="F7103" s="1" t="n">
        <v>7101</v>
      </c>
      <c r="I7103" s="3" t="s">
        <v>7814</v>
      </c>
      <c r="K7103" s="1" t="n">
        <v>10</v>
      </c>
      <c r="L7103" s="1" t="n">
        <v>0</v>
      </c>
      <c r="M7103" s="1" t="n">
        <v>71080</v>
      </c>
    </row>
    <row r="7104" customFormat="false" ht="14.9" hidden="false" customHeight="false" outlineLevel="0" collapsed="false">
      <c r="A7104" s="1" t="n">
        <v>7109</v>
      </c>
      <c r="B7104" s="1" t="n">
        <v>87</v>
      </c>
      <c r="C7104" s="1" t="n">
        <v>0</v>
      </c>
      <c r="D7104" s="1" t="n">
        <v>0</v>
      </c>
      <c r="E7104" s="1" t="n">
        <v>1</v>
      </c>
      <c r="F7104" s="1" t="n">
        <v>7108</v>
      </c>
      <c r="H7104" s="1" t="s">
        <v>7815</v>
      </c>
      <c r="I7104" s="3" t="e">
        <f aca="false">----#NAME?</f>
        <v>#NAME?</v>
      </c>
      <c r="J7104" s="3" t="s">
        <v>194</v>
      </c>
      <c r="K7104" s="1" t="n">
        <v>10</v>
      </c>
      <c r="L7104" s="1" t="n">
        <v>0</v>
      </c>
      <c r="M7104" s="1" t="n">
        <v>71090</v>
      </c>
    </row>
    <row r="7105" customFormat="false" ht="14.9" hidden="false" customHeight="false" outlineLevel="0" collapsed="false">
      <c r="A7105" s="1" t="n">
        <v>7110</v>
      </c>
      <c r="B7105" s="1" t="n">
        <v>87</v>
      </c>
      <c r="C7105" s="1" t="n">
        <v>0</v>
      </c>
      <c r="D7105" s="1" t="n">
        <v>0</v>
      </c>
      <c r="E7105" s="1" t="n">
        <v>1</v>
      </c>
      <c r="F7105" s="1" t="n">
        <v>7108</v>
      </c>
      <c r="H7105" s="1" t="s">
        <v>7816</v>
      </c>
      <c r="I7105" s="3" t="e">
        <f aca="false">----#NAME?</f>
        <v>#NAME?</v>
      </c>
      <c r="J7105" s="3" t="s">
        <v>194</v>
      </c>
      <c r="K7105" s="1" t="n">
        <v>10</v>
      </c>
      <c r="L7105" s="1" t="n">
        <v>0</v>
      </c>
      <c r="M7105" s="1" t="n">
        <v>71100</v>
      </c>
    </row>
    <row r="7106" customFormat="false" ht="310.4" hidden="false" customHeight="false" outlineLevel="0" collapsed="false">
      <c r="A7106" s="1" t="n">
        <v>7111</v>
      </c>
      <c r="B7106" s="1" t="n">
        <v>87</v>
      </c>
      <c r="C7106" s="1" t="n">
        <v>0</v>
      </c>
      <c r="D7106" s="1" t="n">
        <v>1</v>
      </c>
      <c r="E7106" s="1" t="n">
        <v>0</v>
      </c>
      <c r="G7106" s="1" t="n">
        <v>87.03</v>
      </c>
      <c r="I7106" s="3" t="s">
        <v>7817</v>
      </c>
      <c r="L7106" s="1" t="n">
        <v>0</v>
      </c>
      <c r="M7106" s="1" t="n">
        <v>71110</v>
      </c>
    </row>
    <row r="7107" customFormat="false" ht="28.35" hidden="false" customHeight="false" outlineLevel="0" collapsed="false">
      <c r="A7107" s="1" t="n">
        <v>7112</v>
      </c>
      <c r="B7107" s="1" t="n">
        <v>87</v>
      </c>
      <c r="C7107" s="1" t="n">
        <v>0</v>
      </c>
      <c r="D7107" s="1" t="n">
        <v>0</v>
      </c>
      <c r="E7107" s="1" t="n">
        <v>1</v>
      </c>
      <c r="F7107" s="1" t="n">
        <v>7111</v>
      </c>
      <c r="H7107" s="1" t="s">
        <v>7818</v>
      </c>
      <c r="I7107" s="3" t="e">
        <f aca="false">-#NAME? #NAME? #NAME? #NAME? #NAME? #NAME? #NAME?</f>
        <v>#VALUE!</v>
      </c>
      <c r="J7107" s="3" t="s">
        <v>7819</v>
      </c>
      <c r="K7107" s="1" t="n">
        <v>10</v>
      </c>
      <c r="L7107" s="1" t="n">
        <v>0</v>
      </c>
      <c r="M7107" s="1" t="n">
        <v>0</v>
      </c>
      <c r="N7107" s="1" t="n">
        <v>71120</v>
      </c>
    </row>
    <row r="7108" customFormat="false" ht="149.25" hidden="false" customHeight="false" outlineLevel="0" collapsed="false">
      <c r="A7108" s="1" t="n">
        <v>7113</v>
      </c>
      <c r="B7108" s="1" t="n">
        <v>87</v>
      </c>
      <c r="C7108" s="1" t="n">
        <v>0</v>
      </c>
      <c r="D7108" s="1" t="n">
        <v>0</v>
      </c>
      <c r="E7108" s="1" t="n">
        <v>0</v>
      </c>
      <c r="F7108" s="1" t="n">
        <v>7111</v>
      </c>
      <c r="I7108" s="3" t="s">
        <v>7820</v>
      </c>
      <c r="L7108" s="1" t="n">
        <v>0</v>
      </c>
      <c r="M7108" s="1" t="n">
        <v>71130</v>
      </c>
    </row>
    <row r="7109" customFormat="false" ht="95.5" hidden="false" customHeight="false" outlineLevel="0" collapsed="false">
      <c r="A7109" s="1" t="n">
        <v>7114</v>
      </c>
      <c r="B7109" s="1" t="n">
        <v>87</v>
      </c>
      <c r="C7109" s="1" t="n">
        <v>0</v>
      </c>
      <c r="D7109" s="1" t="n">
        <v>0</v>
      </c>
      <c r="E7109" s="1" t="n">
        <v>0</v>
      </c>
      <c r="F7109" s="1" t="n">
        <v>7113</v>
      </c>
      <c r="I7109" s="3" t="s">
        <v>7821</v>
      </c>
      <c r="L7109" s="1" t="n">
        <v>0</v>
      </c>
      <c r="M7109" s="1" t="n">
        <v>71140</v>
      </c>
    </row>
    <row r="7110" customFormat="false" ht="14.9" hidden="false" customHeight="false" outlineLevel="0" collapsed="false">
      <c r="A7110" s="1" t="n">
        <v>7115</v>
      </c>
      <c r="B7110" s="1" t="n">
        <v>87</v>
      </c>
      <c r="C7110" s="1" t="n">
        <v>0</v>
      </c>
      <c r="D7110" s="1" t="n">
        <v>0</v>
      </c>
      <c r="E7110" s="1" t="n">
        <v>1</v>
      </c>
      <c r="F7110" s="1" t="n">
        <v>7114</v>
      </c>
      <c r="H7110" s="1" t="s">
        <v>7822</v>
      </c>
      <c r="I7110" s="3" t="e">
        <f aca="false">---#NAME?</f>
        <v>#NAME?</v>
      </c>
      <c r="J7110" s="3" t="s">
        <v>194</v>
      </c>
      <c r="K7110" s="1" t="n">
        <v>20</v>
      </c>
      <c r="L7110" s="1" t="n">
        <v>0</v>
      </c>
      <c r="M7110" s="1" t="n">
        <v>71150</v>
      </c>
    </row>
    <row r="7111" customFormat="false" ht="14.9" hidden="false" customHeight="false" outlineLevel="0" collapsed="false">
      <c r="A7111" s="1" t="n">
        <v>7116</v>
      </c>
      <c r="B7111" s="1" t="n">
        <v>87</v>
      </c>
      <c r="C7111" s="1" t="n">
        <v>0</v>
      </c>
      <c r="D7111" s="1" t="n">
        <v>0</v>
      </c>
      <c r="E7111" s="1" t="n">
        <v>1</v>
      </c>
      <c r="F7111" s="1" t="n">
        <v>7114</v>
      </c>
      <c r="H7111" s="1" t="s">
        <v>7823</v>
      </c>
      <c r="I7111" s="3" t="e">
        <f aca="false">---#NAME?</f>
        <v>#NAME?</v>
      </c>
      <c r="J7111" s="3" t="s">
        <v>194</v>
      </c>
      <c r="K7111" s="1" t="n">
        <v>20</v>
      </c>
      <c r="L7111" s="1" t="n">
        <v>0</v>
      </c>
      <c r="M7111" s="1" t="n">
        <v>71160</v>
      </c>
    </row>
    <row r="7112" customFormat="false" ht="108.95" hidden="false" customHeight="false" outlineLevel="0" collapsed="false">
      <c r="A7112" s="1" t="n">
        <v>7117</v>
      </c>
      <c r="B7112" s="1" t="n">
        <v>87</v>
      </c>
      <c r="C7112" s="1" t="n">
        <v>0</v>
      </c>
      <c r="D7112" s="1" t="n">
        <v>0</v>
      </c>
      <c r="E7112" s="1" t="n">
        <v>0</v>
      </c>
      <c r="F7112" s="1" t="n">
        <v>7113</v>
      </c>
      <c r="I7112" s="3" t="s">
        <v>7824</v>
      </c>
      <c r="L7112" s="1" t="n">
        <v>0</v>
      </c>
      <c r="M7112" s="1" t="n">
        <v>71170</v>
      </c>
    </row>
    <row r="7113" customFormat="false" ht="14.9" hidden="false" customHeight="false" outlineLevel="0" collapsed="false">
      <c r="A7113" s="1" t="n">
        <v>7118</v>
      </c>
      <c r="B7113" s="1" t="n">
        <v>87</v>
      </c>
      <c r="C7113" s="1" t="n">
        <v>0</v>
      </c>
      <c r="D7113" s="1" t="n">
        <v>0</v>
      </c>
      <c r="E7113" s="1" t="n">
        <v>1</v>
      </c>
      <c r="F7113" s="1" t="n">
        <v>7117</v>
      </c>
      <c r="H7113" s="1" t="s">
        <v>7825</v>
      </c>
      <c r="I7113" s="3" t="e">
        <f aca="false">---#NAME?</f>
        <v>#NAME?</v>
      </c>
      <c r="J7113" s="3" t="s">
        <v>194</v>
      </c>
      <c r="K7113" s="1" t="n">
        <v>20</v>
      </c>
      <c r="L7113" s="1" t="n">
        <v>0</v>
      </c>
      <c r="M7113" s="1" t="n">
        <v>71180</v>
      </c>
    </row>
    <row r="7114" customFormat="false" ht="14.9" hidden="false" customHeight="false" outlineLevel="0" collapsed="false">
      <c r="A7114" s="1" t="n">
        <v>7119</v>
      </c>
      <c r="B7114" s="1" t="n">
        <v>87</v>
      </c>
      <c r="C7114" s="1" t="n">
        <v>0</v>
      </c>
      <c r="D7114" s="1" t="n">
        <v>0</v>
      </c>
      <c r="E7114" s="1" t="n">
        <v>1</v>
      </c>
      <c r="F7114" s="1" t="n">
        <v>7117</v>
      </c>
      <c r="H7114" s="1" t="s">
        <v>7826</v>
      </c>
      <c r="I7114" s="3" t="e">
        <f aca="false">---#NAME?</f>
        <v>#NAME?</v>
      </c>
      <c r="J7114" s="3" t="s">
        <v>194</v>
      </c>
      <c r="K7114" s="1" t="n">
        <v>20</v>
      </c>
      <c r="L7114" s="1" t="n">
        <v>0</v>
      </c>
      <c r="M7114" s="1" t="n">
        <v>71190</v>
      </c>
    </row>
    <row r="7115" customFormat="false" ht="108.95" hidden="false" customHeight="false" outlineLevel="0" collapsed="false">
      <c r="A7115" s="1" t="n">
        <v>7120</v>
      </c>
      <c r="B7115" s="1" t="n">
        <v>87</v>
      </c>
      <c r="C7115" s="1" t="n">
        <v>0</v>
      </c>
      <c r="D7115" s="1" t="n">
        <v>0</v>
      </c>
      <c r="E7115" s="1" t="n">
        <v>0</v>
      </c>
      <c r="F7115" s="1" t="n">
        <v>7113</v>
      </c>
      <c r="I7115" s="3" t="s">
        <v>7827</v>
      </c>
      <c r="L7115" s="1" t="n">
        <v>0</v>
      </c>
      <c r="M7115" s="1" t="n">
        <v>71200</v>
      </c>
    </row>
    <row r="7116" customFormat="false" ht="14.9" hidden="false" customHeight="false" outlineLevel="0" collapsed="false">
      <c r="A7116" s="1" t="n">
        <v>7121</v>
      </c>
      <c r="B7116" s="1" t="n">
        <v>87</v>
      </c>
      <c r="C7116" s="1" t="n">
        <v>0</v>
      </c>
      <c r="D7116" s="1" t="n">
        <v>0</v>
      </c>
      <c r="E7116" s="1" t="n">
        <v>1</v>
      </c>
      <c r="F7116" s="1" t="n">
        <v>7120</v>
      </c>
      <c r="H7116" s="1" t="s">
        <v>7828</v>
      </c>
      <c r="I7116" s="3" t="e">
        <f aca="false">---#NAME?</f>
        <v>#NAME?</v>
      </c>
      <c r="J7116" s="3" t="s">
        <v>194</v>
      </c>
      <c r="K7116" s="1" t="n">
        <v>20</v>
      </c>
      <c r="L7116" s="1" t="n">
        <v>0</v>
      </c>
      <c r="M7116" s="1" t="n">
        <v>71210</v>
      </c>
    </row>
    <row r="7117" customFormat="false" ht="14.9" hidden="false" customHeight="false" outlineLevel="0" collapsed="false">
      <c r="A7117" s="1" t="n">
        <v>7122</v>
      </c>
      <c r="B7117" s="1" t="n">
        <v>87</v>
      </c>
      <c r="C7117" s="1" t="n">
        <v>0</v>
      </c>
      <c r="D7117" s="1" t="n">
        <v>0</v>
      </c>
      <c r="E7117" s="1" t="n">
        <v>1</v>
      </c>
      <c r="F7117" s="1" t="n">
        <v>7120</v>
      </c>
      <c r="H7117" s="1" t="s">
        <v>7829</v>
      </c>
      <c r="I7117" s="3" t="e">
        <f aca="false">---#NAME?</f>
        <v>#NAME?</v>
      </c>
      <c r="J7117" s="3" t="s">
        <v>194</v>
      </c>
      <c r="K7117" s="1" t="n">
        <v>20</v>
      </c>
      <c r="L7117" s="1" t="n">
        <v>0</v>
      </c>
      <c r="M7117" s="1" t="n">
        <v>71220</v>
      </c>
    </row>
    <row r="7118" customFormat="false" ht="82.05" hidden="false" customHeight="false" outlineLevel="0" collapsed="false">
      <c r="A7118" s="1" t="n">
        <v>7123</v>
      </c>
      <c r="B7118" s="1" t="n">
        <v>87</v>
      </c>
      <c r="C7118" s="1" t="n">
        <v>0</v>
      </c>
      <c r="D7118" s="1" t="n">
        <v>0</v>
      </c>
      <c r="E7118" s="1" t="n">
        <v>0</v>
      </c>
      <c r="F7118" s="1" t="n">
        <v>7113</v>
      </c>
      <c r="I7118" s="3" t="s">
        <v>7830</v>
      </c>
      <c r="L7118" s="1" t="n">
        <v>0</v>
      </c>
      <c r="M7118" s="1" t="n">
        <v>71230</v>
      </c>
    </row>
    <row r="7119" customFormat="false" ht="14.9" hidden="false" customHeight="false" outlineLevel="0" collapsed="false">
      <c r="A7119" s="1" t="n">
        <v>7124</v>
      </c>
      <c r="B7119" s="1" t="n">
        <v>87</v>
      </c>
      <c r="C7119" s="1" t="n">
        <v>0</v>
      </c>
      <c r="D7119" s="1" t="n">
        <v>0</v>
      </c>
      <c r="E7119" s="1" t="n">
        <v>1</v>
      </c>
      <c r="F7119" s="1" t="n">
        <v>7123</v>
      </c>
      <c r="H7119" s="1" t="s">
        <v>7831</v>
      </c>
      <c r="I7119" s="3" t="e">
        <f aca="false">---#NAME?</f>
        <v>#NAME?</v>
      </c>
      <c r="J7119" s="3" t="s">
        <v>194</v>
      </c>
      <c r="K7119" s="1" t="n">
        <v>20</v>
      </c>
      <c r="L7119" s="1" t="n">
        <v>0</v>
      </c>
      <c r="M7119" s="1" t="n">
        <v>71240</v>
      </c>
    </row>
    <row r="7120" customFormat="false" ht="14.9" hidden="false" customHeight="false" outlineLevel="0" collapsed="false">
      <c r="A7120" s="1" t="n">
        <v>7125</v>
      </c>
      <c r="B7120" s="1" t="n">
        <v>87</v>
      </c>
      <c r="C7120" s="1" t="n">
        <v>0</v>
      </c>
      <c r="D7120" s="1" t="n">
        <v>0</v>
      </c>
      <c r="E7120" s="1" t="n">
        <v>1</v>
      </c>
      <c r="F7120" s="1" t="n">
        <v>7123</v>
      </c>
      <c r="H7120" s="1" t="s">
        <v>7832</v>
      </c>
      <c r="I7120" s="3" t="e">
        <f aca="false">---#NAME?</f>
        <v>#NAME?</v>
      </c>
      <c r="J7120" s="3" t="s">
        <v>194</v>
      </c>
      <c r="K7120" s="1" t="n">
        <v>20</v>
      </c>
      <c r="L7120" s="1" t="n">
        <v>0</v>
      </c>
      <c r="M7120" s="1" t="n">
        <v>71250</v>
      </c>
    </row>
    <row r="7121" customFormat="false" ht="176.1" hidden="false" customHeight="false" outlineLevel="0" collapsed="false">
      <c r="A7121" s="1" t="n">
        <v>7126</v>
      </c>
      <c r="B7121" s="1" t="n">
        <v>87</v>
      </c>
      <c r="C7121" s="1" t="n">
        <v>0</v>
      </c>
      <c r="D7121" s="1" t="n">
        <v>0</v>
      </c>
      <c r="E7121" s="1" t="n">
        <v>0</v>
      </c>
      <c r="F7121" s="1" t="n">
        <v>7111</v>
      </c>
      <c r="I7121" s="3" t="s">
        <v>7833</v>
      </c>
      <c r="L7121" s="1" t="n">
        <v>0</v>
      </c>
      <c r="M7121" s="1" t="n">
        <v>71260</v>
      </c>
    </row>
    <row r="7122" customFormat="false" ht="95.5" hidden="false" customHeight="false" outlineLevel="0" collapsed="false">
      <c r="A7122" s="1" t="n">
        <v>7127</v>
      </c>
      <c r="B7122" s="1" t="n">
        <v>87</v>
      </c>
      <c r="C7122" s="1" t="n">
        <v>0</v>
      </c>
      <c r="D7122" s="1" t="n">
        <v>0</v>
      </c>
      <c r="E7122" s="1" t="n">
        <v>0</v>
      </c>
      <c r="F7122" s="1" t="n">
        <v>7126</v>
      </c>
      <c r="I7122" s="3" t="s">
        <v>7834</v>
      </c>
      <c r="K7122" s="1" t="n">
        <v>20</v>
      </c>
      <c r="L7122" s="1" t="n">
        <v>0</v>
      </c>
      <c r="M7122" s="1" t="n">
        <v>71270</v>
      </c>
    </row>
    <row r="7123" customFormat="false" ht="14.9" hidden="false" customHeight="false" outlineLevel="0" collapsed="false">
      <c r="A7123" s="1" t="n">
        <v>7128</v>
      </c>
      <c r="B7123" s="1" t="n">
        <v>87</v>
      </c>
      <c r="C7123" s="1" t="n">
        <v>0</v>
      </c>
      <c r="D7123" s="1" t="n">
        <v>0</v>
      </c>
      <c r="E7123" s="1" t="n">
        <v>1</v>
      </c>
      <c r="F7123" s="1" t="n">
        <v>7127</v>
      </c>
      <c r="H7123" s="1" t="s">
        <v>7835</v>
      </c>
      <c r="I7123" s="3" t="e">
        <f aca="false">---#NAME?</f>
        <v>#NAME?</v>
      </c>
      <c r="J7123" s="3" t="s">
        <v>194</v>
      </c>
      <c r="K7123" s="1" t="n">
        <v>20</v>
      </c>
      <c r="L7123" s="1" t="n">
        <v>0</v>
      </c>
      <c r="M7123" s="1" t="n">
        <v>71280</v>
      </c>
    </row>
    <row r="7124" customFormat="false" ht="14.9" hidden="false" customHeight="false" outlineLevel="0" collapsed="false">
      <c r="A7124" s="1" t="n">
        <v>7129</v>
      </c>
      <c r="B7124" s="1" t="n">
        <v>87</v>
      </c>
      <c r="C7124" s="1" t="n">
        <v>0</v>
      </c>
      <c r="D7124" s="1" t="n">
        <v>0</v>
      </c>
      <c r="E7124" s="1" t="n">
        <v>1</v>
      </c>
      <c r="F7124" s="1" t="n">
        <v>7127</v>
      </c>
      <c r="H7124" s="1" t="s">
        <v>7836</v>
      </c>
      <c r="I7124" s="3" t="e">
        <f aca="false">---#NAME?</f>
        <v>#NAME?</v>
      </c>
      <c r="J7124" s="3" t="s">
        <v>194</v>
      </c>
      <c r="K7124" s="1" t="n">
        <v>20</v>
      </c>
      <c r="L7124" s="1" t="n">
        <v>0</v>
      </c>
      <c r="M7124" s="1" t="n">
        <v>71290</v>
      </c>
    </row>
    <row r="7125" customFormat="false" ht="122.35" hidden="false" customHeight="false" outlineLevel="0" collapsed="false">
      <c r="A7125" s="1" t="n">
        <v>7130</v>
      </c>
      <c r="B7125" s="1" t="n">
        <v>87</v>
      </c>
      <c r="C7125" s="1" t="n">
        <v>0</v>
      </c>
      <c r="D7125" s="1" t="n">
        <v>0</v>
      </c>
      <c r="E7125" s="1" t="n">
        <v>0</v>
      </c>
      <c r="F7125" s="1" t="n">
        <v>7126</v>
      </c>
      <c r="I7125" s="3" t="s">
        <v>7837</v>
      </c>
      <c r="L7125" s="1" t="n">
        <v>0</v>
      </c>
      <c r="M7125" s="1" t="n">
        <v>71300</v>
      </c>
    </row>
    <row r="7126" customFormat="false" ht="14.9" hidden="false" customHeight="false" outlineLevel="0" collapsed="false">
      <c r="A7126" s="1" t="n">
        <v>7131</v>
      </c>
      <c r="B7126" s="1" t="n">
        <v>87</v>
      </c>
      <c r="C7126" s="1" t="n">
        <v>0</v>
      </c>
      <c r="D7126" s="1" t="n">
        <v>0</v>
      </c>
      <c r="E7126" s="1" t="n">
        <v>1</v>
      </c>
      <c r="F7126" s="1" t="n">
        <v>7130</v>
      </c>
      <c r="H7126" s="1" t="s">
        <v>7838</v>
      </c>
      <c r="I7126" s="3" t="e">
        <f aca="false">---#NAME?</f>
        <v>#NAME?</v>
      </c>
      <c r="J7126" s="3" t="s">
        <v>194</v>
      </c>
      <c r="K7126" s="1" t="n">
        <v>20</v>
      </c>
      <c r="L7126" s="1" t="n">
        <v>0</v>
      </c>
      <c r="M7126" s="1" t="n">
        <v>71310</v>
      </c>
    </row>
    <row r="7127" customFormat="false" ht="14.9" hidden="false" customHeight="false" outlineLevel="0" collapsed="false">
      <c r="A7127" s="1" t="n">
        <v>7132</v>
      </c>
      <c r="B7127" s="1" t="n">
        <v>87</v>
      </c>
      <c r="C7127" s="1" t="n">
        <v>0</v>
      </c>
      <c r="D7127" s="1" t="n">
        <v>0</v>
      </c>
      <c r="E7127" s="1" t="n">
        <v>1</v>
      </c>
      <c r="F7127" s="1" t="n">
        <v>7130</v>
      </c>
      <c r="H7127" s="1" t="s">
        <v>7839</v>
      </c>
      <c r="I7127" s="3" t="e">
        <f aca="false">---#NAME?</f>
        <v>#NAME?</v>
      </c>
      <c r="J7127" s="3" t="s">
        <v>194</v>
      </c>
      <c r="K7127" s="1" t="n">
        <v>20</v>
      </c>
      <c r="L7127" s="1" t="n">
        <v>0</v>
      </c>
      <c r="M7127" s="1" t="n">
        <v>71320</v>
      </c>
    </row>
    <row r="7128" customFormat="false" ht="82.05" hidden="false" customHeight="false" outlineLevel="0" collapsed="false">
      <c r="A7128" s="1" t="n">
        <v>7133</v>
      </c>
      <c r="B7128" s="1" t="n">
        <v>87</v>
      </c>
      <c r="C7128" s="1" t="n">
        <v>0</v>
      </c>
      <c r="D7128" s="1" t="n">
        <v>0</v>
      </c>
      <c r="E7128" s="1" t="n">
        <v>0</v>
      </c>
      <c r="F7128" s="1" t="n">
        <v>7126</v>
      </c>
      <c r="I7128" s="3" t="s">
        <v>7840</v>
      </c>
      <c r="L7128" s="1" t="n">
        <v>0</v>
      </c>
      <c r="M7128" s="1" t="n">
        <v>71330</v>
      </c>
    </row>
    <row r="7129" customFormat="false" ht="14.9" hidden="false" customHeight="false" outlineLevel="0" collapsed="false">
      <c r="A7129" s="1" t="n">
        <v>7134</v>
      </c>
      <c r="B7129" s="1" t="n">
        <v>87</v>
      </c>
      <c r="C7129" s="1" t="n">
        <v>0</v>
      </c>
      <c r="D7129" s="1" t="n">
        <v>0</v>
      </c>
      <c r="E7129" s="1" t="n">
        <v>1</v>
      </c>
      <c r="F7129" s="1" t="n">
        <v>7133</v>
      </c>
      <c r="H7129" s="1" t="s">
        <v>7841</v>
      </c>
      <c r="I7129" s="3" t="e">
        <f aca="false">---#NAME?</f>
        <v>#NAME?</v>
      </c>
      <c r="J7129" s="3" t="s">
        <v>194</v>
      </c>
      <c r="K7129" s="1" t="n">
        <v>20</v>
      </c>
      <c r="L7129" s="1" t="n">
        <v>0</v>
      </c>
      <c r="M7129" s="1" t="n">
        <v>71340</v>
      </c>
    </row>
    <row r="7130" customFormat="false" ht="14.9" hidden="false" customHeight="false" outlineLevel="0" collapsed="false">
      <c r="A7130" s="1" t="n">
        <v>7135</v>
      </c>
      <c r="B7130" s="1" t="n">
        <v>87</v>
      </c>
      <c r="C7130" s="1" t="n">
        <v>0</v>
      </c>
      <c r="D7130" s="1" t="n">
        <v>0</v>
      </c>
      <c r="E7130" s="1" t="n">
        <v>1</v>
      </c>
      <c r="F7130" s="1" t="n">
        <v>7133</v>
      </c>
      <c r="H7130" s="1" t="s">
        <v>7842</v>
      </c>
      <c r="I7130" s="3" t="e">
        <f aca="false">---#NAME?</f>
        <v>#NAME?</v>
      </c>
      <c r="J7130" s="3" t="s">
        <v>194</v>
      </c>
      <c r="K7130" s="1" t="n">
        <v>20</v>
      </c>
      <c r="L7130" s="1" t="n">
        <v>0</v>
      </c>
      <c r="M7130" s="1" t="n">
        <v>71350</v>
      </c>
    </row>
    <row r="7131" customFormat="false" ht="14.9" hidden="false" customHeight="false" outlineLevel="0" collapsed="false">
      <c r="A7131" s="1" t="n">
        <v>7136</v>
      </c>
      <c r="B7131" s="1" t="n">
        <v>87</v>
      </c>
      <c r="C7131" s="1" t="n">
        <v>0</v>
      </c>
      <c r="D7131" s="1" t="n">
        <v>0</v>
      </c>
      <c r="E7131" s="1" t="n">
        <v>1</v>
      </c>
      <c r="F7131" s="1" t="n">
        <v>7111</v>
      </c>
      <c r="H7131" s="1" t="s">
        <v>7843</v>
      </c>
      <c r="I7131" s="3" t="e">
        <f aca="false">-#NAME? #NAME?,#NAME? #NAME? #NAME?-#NAME? #NAME? #NAME? #NAME? #NAME? #NAME? #NAME? #NAME? #NAME? #NAME? #NAME? #NAME? #NAME?,#NAME? #NAME? #NAME? #NAME? #NAME? #NAME? #NAME? #NAME? #NAME? #NAME? #NAME? #NAME? #NAME? #NAME? #NAME?</f>
        <v>#VALUE!</v>
      </c>
      <c r="J7131" s="3" t="s">
        <v>194</v>
      </c>
      <c r="K7131" s="1" t="n">
        <v>20</v>
      </c>
      <c r="L7131" s="1" t="n">
        <v>0</v>
      </c>
      <c r="M7131" s="1" t="n">
        <v>71360</v>
      </c>
    </row>
    <row r="7132" customFormat="false" ht="444.75" hidden="false" customHeight="false" outlineLevel="0" collapsed="false">
      <c r="A7132" s="1" t="n">
        <v>7137</v>
      </c>
      <c r="B7132" s="1" t="n">
        <v>87</v>
      </c>
      <c r="C7132" s="1" t="n">
        <v>0</v>
      </c>
      <c r="D7132" s="1" t="n">
        <v>0</v>
      </c>
      <c r="E7132" s="1" t="n">
        <v>1</v>
      </c>
      <c r="F7132" s="1" t="n">
        <v>7111</v>
      </c>
      <c r="H7132" s="1" t="s">
        <v>7844</v>
      </c>
      <c r="I7132" s="3" t="s">
        <v>7845</v>
      </c>
      <c r="J7132" s="3" t="s">
        <v>194</v>
      </c>
      <c r="K7132" s="1" t="n">
        <v>20</v>
      </c>
      <c r="L7132" s="1" t="n">
        <v>0</v>
      </c>
      <c r="M7132" s="1" t="n">
        <v>71370</v>
      </c>
    </row>
    <row r="7133" customFormat="false" ht="14.9" hidden="false" customHeight="false" outlineLevel="0" collapsed="false">
      <c r="A7133" s="1" t="n">
        <v>7138</v>
      </c>
      <c r="B7133" s="1" t="n">
        <v>87</v>
      </c>
      <c r="C7133" s="1" t="n">
        <v>0</v>
      </c>
      <c r="D7133" s="1" t="n">
        <v>0</v>
      </c>
      <c r="E7133" s="1" t="n">
        <v>1</v>
      </c>
      <c r="F7133" s="1" t="n">
        <v>7111</v>
      </c>
      <c r="H7133" s="1" t="s">
        <v>7846</v>
      </c>
      <c r="I7133" s="3" t="e">
        <f aca="false">-#NAME? #NAME?,#NAME? #NAME? #NAME?-#NAME? #NAME? #NAME? #NAME? #NAME? #NAME? #NAME? #NAME? #NAME? #NAME? #NAME? #NAME?,#NAME? #NAME? #NAME? #NAME? #NAME? #NAME? #NAME? #NAME? #NAME? #NAME? #NAME? #NAME? #NAME? #NAME? #NAME?</f>
        <v>#VALUE!</v>
      </c>
      <c r="J7133" s="3" t="s">
        <v>194</v>
      </c>
      <c r="K7133" s="1" t="n">
        <v>20</v>
      </c>
      <c r="L7133" s="1" t="n">
        <v>0</v>
      </c>
      <c r="M7133" s="1" t="n">
        <v>71380</v>
      </c>
    </row>
    <row r="7134" customFormat="false" ht="14.9" hidden="false" customHeight="false" outlineLevel="0" collapsed="false">
      <c r="A7134" s="1" t="n">
        <v>7139</v>
      </c>
      <c r="B7134" s="1" t="n">
        <v>87</v>
      </c>
      <c r="C7134" s="1" t="n">
        <v>0</v>
      </c>
      <c r="D7134" s="1" t="n">
        <v>0</v>
      </c>
      <c r="E7134" s="1" t="n">
        <v>1</v>
      </c>
      <c r="F7134" s="1" t="n">
        <v>7111</v>
      </c>
      <c r="H7134" s="1" t="s">
        <v>7847</v>
      </c>
      <c r="I7134" s="3" t="e">
        <f aca="false">-#NAME? #NAME?,#NAME? #NAME? #NAME?-#NAME? #NAME? #NAME? #NAME? #NAME? (#NAME? #NAME? #NAME? #NAME?) #NAME? #NAME? #NAME? #NAME? #NAME? #NAME? #NAME?,#NAME? #NAME? #NAME? #NAME? #NAME? #NAME? #NAME? #NAME? #NAME? #NAME? #NAME? #NAME?</f>
        <v>#VALUE!</v>
      </c>
      <c r="J7134" s="3" t="s">
        <v>194</v>
      </c>
      <c r="K7134" s="1" t="n">
        <v>20</v>
      </c>
      <c r="L7134" s="1" t="n">
        <v>0</v>
      </c>
      <c r="M7134" s="1" t="n">
        <v>71390</v>
      </c>
    </row>
    <row r="7135" customFormat="false" ht="14.9" hidden="false" customHeight="false" outlineLevel="0" collapsed="false">
      <c r="A7135" s="1" t="n">
        <v>7140</v>
      </c>
      <c r="B7135" s="1" t="n">
        <v>87</v>
      </c>
      <c r="C7135" s="1" t="n">
        <v>0</v>
      </c>
      <c r="D7135" s="1" t="n">
        <v>0</v>
      </c>
      <c r="E7135" s="1" t="n">
        <v>1</v>
      </c>
      <c r="F7135" s="1" t="n">
        <v>7111</v>
      </c>
      <c r="H7135" s="1" t="s">
        <v>7848</v>
      </c>
      <c r="I7135" s="3" t="e">
        <f aca="false">-#NAME? #NAME?,#NAME? #NAME? #NAME? #NAME? #NAME? #NAME?</f>
        <v>#VALUE!</v>
      </c>
      <c r="J7135" s="3" t="s">
        <v>194</v>
      </c>
      <c r="K7135" s="1" t="n">
        <v>20</v>
      </c>
      <c r="L7135" s="1" t="n">
        <v>0</v>
      </c>
      <c r="M7135" s="1" t="n">
        <v>71400</v>
      </c>
    </row>
    <row r="7136" customFormat="false" ht="14.9" hidden="false" customHeight="false" outlineLevel="0" collapsed="false">
      <c r="A7136" s="1" t="n">
        <v>7141</v>
      </c>
      <c r="B7136" s="1" t="n">
        <v>87</v>
      </c>
      <c r="C7136" s="1" t="n">
        <v>0</v>
      </c>
      <c r="D7136" s="1" t="n">
        <v>0</v>
      </c>
      <c r="E7136" s="1" t="n">
        <v>1</v>
      </c>
      <c r="F7136" s="1" t="n">
        <v>7111</v>
      </c>
      <c r="H7136" s="1" t="s">
        <v>7849</v>
      </c>
      <c r="I7136" s="3" t="e">
        <f aca="false">-#NAME?</f>
        <v>#NAME?</v>
      </c>
      <c r="J7136" s="3" t="s">
        <v>194</v>
      </c>
      <c r="K7136" s="1" t="n">
        <v>20</v>
      </c>
      <c r="L7136" s="1" t="n">
        <v>0</v>
      </c>
      <c r="M7136" s="1" t="n">
        <v>71410</v>
      </c>
    </row>
    <row r="7137" customFormat="false" ht="14.9" hidden="false" customHeight="false" outlineLevel="0" collapsed="false">
      <c r="A7137" s="1" t="n">
        <v>7142</v>
      </c>
      <c r="B7137" s="1" t="n">
        <v>87</v>
      </c>
      <c r="C7137" s="1" t="n">
        <v>0</v>
      </c>
      <c r="D7137" s="1" t="n">
        <v>0</v>
      </c>
      <c r="E7137" s="1" t="n">
        <v>0</v>
      </c>
      <c r="F7137" s="1" t="n">
        <v>7111</v>
      </c>
      <c r="I7137" s="3" t="e">
        <f aca="false">-#NAME?</f>
        <v>#NAME?</v>
      </c>
      <c r="L7137" s="1" t="n">
        <v>0</v>
      </c>
      <c r="M7137" s="1" t="n">
        <v>71420</v>
      </c>
    </row>
    <row r="7138" customFormat="false" ht="14.9" hidden="false" customHeight="false" outlineLevel="0" collapsed="false">
      <c r="A7138" s="1" t="n">
        <v>7143</v>
      </c>
      <c r="B7138" s="1" t="n">
        <v>87</v>
      </c>
      <c r="C7138" s="1" t="n">
        <v>0</v>
      </c>
      <c r="D7138" s="1" t="n">
        <v>0</v>
      </c>
      <c r="E7138" s="1" t="n">
        <v>1</v>
      </c>
      <c r="F7138" s="1" t="n">
        <v>7142</v>
      </c>
      <c r="H7138" s="1" t="s">
        <v>7850</v>
      </c>
      <c r="I7138" s="3" t="e">
        <f aca="false">---#NAME? #NAME? #NAME?</f>
        <v>#VALUE!</v>
      </c>
      <c r="J7138" s="3" t="s">
        <v>194</v>
      </c>
      <c r="K7138" s="1" t="n">
        <v>20</v>
      </c>
      <c r="L7138" s="1" t="n">
        <v>0</v>
      </c>
      <c r="M7138" s="1" t="n">
        <v>71430</v>
      </c>
    </row>
    <row r="7139" customFormat="false" ht="14.9" hidden="false" customHeight="false" outlineLevel="0" collapsed="false">
      <c r="A7139" s="1" t="n">
        <v>7144</v>
      </c>
      <c r="B7139" s="1" t="n">
        <v>87</v>
      </c>
      <c r="C7139" s="1" t="n">
        <v>0</v>
      </c>
      <c r="D7139" s="1" t="n">
        <v>0</v>
      </c>
      <c r="E7139" s="1" t="n">
        <v>1</v>
      </c>
      <c r="F7139" s="1" t="n">
        <v>7142</v>
      </c>
      <c r="H7139" s="1" t="s">
        <v>7851</v>
      </c>
      <c r="I7139" s="3" t="e">
        <f aca="false">---#NAME?</f>
        <v>#NAME?</v>
      </c>
      <c r="J7139" s="3" t="s">
        <v>194</v>
      </c>
      <c r="K7139" s="1" t="n">
        <v>20</v>
      </c>
      <c r="L7139" s="1" t="n">
        <v>0</v>
      </c>
      <c r="M7139" s="1" t="n">
        <v>71440</v>
      </c>
    </row>
    <row r="7140" customFormat="false" ht="14.9" hidden="false" customHeight="false" outlineLevel="0" collapsed="false">
      <c r="A7140" s="1" t="n">
        <v>7145</v>
      </c>
      <c r="B7140" s="1" t="n">
        <v>87</v>
      </c>
      <c r="C7140" s="1" t="n">
        <v>0</v>
      </c>
      <c r="D7140" s="1" t="n">
        <v>0</v>
      </c>
      <c r="E7140" s="1" t="n">
        <v>1</v>
      </c>
      <c r="F7140" s="1" t="n">
        <v>7142</v>
      </c>
      <c r="H7140" s="1" t="s">
        <v>7852</v>
      </c>
      <c r="I7140" s="3" t="e">
        <f aca="false">---#NAME?</f>
        <v>#NAME?</v>
      </c>
      <c r="J7140" s="3" t="s">
        <v>194</v>
      </c>
      <c r="K7140" s="1" t="n">
        <v>20</v>
      </c>
      <c r="L7140" s="1" t="n">
        <v>0</v>
      </c>
      <c r="M7140" s="1" t="n">
        <v>71450</v>
      </c>
    </row>
    <row r="7141" customFormat="false" ht="68.65" hidden="false" customHeight="false" outlineLevel="0" collapsed="false">
      <c r="A7141" s="1" t="n">
        <v>7146</v>
      </c>
      <c r="B7141" s="1" t="n">
        <v>87</v>
      </c>
      <c r="C7141" s="1" t="n">
        <v>0</v>
      </c>
      <c r="D7141" s="1" t="n">
        <v>1</v>
      </c>
      <c r="E7141" s="1" t="n">
        <v>0</v>
      </c>
      <c r="G7141" s="1" t="n">
        <v>87.04</v>
      </c>
      <c r="I7141" s="3" t="s">
        <v>7853</v>
      </c>
      <c r="L7141" s="1" t="n">
        <v>0</v>
      </c>
      <c r="M7141" s="1" t="n">
        <v>71460</v>
      </c>
    </row>
    <row r="7142" customFormat="false" ht="82.05" hidden="false" customHeight="false" outlineLevel="0" collapsed="false">
      <c r="A7142" s="1" t="n">
        <v>7147</v>
      </c>
      <c r="B7142" s="1" t="n">
        <v>87</v>
      </c>
      <c r="C7142" s="1" t="n">
        <v>0</v>
      </c>
      <c r="D7142" s="1" t="n">
        <v>0</v>
      </c>
      <c r="E7142" s="1" t="n">
        <v>0</v>
      </c>
      <c r="F7142" s="1" t="n">
        <v>7146</v>
      </c>
      <c r="I7142" s="3" t="s">
        <v>7854</v>
      </c>
      <c r="L7142" s="1" t="n">
        <v>0</v>
      </c>
      <c r="M7142" s="1" t="n">
        <v>71470</v>
      </c>
    </row>
    <row r="7143" customFormat="false" ht="14.9" hidden="false" customHeight="false" outlineLevel="0" collapsed="false">
      <c r="A7143" s="1" t="n">
        <v>7148</v>
      </c>
      <c r="B7143" s="1" t="n">
        <v>87</v>
      </c>
      <c r="C7143" s="1" t="n">
        <v>0</v>
      </c>
      <c r="D7143" s="1" t="n">
        <v>0</v>
      </c>
      <c r="E7143" s="1" t="n">
        <v>1</v>
      </c>
      <c r="F7143" s="1" t="n">
        <v>7147</v>
      </c>
      <c r="H7143" s="1" t="s">
        <v>7855</v>
      </c>
      <c r="I7143" s="3" t="e">
        <f aca="false">---#NAME?</f>
        <v>#NAME?</v>
      </c>
      <c r="J7143" s="3" t="s">
        <v>194</v>
      </c>
      <c r="K7143" s="1" t="n">
        <v>10</v>
      </c>
      <c r="L7143" s="1" t="n">
        <v>0</v>
      </c>
      <c r="M7143" s="1" t="n">
        <v>71480</v>
      </c>
    </row>
    <row r="7144" customFormat="false" ht="14.9" hidden="false" customHeight="false" outlineLevel="0" collapsed="false">
      <c r="A7144" s="1" t="n">
        <v>7149</v>
      </c>
      <c r="B7144" s="1" t="n">
        <v>87</v>
      </c>
      <c r="C7144" s="1" t="n">
        <v>0</v>
      </c>
      <c r="D7144" s="1" t="n">
        <v>0</v>
      </c>
      <c r="E7144" s="1" t="n">
        <v>1</v>
      </c>
      <c r="F7144" s="1" t="n">
        <v>7147</v>
      </c>
      <c r="H7144" s="1" t="s">
        <v>7856</v>
      </c>
      <c r="I7144" s="3" t="e">
        <f aca="false">---#NAME?</f>
        <v>#NAME?</v>
      </c>
      <c r="J7144" s="3" t="s">
        <v>194</v>
      </c>
      <c r="K7144" s="1" t="n">
        <v>10</v>
      </c>
      <c r="L7144" s="1" t="n">
        <v>0</v>
      </c>
      <c r="M7144" s="1" t="n">
        <v>71490</v>
      </c>
    </row>
    <row r="7145" customFormat="false" ht="149.25" hidden="false" customHeight="false" outlineLevel="0" collapsed="false">
      <c r="A7145" s="1" t="n">
        <v>7150</v>
      </c>
      <c r="B7145" s="1" t="n">
        <v>87</v>
      </c>
      <c r="C7145" s="1" t="n">
        <v>0</v>
      </c>
      <c r="D7145" s="1" t="n">
        <v>0</v>
      </c>
      <c r="E7145" s="1" t="n">
        <v>0</v>
      </c>
      <c r="F7145" s="1" t="n">
        <v>7146</v>
      </c>
      <c r="I7145" s="3" t="s">
        <v>7857</v>
      </c>
      <c r="L7145" s="1" t="n">
        <v>0</v>
      </c>
      <c r="M7145" s="1" t="n">
        <v>71500</v>
      </c>
    </row>
    <row r="7146" customFormat="false" ht="68.65" hidden="false" customHeight="false" outlineLevel="0" collapsed="false">
      <c r="A7146" s="1" t="n">
        <v>7151</v>
      </c>
      <c r="B7146" s="1" t="n">
        <v>87</v>
      </c>
      <c r="C7146" s="1" t="n">
        <v>0</v>
      </c>
      <c r="D7146" s="1" t="n">
        <v>0</v>
      </c>
      <c r="E7146" s="1" t="n">
        <v>0</v>
      </c>
      <c r="F7146" s="1" t="n">
        <v>7150</v>
      </c>
      <c r="I7146" s="3" t="s">
        <v>7858</v>
      </c>
      <c r="L7146" s="1" t="n">
        <v>0</v>
      </c>
      <c r="M7146" s="1" t="n">
        <v>71510</v>
      </c>
    </row>
    <row r="7147" customFormat="false" ht="14.9" hidden="false" customHeight="false" outlineLevel="0" collapsed="false">
      <c r="A7147" s="1" t="n">
        <v>7152</v>
      </c>
      <c r="B7147" s="1" t="n">
        <v>87</v>
      </c>
      <c r="C7147" s="1" t="n">
        <v>0</v>
      </c>
      <c r="D7147" s="1" t="n">
        <v>0</v>
      </c>
      <c r="E7147" s="1" t="n">
        <v>1</v>
      </c>
      <c r="F7147" s="1" t="n">
        <v>7151</v>
      </c>
      <c r="H7147" s="1" t="s">
        <v>7859</v>
      </c>
      <c r="I7147" s="3" t="e">
        <f aca="false">---#NAME?</f>
        <v>#NAME?</v>
      </c>
      <c r="J7147" s="3" t="s">
        <v>194</v>
      </c>
      <c r="K7147" s="1" t="n">
        <v>10</v>
      </c>
      <c r="L7147" s="1" t="n">
        <v>0</v>
      </c>
      <c r="M7147" s="1" t="n">
        <v>71520</v>
      </c>
    </row>
    <row r="7148" customFormat="false" ht="14.9" hidden="false" customHeight="false" outlineLevel="0" collapsed="false">
      <c r="A7148" s="1" t="n">
        <v>7153</v>
      </c>
      <c r="B7148" s="1" t="n">
        <v>87</v>
      </c>
      <c r="C7148" s="1" t="n">
        <v>0</v>
      </c>
      <c r="D7148" s="1" t="n">
        <v>0</v>
      </c>
      <c r="E7148" s="1" t="n">
        <v>1</v>
      </c>
      <c r="F7148" s="1" t="n">
        <v>7151</v>
      </c>
      <c r="H7148" s="1" t="s">
        <v>7860</v>
      </c>
      <c r="I7148" s="3" t="e">
        <f aca="false">---#NAME?</f>
        <v>#NAME?</v>
      </c>
      <c r="J7148" s="3" t="s">
        <v>194</v>
      </c>
      <c r="K7148" s="1" t="n">
        <v>10</v>
      </c>
      <c r="L7148" s="1" t="n">
        <v>0</v>
      </c>
      <c r="M7148" s="1" t="n">
        <v>71530</v>
      </c>
    </row>
    <row r="7149" customFormat="false" ht="108.95" hidden="false" customHeight="false" outlineLevel="0" collapsed="false">
      <c r="A7149" s="1" t="n">
        <v>7154</v>
      </c>
      <c r="B7149" s="1" t="n">
        <v>87</v>
      </c>
      <c r="C7149" s="1" t="n">
        <v>0</v>
      </c>
      <c r="D7149" s="1" t="n">
        <v>0</v>
      </c>
      <c r="E7149" s="1" t="n">
        <v>0</v>
      </c>
      <c r="F7149" s="1" t="n">
        <v>7150</v>
      </c>
      <c r="I7149" s="3" t="s">
        <v>7861</v>
      </c>
      <c r="L7149" s="1" t="n">
        <v>0</v>
      </c>
      <c r="M7149" s="1" t="n">
        <v>71540</v>
      </c>
    </row>
    <row r="7150" customFormat="false" ht="14.9" hidden="false" customHeight="false" outlineLevel="0" collapsed="false">
      <c r="A7150" s="1" t="n">
        <v>7155</v>
      </c>
      <c r="B7150" s="1" t="n">
        <v>87</v>
      </c>
      <c r="C7150" s="1" t="n">
        <v>0</v>
      </c>
      <c r="D7150" s="1" t="n">
        <v>0</v>
      </c>
      <c r="E7150" s="1" t="n">
        <v>1</v>
      </c>
      <c r="F7150" s="1" t="n">
        <v>7154</v>
      </c>
      <c r="H7150" s="1" t="s">
        <v>7862</v>
      </c>
      <c r="I7150" s="3" t="e">
        <f aca="false">---#NAME?</f>
        <v>#NAME?</v>
      </c>
      <c r="J7150" s="3" t="s">
        <v>194</v>
      </c>
      <c r="K7150" s="1" t="n">
        <v>10</v>
      </c>
      <c r="L7150" s="1" t="n">
        <v>0</v>
      </c>
      <c r="M7150" s="1" t="n">
        <v>71550</v>
      </c>
    </row>
    <row r="7151" customFormat="false" ht="14.9" hidden="false" customHeight="false" outlineLevel="0" collapsed="false">
      <c r="A7151" s="1" t="n">
        <v>7156</v>
      </c>
      <c r="B7151" s="1" t="n">
        <v>87</v>
      </c>
      <c r="C7151" s="1" t="n">
        <v>0</v>
      </c>
      <c r="D7151" s="1" t="n">
        <v>0</v>
      </c>
      <c r="E7151" s="1" t="n">
        <v>1</v>
      </c>
      <c r="F7151" s="1" t="n">
        <v>7154</v>
      </c>
      <c r="H7151" s="1" t="s">
        <v>7863</v>
      </c>
      <c r="I7151" s="3" t="e">
        <f aca="false">---#NAME?</f>
        <v>#NAME?</v>
      </c>
      <c r="J7151" s="3" t="s">
        <v>194</v>
      </c>
      <c r="K7151" s="1" t="n">
        <v>10</v>
      </c>
      <c r="L7151" s="1" t="n">
        <v>0</v>
      </c>
      <c r="M7151" s="1" t="n">
        <v>71560</v>
      </c>
    </row>
    <row r="7152" customFormat="false" ht="55.2" hidden="false" customHeight="false" outlineLevel="0" collapsed="false">
      <c r="A7152" s="1" t="n">
        <v>7157</v>
      </c>
      <c r="B7152" s="1" t="n">
        <v>87</v>
      </c>
      <c r="C7152" s="1" t="n">
        <v>0</v>
      </c>
      <c r="D7152" s="1" t="n">
        <v>0</v>
      </c>
      <c r="E7152" s="1" t="n">
        <v>0</v>
      </c>
      <c r="F7152" s="1" t="n">
        <v>7150</v>
      </c>
      <c r="I7152" s="3" t="s">
        <v>7864</v>
      </c>
      <c r="K7152" s="1" t="n">
        <v>10</v>
      </c>
      <c r="L7152" s="1" t="n">
        <v>0</v>
      </c>
      <c r="M7152" s="1" t="n">
        <v>71570</v>
      </c>
    </row>
    <row r="7153" customFormat="false" ht="14.9" hidden="false" customHeight="false" outlineLevel="0" collapsed="false">
      <c r="A7153" s="1" t="n">
        <v>7158</v>
      </c>
      <c r="B7153" s="1" t="n">
        <v>87</v>
      </c>
      <c r="C7153" s="1" t="n">
        <v>0</v>
      </c>
      <c r="D7153" s="1" t="n">
        <v>0</v>
      </c>
      <c r="E7153" s="1" t="n">
        <v>1</v>
      </c>
      <c r="F7153" s="1" t="n">
        <v>7157</v>
      </c>
      <c r="H7153" s="1" t="s">
        <v>7865</v>
      </c>
      <c r="I7153" s="3" t="e">
        <f aca="false">---#NAME?</f>
        <v>#NAME?</v>
      </c>
      <c r="J7153" s="3" t="s">
        <v>194</v>
      </c>
      <c r="K7153" s="1" t="n">
        <v>10</v>
      </c>
      <c r="L7153" s="1" t="n">
        <v>0</v>
      </c>
      <c r="M7153" s="1" t="n">
        <v>71580</v>
      </c>
    </row>
    <row r="7154" customFormat="false" ht="14.9" hidden="false" customHeight="false" outlineLevel="0" collapsed="false">
      <c r="A7154" s="1" t="n">
        <v>7159</v>
      </c>
      <c r="B7154" s="1" t="n">
        <v>87</v>
      </c>
      <c r="C7154" s="1" t="n">
        <v>0</v>
      </c>
      <c r="D7154" s="1" t="n">
        <v>0</v>
      </c>
      <c r="E7154" s="1" t="n">
        <v>1</v>
      </c>
      <c r="F7154" s="1" t="n">
        <v>7157</v>
      </c>
      <c r="H7154" s="1" t="s">
        <v>7866</v>
      </c>
      <c r="I7154" s="3" t="e">
        <f aca="false">---#NAME?</f>
        <v>#NAME?</v>
      </c>
      <c r="J7154" s="3" t="s">
        <v>194</v>
      </c>
      <c r="K7154" s="1" t="n">
        <v>10</v>
      </c>
      <c r="L7154" s="1" t="n">
        <v>0</v>
      </c>
      <c r="M7154" s="1" t="n">
        <v>71590</v>
      </c>
    </row>
    <row r="7155" customFormat="false" ht="108.95" hidden="false" customHeight="false" outlineLevel="0" collapsed="false">
      <c r="A7155" s="1" t="n">
        <v>7160</v>
      </c>
      <c r="B7155" s="1" t="n">
        <v>87</v>
      </c>
      <c r="C7155" s="1" t="n">
        <v>0</v>
      </c>
      <c r="D7155" s="1" t="n">
        <v>0</v>
      </c>
      <c r="E7155" s="1" t="n">
        <v>0</v>
      </c>
      <c r="F7155" s="1" t="n">
        <v>7146</v>
      </c>
      <c r="I7155" s="3" t="s">
        <v>7867</v>
      </c>
      <c r="L7155" s="1" t="n">
        <v>0</v>
      </c>
      <c r="M7155" s="1" t="n">
        <v>71600</v>
      </c>
    </row>
    <row r="7156" customFormat="false" ht="68.65" hidden="false" customHeight="false" outlineLevel="0" collapsed="false">
      <c r="A7156" s="1" t="n">
        <v>7161</v>
      </c>
      <c r="B7156" s="1" t="n">
        <v>87</v>
      </c>
      <c r="C7156" s="1" t="n">
        <v>0</v>
      </c>
      <c r="D7156" s="1" t="n">
        <v>0</v>
      </c>
      <c r="E7156" s="1" t="n">
        <v>0</v>
      </c>
      <c r="F7156" s="1" t="n">
        <v>7160</v>
      </c>
      <c r="I7156" s="3" t="s">
        <v>7858</v>
      </c>
      <c r="L7156" s="1" t="n">
        <v>0</v>
      </c>
      <c r="M7156" s="1" t="n">
        <v>71610</v>
      </c>
    </row>
    <row r="7157" customFormat="false" ht="14.9" hidden="false" customHeight="false" outlineLevel="0" collapsed="false">
      <c r="A7157" s="1" t="n">
        <v>7162</v>
      </c>
      <c r="B7157" s="1" t="n">
        <v>87</v>
      </c>
      <c r="C7157" s="1" t="n">
        <v>0</v>
      </c>
      <c r="D7157" s="1" t="n">
        <v>0</v>
      </c>
      <c r="E7157" s="1" t="n">
        <v>1</v>
      </c>
      <c r="F7157" s="1" t="n">
        <v>7161</v>
      </c>
      <c r="H7157" s="1" t="s">
        <v>7868</v>
      </c>
      <c r="I7157" s="3" t="e">
        <f aca="false">---#NAME?</f>
        <v>#NAME?</v>
      </c>
      <c r="J7157" s="3" t="s">
        <v>194</v>
      </c>
      <c r="K7157" s="1" t="n">
        <v>10</v>
      </c>
      <c r="L7157" s="1" t="n">
        <v>0</v>
      </c>
      <c r="M7157" s="1" t="n">
        <v>71620</v>
      </c>
    </row>
    <row r="7158" customFormat="false" ht="14.9" hidden="false" customHeight="false" outlineLevel="0" collapsed="false">
      <c r="A7158" s="1" t="n">
        <v>7163</v>
      </c>
      <c r="B7158" s="1" t="n">
        <v>87</v>
      </c>
      <c r="C7158" s="1" t="n">
        <v>0</v>
      </c>
      <c r="D7158" s="1" t="n">
        <v>0</v>
      </c>
      <c r="E7158" s="1" t="n">
        <v>1</v>
      </c>
      <c r="F7158" s="1" t="n">
        <v>7161</v>
      </c>
      <c r="H7158" s="1" t="s">
        <v>7869</v>
      </c>
      <c r="I7158" s="3" t="e">
        <f aca="false">---#NAME?</f>
        <v>#NAME?</v>
      </c>
      <c r="J7158" s="3" t="s">
        <v>194</v>
      </c>
      <c r="K7158" s="1" t="n">
        <v>10</v>
      </c>
      <c r="L7158" s="1" t="n">
        <v>0</v>
      </c>
      <c r="M7158" s="1" t="n">
        <v>71630</v>
      </c>
    </row>
    <row r="7159" customFormat="false" ht="55.2" hidden="false" customHeight="false" outlineLevel="0" collapsed="false">
      <c r="A7159" s="1" t="n">
        <v>7164</v>
      </c>
      <c r="B7159" s="1" t="n">
        <v>87</v>
      </c>
      <c r="C7159" s="1" t="n">
        <v>0</v>
      </c>
      <c r="D7159" s="1" t="n">
        <v>0</v>
      </c>
      <c r="E7159" s="1" t="n">
        <v>0</v>
      </c>
      <c r="F7159" s="1" t="n">
        <v>7160</v>
      </c>
      <c r="I7159" s="3" t="s">
        <v>7870</v>
      </c>
      <c r="L7159" s="1" t="n">
        <v>0</v>
      </c>
      <c r="M7159" s="1" t="n">
        <v>71640</v>
      </c>
    </row>
    <row r="7160" customFormat="false" ht="14.9" hidden="false" customHeight="false" outlineLevel="0" collapsed="false">
      <c r="A7160" s="1" t="n">
        <v>7165</v>
      </c>
      <c r="B7160" s="1" t="n">
        <v>87</v>
      </c>
      <c r="C7160" s="1" t="n">
        <v>0</v>
      </c>
      <c r="D7160" s="1" t="n">
        <v>0</v>
      </c>
      <c r="E7160" s="1" t="n">
        <v>1</v>
      </c>
      <c r="F7160" s="1" t="n">
        <v>7164</v>
      </c>
      <c r="H7160" s="1" t="s">
        <v>7871</v>
      </c>
      <c r="I7160" s="3" t="e">
        <f aca="false">---#NAME?</f>
        <v>#NAME?</v>
      </c>
      <c r="J7160" s="3" t="s">
        <v>194</v>
      </c>
      <c r="K7160" s="1" t="n">
        <v>10</v>
      </c>
      <c r="L7160" s="1" t="n">
        <v>0</v>
      </c>
      <c r="M7160" s="1" t="n">
        <v>71650</v>
      </c>
    </row>
    <row r="7161" customFormat="false" ht="14.9" hidden="false" customHeight="false" outlineLevel="0" collapsed="false">
      <c r="A7161" s="1" t="n">
        <v>7166</v>
      </c>
      <c r="B7161" s="1" t="n">
        <v>87</v>
      </c>
      <c r="C7161" s="1" t="n">
        <v>0</v>
      </c>
      <c r="D7161" s="1" t="n">
        <v>0</v>
      </c>
      <c r="E7161" s="1" t="n">
        <v>1</v>
      </c>
      <c r="F7161" s="1" t="n">
        <v>7164</v>
      </c>
      <c r="H7161" s="1" t="s">
        <v>7872</v>
      </c>
      <c r="I7161" s="3" t="e">
        <f aca="false">---#NAME?</f>
        <v>#NAME?</v>
      </c>
      <c r="J7161" s="3" t="s">
        <v>194</v>
      </c>
      <c r="K7161" s="1" t="n">
        <v>10</v>
      </c>
      <c r="L7161" s="1" t="n">
        <v>0</v>
      </c>
      <c r="M7161" s="1" t="n">
        <v>71660</v>
      </c>
    </row>
    <row r="7162" customFormat="false" ht="14.9" hidden="false" customHeight="false" outlineLevel="0" collapsed="false">
      <c r="A7162" s="1" t="n">
        <v>7167</v>
      </c>
      <c r="B7162" s="1" t="n">
        <v>87</v>
      </c>
      <c r="C7162" s="1" t="n">
        <v>0</v>
      </c>
      <c r="D7162" s="1" t="n">
        <v>0</v>
      </c>
      <c r="E7162" s="1" t="n">
        <v>0</v>
      </c>
      <c r="F7162" s="1" t="n">
        <v>7146</v>
      </c>
      <c r="I7162" s="3" t="s">
        <v>6517</v>
      </c>
      <c r="L7162" s="1" t="n">
        <v>0</v>
      </c>
      <c r="M7162" s="1" t="n">
        <v>71670</v>
      </c>
    </row>
    <row r="7163" customFormat="false" ht="14.9" hidden="false" customHeight="false" outlineLevel="0" collapsed="false">
      <c r="A7163" s="1" t="n">
        <v>7168</v>
      </c>
      <c r="B7163" s="1" t="n">
        <v>87</v>
      </c>
      <c r="C7163" s="1" t="n">
        <v>0</v>
      </c>
      <c r="D7163" s="1" t="n">
        <v>0</v>
      </c>
      <c r="E7163" s="1" t="n">
        <v>1</v>
      </c>
      <c r="F7163" s="1" t="n">
        <v>7167</v>
      </c>
      <c r="H7163" s="1" t="s">
        <v>7873</v>
      </c>
      <c r="I7163" s="3" t="e">
        <f aca="false">---#NAME?</f>
        <v>#NAME?</v>
      </c>
      <c r="J7163" s="3" t="s">
        <v>194</v>
      </c>
      <c r="K7163" s="1" t="n">
        <v>10</v>
      </c>
      <c r="L7163" s="1" t="n">
        <v>0</v>
      </c>
      <c r="M7163" s="1" t="n">
        <v>71680</v>
      </c>
    </row>
    <row r="7164" customFormat="false" ht="14.9" hidden="false" customHeight="false" outlineLevel="0" collapsed="false">
      <c r="A7164" s="1" t="n">
        <v>7169</v>
      </c>
      <c r="B7164" s="1" t="n">
        <v>87</v>
      </c>
      <c r="C7164" s="1" t="n">
        <v>0</v>
      </c>
      <c r="D7164" s="1" t="n">
        <v>0</v>
      </c>
      <c r="E7164" s="1" t="n">
        <v>1</v>
      </c>
      <c r="F7164" s="1" t="n">
        <v>7167</v>
      </c>
      <c r="H7164" s="1" t="s">
        <v>7874</v>
      </c>
      <c r="I7164" s="3" t="e">
        <f aca="false">---#NAME?</f>
        <v>#NAME?</v>
      </c>
      <c r="J7164" s="3" t="s">
        <v>194</v>
      </c>
      <c r="K7164" s="1" t="n">
        <v>10</v>
      </c>
      <c r="L7164" s="1" t="n">
        <v>0</v>
      </c>
      <c r="M7164" s="1" t="n">
        <v>71690</v>
      </c>
    </row>
    <row r="7165" customFormat="false" ht="498.5" hidden="false" customHeight="false" outlineLevel="0" collapsed="false">
      <c r="A7165" s="1" t="n">
        <v>7170</v>
      </c>
      <c r="B7165" s="1" t="n">
        <v>87</v>
      </c>
      <c r="C7165" s="1" t="n">
        <v>0</v>
      </c>
      <c r="D7165" s="1" t="n">
        <v>1</v>
      </c>
      <c r="E7165" s="1" t="n">
        <v>0</v>
      </c>
      <c r="G7165" s="1" t="n">
        <v>87.05</v>
      </c>
      <c r="I7165" s="3" t="s">
        <v>7875</v>
      </c>
      <c r="L7165" s="1" t="n">
        <v>0</v>
      </c>
      <c r="M7165" s="1" t="n">
        <v>71700</v>
      </c>
    </row>
    <row r="7166" customFormat="false" ht="14.9" hidden="false" customHeight="false" outlineLevel="0" collapsed="false">
      <c r="A7166" s="1" t="n">
        <v>7171</v>
      </c>
      <c r="B7166" s="1" t="n">
        <v>87</v>
      </c>
      <c r="C7166" s="1" t="n">
        <v>0</v>
      </c>
      <c r="D7166" s="1" t="n">
        <v>0</v>
      </c>
      <c r="E7166" s="1" t="n">
        <v>1</v>
      </c>
      <c r="F7166" s="1" t="n">
        <v>7170</v>
      </c>
      <c r="H7166" s="1" t="s">
        <v>7876</v>
      </c>
      <c r="I7166" s="3" t="e">
        <f aca="false">-#NAME? #NAME?</f>
        <v>#VALUE!</v>
      </c>
      <c r="J7166" s="3" t="s">
        <v>194</v>
      </c>
      <c r="K7166" s="1" t="n">
        <v>10</v>
      </c>
      <c r="L7166" s="1" t="n">
        <v>0</v>
      </c>
      <c r="M7166" s="1" t="n">
        <v>71710</v>
      </c>
    </row>
    <row r="7167" customFormat="false" ht="14.9" hidden="false" customHeight="false" outlineLevel="0" collapsed="false">
      <c r="A7167" s="1" t="n">
        <v>7172</v>
      </c>
      <c r="B7167" s="1" t="n">
        <v>87</v>
      </c>
      <c r="C7167" s="1" t="n">
        <v>0</v>
      </c>
      <c r="D7167" s="1" t="n">
        <v>0</v>
      </c>
      <c r="E7167" s="1" t="n">
        <v>1</v>
      </c>
      <c r="F7167" s="1" t="n">
        <v>7170</v>
      </c>
      <c r="H7167" s="1" t="s">
        <v>7877</v>
      </c>
      <c r="I7167" s="3" t="e">
        <f aca="false">-#NAME? #NAME? #NAME?</f>
        <v>#VALUE!</v>
      </c>
      <c r="J7167" s="3" t="s">
        <v>194</v>
      </c>
      <c r="K7167" s="1" t="n">
        <v>10</v>
      </c>
      <c r="L7167" s="1" t="n">
        <v>0</v>
      </c>
      <c r="M7167" s="1" t="n">
        <v>71720</v>
      </c>
    </row>
    <row r="7168" customFormat="false" ht="14.9" hidden="false" customHeight="false" outlineLevel="0" collapsed="false">
      <c r="A7168" s="1" t="n">
        <v>7173</v>
      </c>
      <c r="B7168" s="1" t="n">
        <v>87</v>
      </c>
      <c r="C7168" s="1" t="n">
        <v>0</v>
      </c>
      <c r="D7168" s="1" t="n">
        <v>0</v>
      </c>
      <c r="E7168" s="1" t="n">
        <v>1</v>
      </c>
      <c r="F7168" s="1" t="n">
        <v>7170</v>
      </c>
      <c r="H7168" s="1" t="s">
        <v>7878</v>
      </c>
      <c r="I7168" s="3" t="e">
        <f aca="false">-#NAME? #NAME? #NAME?</f>
        <v>#VALUE!</v>
      </c>
      <c r="J7168" s="3" t="s">
        <v>194</v>
      </c>
      <c r="K7168" s="1" t="n">
        <v>10</v>
      </c>
      <c r="L7168" s="1" t="n">
        <v>0</v>
      </c>
      <c r="M7168" s="1" t="n">
        <v>71730</v>
      </c>
    </row>
    <row r="7169" customFormat="false" ht="14.9" hidden="false" customHeight="false" outlineLevel="0" collapsed="false">
      <c r="A7169" s="1" t="n">
        <v>7174</v>
      </c>
      <c r="B7169" s="1" t="n">
        <v>87</v>
      </c>
      <c r="C7169" s="1" t="n">
        <v>0</v>
      </c>
      <c r="D7169" s="1" t="n">
        <v>0</v>
      </c>
      <c r="E7169" s="1" t="n">
        <v>1</v>
      </c>
      <c r="F7169" s="1" t="n">
        <v>7170</v>
      </c>
      <c r="H7169" s="1" t="s">
        <v>7879</v>
      </c>
      <c r="I7169" s="3" t="e">
        <f aca="false">-#NAME?-#NAME? #NAME?</f>
        <v>#VALUE!</v>
      </c>
      <c r="J7169" s="3" t="s">
        <v>194</v>
      </c>
      <c r="K7169" s="1" t="n">
        <v>10</v>
      </c>
      <c r="L7169" s="1" t="n">
        <v>0</v>
      </c>
      <c r="M7169" s="1" t="n">
        <v>71740</v>
      </c>
    </row>
    <row r="7170" customFormat="false" ht="14.9" hidden="false" customHeight="false" outlineLevel="0" collapsed="false">
      <c r="A7170" s="1" t="n">
        <v>7175</v>
      </c>
      <c r="B7170" s="1" t="n">
        <v>87</v>
      </c>
      <c r="C7170" s="1" t="n">
        <v>0</v>
      </c>
      <c r="D7170" s="1" t="n">
        <v>0</v>
      </c>
      <c r="E7170" s="1" t="n">
        <v>1</v>
      </c>
      <c r="F7170" s="1" t="n">
        <v>7170</v>
      </c>
      <c r="H7170" s="1" t="s">
        <v>7880</v>
      </c>
      <c r="I7170" s="3" t="e">
        <f aca="false">-#NAME?</f>
        <v>#NAME?</v>
      </c>
      <c r="J7170" s="3" t="s">
        <v>194</v>
      </c>
      <c r="K7170" s="1" t="n">
        <v>10</v>
      </c>
      <c r="L7170" s="1" t="n">
        <v>0</v>
      </c>
      <c r="M7170" s="1" t="n">
        <v>71750</v>
      </c>
    </row>
    <row r="7171" customFormat="false" ht="135.8" hidden="false" customHeight="false" outlineLevel="0" collapsed="false">
      <c r="A7171" s="1" t="n">
        <v>7176</v>
      </c>
      <c r="B7171" s="1" t="n">
        <v>87</v>
      </c>
      <c r="C7171" s="1" t="n">
        <v>0</v>
      </c>
      <c r="D7171" s="1" t="n">
        <v>1</v>
      </c>
      <c r="E7171" s="1" t="n">
        <v>1</v>
      </c>
      <c r="G7171" s="1" t="n">
        <v>87.06</v>
      </c>
      <c r="H7171" s="1" t="s">
        <v>7881</v>
      </c>
      <c r="I7171" s="3" t="s">
        <v>7882</v>
      </c>
      <c r="J7171" s="3" t="s">
        <v>194</v>
      </c>
      <c r="K7171" s="1" t="n">
        <v>10</v>
      </c>
      <c r="L7171" s="1" t="n">
        <v>0</v>
      </c>
      <c r="M7171" s="1" t="n">
        <v>71760</v>
      </c>
    </row>
    <row r="7172" customFormat="false" ht="122.35" hidden="false" customHeight="false" outlineLevel="0" collapsed="false">
      <c r="A7172" s="1" t="n">
        <v>7177</v>
      </c>
      <c r="B7172" s="1" t="n">
        <v>87</v>
      </c>
      <c r="C7172" s="1" t="n">
        <v>0</v>
      </c>
      <c r="D7172" s="1" t="n">
        <v>1</v>
      </c>
      <c r="E7172" s="1" t="n">
        <v>0</v>
      </c>
      <c r="G7172" s="1" t="n">
        <v>87.07</v>
      </c>
      <c r="I7172" s="3" t="s">
        <v>7883</v>
      </c>
      <c r="L7172" s="1" t="n">
        <v>0</v>
      </c>
      <c r="M7172" s="1" t="n">
        <v>71770</v>
      </c>
    </row>
    <row r="7173" customFormat="false" ht="68.65" hidden="false" customHeight="false" outlineLevel="0" collapsed="false">
      <c r="A7173" s="1" t="n">
        <v>7178</v>
      </c>
      <c r="B7173" s="1" t="n">
        <v>87</v>
      </c>
      <c r="C7173" s="1" t="n">
        <v>0</v>
      </c>
      <c r="D7173" s="1" t="n">
        <v>0</v>
      </c>
      <c r="E7173" s="1" t="n">
        <v>1</v>
      </c>
      <c r="F7173" s="1" t="n">
        <v>7177</v>
      </c>
      <c r="H7173" s="1" t="s">
        <v>7884</v>
      </c>
      <c r="I7173" s="3" t="s">
        <v>7885</v>
      </c>
      <c r="J7173" s="3" t="s">
        <v>194</v>
      </c>
      <c r="K7173" s="1" t="n">
        <v>20</v>
      </c>
      <c r="L7173" s="1" t="n">
        <v>0</v>
      </c>
      <c r="M7173" s="1" t="n">
        <v>71780</v>
      </c>
    </row>
    <row r="7174" customFormat="false" ht="14.9" hidden="false" customHeight="false" outlineLevel="0" collapsed="false">
      <c r="A7174" s="1" t="n">
        <v>7179</v>
      </c>
      <c r="B7174" s="1" t="n">
        <v>87</v>
      </c>
      <c r="C7174" s="1" t="n">
        <v>0</v>
      </c>
      <c r="D7174" s="1" t="n">
        <v>0</v>
      </c>
      <c r="E7174" s="1" t="n">
        <v>1</v>
      </c>
      <c r="F7174" s="1" t="n">
        <v>7177</v>
      </c>
      <c r="H7174" s="1" t="s">
        <v>7886</v>
      </c>
      <c r="I7174" s="3" t="e">
        <f aca="false">-#NAME?</f>
        <v>#NAME?</v>
      </c>
      <c r="J7174" s="3" t="s">
        <v>194</v>
      </c>
      <c r="K7174" s="1" t="n">
        <v>20</v>
      </c>
      <c r="L7174" s="1" t="n">
        <v>0</v>
      </c>
      <c r="M7174" s="1" t="n">
        <v>71790</v>
      </c>
    </row>
    <row r="7175" customFormat="false" ht="122.35" hidden="false" customHeight="false" outlineLevel="0" collapsed="false">
      <c r="A7175" s="1" t="n">
        <v>7180</v>
      </c>
      <c r="B7175" s="1" t="n">
        <v>87</v>
      </c>
      <c r="C7175" s="1" t="n">
        <v>0</v>
      </c>
      <c r="D7175" s="1" t="n">
        <v>1</v>
      </c>
      <c r="E7175" s="1" t="n">
        <v>0</v>
      </c>
      <c r="G7175" s="1" t="n">
        <v>87.08</v>
      </c>
      <c r="I7175" s="3" t="s">
        <v>7887</v>
      </c>
      <c r="L7175" s="1" t="n">
        <v>0</v>
      </c>
      <c r="M7175" s="1" t="n">
        <v>71800</v>
      </c>
    </row>
    <row r="7176" customFormat="false" ht="14.9" hidden="false" customHeight="false" outlineLevel="0" collapsed="false">
      <c r="A7176" s="1" t="n">
        <v>7181</v>
      </c>
      <c r="B7176" s="1" t="n">
        <v>87</v>
      </c>
      <c r="C7176" s="1" t="n">
        <v>0</v>
      </c>
      <c r="D7176" s="1" t="n">
        <v>0</v>
      </c>
      <c r="E7176" s="1" t="n">
        <v>1</v>
      </c>
      <c r="F7176" s="1" t="n">
        <v>7180</v>
      </c>
      <c r="H7176" s="1" t="s">
        <v>7888</v>
      </c>
      <c r="I7176" s="3" t="e">
        <f aca="false">-#NAME? #NAME? #NAME? #NAME?</f>
        <v>#VALUE!</v>
      </c>
      <c r="J7176" s="3" t="s">
        <v>256</v>
      </c>
      <c r="K7176" s="1" t="n">
        <v>10</v>
      </c>
      <c r="L7176" s="1" t="n">
        <v>0</v>
      </c>
      <c r="M7176" s="1" t="n">
        <v>71810</v>
      </c>
    </row>
    <row r="7177" customFormat="false" ht="95.5" hidden="false" customHeight="false" outlineLevel="0" collapsed="false">
      <c r="A7177" s="1" t="n">
        <v>7182</v>
      </c>
      <c r="B7177" s="1" t="n">
        <v>87</v>
      </c>
      <c r="C7177" s="1" t="n">
        <v>0</v>
      </c>
      <c r="D7177" s="1" t="n">
        <v>0</v>
      </c>
      <c r="E7177" s="1" t="n">
        <v>0</v>
      </c>
      <c r="F7177" s="1" t="n">
        <v>7180</v>
      </c>
      <c r="I7177" s="3" t="s">
        <v>7889</v>
      </c>
      <c r="L7177" s="1" t="n">
        <v>0</v>
      </c>
      <c r="M7177" s="1" t="n">
        <v>71820</v>
      </c>
    </row>
    <row r="7178" customFormat="false" ht="14.9" hidden="false" customHeight="false" outlineLevel="0" collapsed="false">
      <c r="A7178" s="1" t="n">
        <v>7183</v>
      </c>
      <c r="B7178" s="1" t="n">
        <v>87</v>
      </c>
      <c r="C7178" s="1" t="n">
        <v>0</v>
      </c>
      <c r="D7178" s="1" t="n">
        <v>0</v>
      </c>
      <c r="E7178" s="1" t="n">
        <v>1</v>
      </c>
      <c r="F7178" s="1" t="n">
        <v>7182</v>
      </c>
      <c r="H7178" s="1" t="s">
        <v>7890</v>
      </c>
      <c r="I7178" s="3" t="e">
        <f aca="false">--#NAME? #NAME? #NAME?</f>
        <v>#VALUE!</v>
      </c>
      <c r="J7178" s="3" t="s">
        <v>256</v>
      </c>
      <c r="K7178" s="1" t="n">
        <v>10</v>
      </c>
      <c r="L7178" s="1" t="n">
        <v>0</v>
      </c>
      <c r="M7178" s="1" t="n">
        <v>71830</v>
      </c>
    </row>
    <row r="7179" customFormat="false" ht="14.9" hidden="false" customHeight="false" outlineLevel="0" collapsed="false">
      <c r="A7179" s="1" t="n">
        <v>7184</v>
      </c>
      <c r="B7179" s="1" t="n">
        <v>87</v>
      </c>
      <c r="C7179" s="1" t="n">
        <v>0</v>
      </c>
      <c r="D7179" s="1" t="n">
        <v>0</v>
      </c>
      <c r="E7179" s="1" t="n">
        <v>1</v>
      </c>
      <c r="F7179" s="1" t="n">
        <v>7182</v>
      </c>
      <c r="H7179" s="1" t="s">
        <v>7891</v>
      </c>
      <c r="I7179" s="3" t="e">
        <f aca="false">--#NAME?</f>
        <v>#NAME?</v>
      </c>
      <c r="J7179" s="3" t="s">
        <v>256</v>
      </c>
      <c r="K7179" s="1" t="n">
        <v>10</v>
      </c>
      <c r="L7179" s="1" t="n">
        <v>0</v>
      </c>
      <c r="M7179" s="1" t="n">
        <v>71840</v>
      </c>
    </row>
    <row r="7180" customFormat="false" ht="14.9" hidden="false" customHeight="false" outlineLevel="0" collapsed="false">
      <c r="A7180" s="1" t="n">
        <v>7185</v>
      </c>
      <c r="B7180" s="1" t="n">
        <v>87</v>
      </c>
      <c r="C7180" s="1" t="n">
        <v>0</v>
      </c>
      <c r="D7180" s="1" t="n">
        <v>0</v>
      </c>
      <c r="E7180" s="1" t="n">
        <v>1</v>
      </c>
      <c r="F7180" s="1" t="n">
        <v>7180</v>
      </c>
      <c r="H7180" s="1" t="s">
        <v>7892</v>
      </c>
      <c r="I7180" s="3" t="e">
        <f aca="false">-#NAME? #NAME? #NAME?-#NAME?</f>
        <v>#VALUE!</v>
      </c>
      <c r="J7180" s="3" t="s">
        <v>7893</v>
      </c>
      <c r="K7180" s="1" t="n">
        <v>5</v>
      </c>
      <c r="L7180" s="1" t="n">
        <v>0</v>
      </c>
      <c r="M7180" s="1" t="n">
        <v>0</v>
      </c>
      <c r="N7180" s="1" t="n">
        <v>71850</v>
      </c>
    </row>
    <row r="7181" customFormat="false" ht="14.9" hidden="false" customHeight="false" outlineLevel="0" collapsed="false">
      <c r="A7181" s="1" t="n">
        <v>7186</v>
      </c>
      <c r="B7181" s="1" t="n">
        <v>87</v>
      </c>
      <c r="C7181" s="1" t="n">
        <v>0</v>
      </c>
      <c r="D7181" s="1" t="n">
        <v>0</v>
      </c>
      <c r="E7181" s="1" t="n">
        <v>1</v>
      </c>
      <c r="F7181" s="1" t="n">
        <v>7180</v>
      </c>
      <c r="H7181" s="1" t="s">
        <v>7894</v>
      </c>
      <c r="I7181" s="3" t="e">
        <f aca="false">-#NAME? #NAME? #NAME? #NAME? #NAME?</f>
        <v>#VALUE!</v>
      </c>
      <c r="J7181" s="3" t="s">
        <v>256</v>
      </c>
      <c r="K7181" s="1" t="n">
        <v>10</v>
      </c>
      <c r="L7181" s="1" t="n">
        <v>0</v>
      </c>
      <c r="M7181" s="1" t="n">
        <v>71860</v>
      </c>
    </row>
    <row r="7182" customFormat="false" ht="216.4" hidden="false" customHeight="false" outlineLevel="0" collapsed="false">
      <c r="A7182" s="1" t="n">
        <v>7187</v>
      </c>
      <c r="B7182" s="1" t="n">
        <v>87</v>
      </c>
      <c r="C7182" s="1" t="n">
        <v>0</v>
      </c>
      <c r="D7182" s="1" t="n">
        <v>0</v>
      </c>
      <c r="E7182" s="1" t="n">
        <v>1</v>
      </c>
      <c r="F7182" s="1" t="n">
        <v>7180</v>
      </c>
      <c r="H7182" s="1" t="s">
        <v>7895</v>
      </c>
      <c r="I7182" s="3" t="s">
        <v>7896</v>
      </c>
      <c r="J7182" s="3" t="s">
        <v>256</v>
      </c>
      <c r="K7182" s="1" t="n">
        <v>10</v>
      </c>
      <c r="L7182" s="1" t="n">
        <v>0</v>
      </c>
      <c r="M7182" s="1" t="n">
        <v>71870</v>
      </c>
    </row>
    <row r="7183" customFormat="false" ht="14.9" hidden="false" customHeight="false" outlineLevel="0" collapsed="false">
      <c r="A7183" s="1" t="n">
        <v>7188</v>
      </c>
      <c r="B7183" s="1" t="n">
        <v>87</v>
      </c>
      <c r="C7183" s="1" t="n">
        <v>0</v>
      </c>
      <c r="D7183" s="1" t="n">
        <v>0</v>
      </c>
      <c r="E7183" s="1" t="n">
        <v>1</v>
      </c>
      <c r="F7183" s="1" t="n">
        <v>7180</v>
      </c>
      <c r="H7183" s="1" t="s">
        <v>7897</v>
      </c>
      <c r="I7183" s="3" t="e">
        <f aca="false">-#NAME? #NAME? #NAME? #NAME? #NAME? #NAME? #NAME?</f>
        <v>#VALUE!</v>
      </c>
      <c r="J7183" s="3" t="s">
        <v>256</v>
      </c>
      <c r="K7183" s="1" t="n">
        <v>10</v>
      </c>
      <c r="L7183" s="1" t="n">
        <v>0</v>
      </c>
      <c r="M7183" s="1" t="n">
        <v>71880</v>
      </c>
    </row>
    <row r="7184" customFormat="false" ht="14.9" hidden="false" customHeight="false" outlineLevel="0" collapsed="false">
      <c r="A7184" s="1" t="n">
        <v>7189</v>
      </c>
      <c r="B7184" s="1" t="n">
        <v>87</v>
      </c>
      <c r="C7184" s="1" t="n">
        <v>0</v>
      </c>
      <c r="D7184" s="1" t="n">
        <v>0</v>
      </c>
      <c r="E7184" s="1" t="n">
        <v>1</v>
      </c>
      <c r="F7184" s="1" t="n">
        <v>7180</v>
      </c>
      <c r="H7184" s="1" t="s">
        <v>7898</v>
      </c>
      <c r="I7184" s="3" t="e">
        <f aca="false">-#NAME? #NAME? #NAME? #NAME? #NAME? (#NAME? #NAME?)</f>
        <v>#VALUE!</v>
      </c>
      <c r="J7184" s="3" t="s">
        <v>256</v>
      </c>
      <c r="K7184" s="1" t="n">
        <v>10</v>
      </c>
      <c r="L7184" s="1" t="n">
        <v>0</v>
      </c>
      <c r="M7184" s="1" t="n">
        <v>71890</v>
      </c>
    </row>
    <row r="7185" customFormat="false" ht="55.2" hidden="false" customHeight="false" outlineLevel="0" collapsed="false">
      <c r="A7185" s="1" t="n">
        <v>7190</v>
      </c>
      <c r="B7185" s="1" t="n">
        <v>87</v>
      </c>
      <c r="C7185" s="1" t="n">
        <v>0</v>
      </c>
      <c r="D7185" s="1" t="n">
        <v>0</v>
      </c>
      <c r="E7185" s="1" t="n">
        <v>0</v>
      </c>
      <c r="F7185" s="1" t="n">
        <v>7180</v>
      </c>
      <c r="I7185" s="3" t="s">
        <v>7899</v>
      </c>
      <c r="L7185" s="1" t="n">
        <v>0</v>
      </c>
      <c r="M7185" s="1" t="n">
        <v>71900</v>
      </c>
    </row>
    <row r="7186" customFormat="false" ht="14.9" hidden="false" customHeight="false" outlineLevel="0" collapsed="false">
      <c r="A7186" s="1" t="n">
        <v>7191</v>
      </c>
      <c r="B7186" s="1" t="n">
        <v>87</v>
      </c>
      <c r="C7186" s="1" t="n">
        <v>0</v>
      </c>
      <c r="D7186" s="1" t="n">
        <v>0</v>
      </c>
      <c r="E7186" s="1" t="n">
        <v>1</v>
      </c>
      <c r="F7186" s="1" t="n">
        <v>7190</v>
      </c>
      <c r="H7186" s="1" t="s">
        <v>7900</v>
      </c>
      <c r="I7186" s="3" t="e">
        <f aca="false">--#NAME? #NAME? #NAME? #NAME?</f>
        <v>#VALUE!</v>
      </c>
      <c r="J7186" s="3" t="s">
        <v>256</v>
      </c>
      <c r="K7186" s="1" t="n">
        <v>10</v>
      </c>
      <c r="L7186" s="1" t="n">
        <v>0</v>
      </c>
      <c r="M7186" s="1" t="n">
        <v>71910</v>
      </c>
    </row>
    <row r="7187" customFormat="false" ht="14.9" hidden="false" customHeight="false" outlineLevel="0" collapsed="false">
      <c r="A7187" s="1" t="n">
        <v>7192</v>
      </c>
      <c r="B7187" s="1" t="n">
        <v>87</v>
      </c>
      <c r="C7187" s="1" t="n">
        <v>0</v>
      </c>
      <c r="D7187" s="1" t="n">
        <v>0</v>
      </c>
      <c r="E7187" s="1" t="n">
        <v>1</v>
      </c>
      <c r="F7187" s="1" t="n">
        <v>7190</v>
      </c>
      <c r="H7187" s="1" t="s">
        <v>7901</v>
      </c>
      <c r="I7187" s="3" t="e">
        <f aca="false">--#NAME? (#NAME?) #NAME? #NAME? #NAME?</f>
        <v>#VALUE!</v>
      </c>
      <c r="J7187" s="3" t="s">
        <v>7893</v>
      </c>
      <c r="K7187" s="1" t="n">
        <v>5</v>
      </c>
      <c r="L7187" s="1" t="n">
        <v>0</v>
      </c>
      <c r="M7187" s="1" t="n">
        <v>0</v>
      </c>
      <c r="N7187" s="1" t="n">
        <v>71920</v>
      </c>
    </row>
    <row r="7188" customFormat="false" ht="14.9" hidden="false" customHeight="false" outlineLevel="0" collapsed="false">
      <c r="A7188" s="1" t="n">
        <v>7193</v>
      </c>
      <c r="B7188" s="1" t="n">
        <v>87</v>
      </c>
      <c r="C7188" s="1" t="n">
        <v>0</v>
      </c>
      <c r="D7188" s="1" t="n">
        <v>0</v>
      </c>
      <c r="E7188" s="1" t="n">
        <v>1</v>
      </c>
      <c r="F7188" s="1" t="n">
        <v>7190</v>
      </c>
      <c r="H7188" s="1" t="s">
        <v>7902</v>
      </c>
      <c r="I7188" s="3" t="e">
        <f aca="false">--#NAME? #NAME? #NAME? #NAME?</f>
        <v>#VALUE!</v>
      </c>
      <c r="J7188" s="3" t="s">
        <v>256</v>
      </c>
      <c r="K7188" s="1" t="n">
        <v>10</v>
      </c>
      <c r="L7188" s="1" t="n">
        <v>0</v>
      </c>
      <c r="M7188" s="1" t="n">
        <v>71930</v>
      </c>
    </row>
    <row r="7189" customFormat="false" ht="135.8" hidden="false" customHeight="false" outlineLevel="0" collapsed="false">
      <c r="A7189" s="1" t="n">
        <v>7194</v>
      </c>
      <c r="B7189" s="1" t="n">
        <v>87</v>
      </c>
      <c r="C7189" s="1" t="n">
        <v>0</v>
      </c>
      <c r="D7189" s="1" t="n">
        <v>0</v>
      </c>
      <c r="E7189" s="1" t="n">
        <v>1</v>
      </c>
      <c r="F7189" s="1" t="n">
        <v>7190</v>
      </c>
      <c r="H7189" s="1" t="s">
        <v>7903</v>
      </c>
      <c r="I7189" s="3" t="s">
        <v>7904</v>
      </c>
      <c r="J7189" s="3" t="s">
        <v>256</v>
      </c>
      <c r="K7189" s="1" t="n">
        <v>10</v>
      </c>
      <c r="L7189" s="1" t="n">
        <v>0</v>
      </c>
      <c r="M7189" s="1" t="n">
        <v>71940</v>
      </c>
    </row>
    <row r="7190" customFormat="false" ht="14.9" hidden="false" customHeight="false" outlineLevel="0" collapsed="false">
      <c r="A7190" s="1" t="n">
        <v>7195</v>
      </c>
      <c r="B7190" s="1" t="n">
        <v>87</v>
      </c>
      <c r="C7190" s="1" t="n">
        <v>0</v>
      </c>
      <c r="D7190" s="1" t="n">
        <v>0</v>
      </c>
      <c r="E7190" s="1" t="n">
        <v>1</v>
      </c>
      <c r="F7190" s="1" t="n">
        <v>7190</v>
      </c>
      <c r="H7190" s="1" t="s">
        <v>7905</v>
      </c>
      <c r="I7190" s="3" t="e">
        <f aca="false">--#NAME? #NAME? #NAME? #NAME? #NAME?</f>
        <v>#VALUE!</v>
      </c>
      <c r="J7190" s="3" t="s">
        <v>7893</v>
      </c>
      <c r="K7190" s="1" t="n">
        <v>5</v>
      </c>
      <c r="L7190" s="1" t="n">
        <v>0</v>
      </c>
      <c r="M7190" s="1" t="n">
        <v>0</v>
      </c>
      <c r="N7190" s="1" t="n">
        <v>71950</v>
      </c>
    </row>
    <row r="7191" customFormat="false" ht="14.9" hidden="false" customHeight="false" outlineLevel="0" collapsed="false">
      <c r="A7191" s="1" t="n">
        <v>7196</v>
      </c>
      <c r="B7191" s="1" t="n">
        <v>87</v>
      </c>
      <c r="C7191" s="1" t="n">
        <v>0</v>
      </c>
      <c r="D7191" s="1" t="n">
        <v>0</v>
      </c>
      <c r="E7191" s="1" t="n">
        <v>1</v>
      </c>
      <c r="F7191" s="1" t="n">
        <v>7190</v>
      </c>
      <c r="H7191" s="1" t="s">
        <v>7906</v>
      </c>
      <c r="I7191" s="3" t="e">
        <f aca="false">--#NAME?</f>
        <v>#NAME?</v>
      </c>
      <c r="J7191" s="3" t="s">
        <v>256</v>
      </c>
      <c r="K7191" s="1" t="n">
        <v>10</v>
      </c>
      <c r="L7191" s="1" t="n">
        <v>0</v>
      </c>
      <c r="M7191" s="1" t="n">
        <v>71960</v>
      </c>
    </row>
    <row r="7192" customFormat="false" ht="417.9" hidden="false" customHeight="false" outlineLevel="0" collapsed="false">
      <c r="A7192" s="1" t="n">
        <v>7197</v>
      </c>
      <c r="B7192" s="1" t="n">
        <v>87</v>
      </c>
      <c r="C7192" s="1" t="n">
        <v>0</v>
      </c>
      <c r="D7192" s="1" t="n">
        <v>1</v>
      </c>
      <c r="E7192" s="1" t="n">
        <v>0</v>
      </c>
      <c r="G7192" s="1" t="n">
        <v>87.09</v>
      </c>
      <c r="I7192" s="3" t="s">
        <v>7907</v>
      </c>
      <c r="L7192" s="1" t="n">
        <v>0</v>
      </c>
      <c r="M7192" s="1" t="n">
        <v>71970</v>
      </c>
    </row>
    <row r="7193" customFormat="false" ht="28.35" hidden="false" customHeight="false" outlineLevel="0" collapsed="false">
      <c r="A7193" s="1" t="n">
        <v>7198</v>
      </c>
      <c r="B7193" s="1" t="n">
        <v>87</v>
      </c>
      <c r="C7193" s="1" t="n">
        <v>0</v>
      </c>
      <c r="D7193" s="1" t="n">
        <v>0</v>
      </c>
      <c r="E7193" s="1" t="n">
        <v>0</v>
      </c>
      <c r="F7193" s="1" t="n">
        <v>7197</v>
      </c>
      <c r="I7193" s="3" t="s">
        <v>7908</v>
      </c>
      <c r="L7193" s="1" t="n">
        <v>0</v>
      </c>
      <c r="M7193" s="1" t="n">
        <v>71980</v>
      </c>
    </row>
    <row r="7194" customFormat="false" ht="14.9" hidden="false" customHeight="false" outlineLevel="0" collapsed="false">
      <c r="A7194" s="1" t="n">
        <v>7199</v>
      </c>
      <c r="B7194" s="1" t="n">
        <v>87</v>
      </c>
      <c r="C7194" s="1" t="n">
        <v>0</v>
      </c>
      <c r="D7194" s="1" t="n">
        <v>0</v>
      </c>
      <c r="E7194" s="1" t="n">
        <v>1</v>
      </c>
      <c r="F7194" s="1" t="n">
        <v>7198</v>
      </c>
      <c r="H7194" s="1" t="s">
        <v>7909</v>
      </c>
      <c r="I7194" s="3" t="e">
        <f aca="false">--#NAME?</f>
        <v>#NAME?</v>
      </c>
      <c r="J7194" s="3" t="s">
        <v>194</v>
      </c>
      <c r="K7194" s="1" t="n">
        <v>10</v>
      </c>
      <c r="L7194" s="1" t="n">
        <v>0</v>
      </c>
      <c r="M7194" s="1" t="n">
        <v>71990</v>
      </c>
    </row>
    <row r="7195" customFormat="false" ht="14.9" hidden="false" customHeight="false" outlineLevel="0" collapsed="false">
      <c r="A7195" s="1" t="n">
        <v>7200</v>
      </c>
      <c r="B7195" s="1" t="n">
        <v>87</v>
      </c>
      <c r="C7195" s="1" t="n">
        <v>0</v>
      </c>
      <c r="D7195" s="1" t="n">
        <v>0</v>
      </c>
      <c r="E7195" s="1" t="n">
        <v>1</v>
      </c>
      <c r="F7195" s="1" t="n">
        <v>7198</v>
      </c>
      <c r="H7195" s="1" t="s">
        <v>7910</v>
      </c>
      <c r="I7195" s="3" t="e">
        <f aca="false">--#NAME?</f>
        <v>#NAME?</v>
      </c>
      <c r="J7195" s="3" t="s">
        <v>194</v>
      </c>
      <c r="K7195" s="1" t="n">
        <v>10</v>
      </c>
      <c r="L7195" s="1" t="n">
        <v>0</v>
      </c>
      <c r="M7195" s="1" t="n">
        <v>72000</v>
      </c>
    </row>
    <row r="7196" customFormat="false" ht="14.9" hidden="false" customHeight="false" outlineLevel="0" collapsed="false">
      <c r="A7196" s="1" t="n">
        <v>7201</v>
      </c>
      <c r="B7196" s="1" t="n">
        <v>87</v>
      </c>
      <c r="C7196" s="1" t="n">
        <v>0</v>
      </c>
      <c r="D7196" s="1" t="n">
        <v>0</v>
      </c>
      <c r="E7196" s="1" t="n">
        <v>1</v>
      </c>
      <c r="F7196" s="1" t="n">
        <v>7197</v>
      </c>
      <c r="H7196" s="1" t="s">
        <v>7911</v>
      </c>
      <c r="I7196" s="3" t="e">
        <f aca="false">-#NAME?</f>
        <v>#NAME?</v>
      </c>
      <c r="J7196" s="3" t="s">
        <v>256</v>
      </c>
      <c r="K7196" s="1" t="n">
        <v>10</v>
      </c>
      <c r="L7196" s="1" t="n">
        <v>0</v>
      </c>
      <c r="M7196" s="1" t="n">
        <v>72010</v>
      </c>
    </row>
    <row r="7197" customFormat="false" ht="176.1" hidden="false" customHeight="false" outlineLevel="0" collapsed="false">
      <c r="A7197" s="1" t="n">
        <v>7202</v>
      </c>
      <c r="B7197" s="1" t="n">
        <v>87</v>
      </c>
      <c r="C7197" s="1" t="n">
        <v>0</v>
      </c>
      <c r="D7197" s="1" t="n">
        <v>1</v>
      </c>
      <c r="E7197" s="1" t="n">
        <v>1</v>
      </c>
      <c r="G7197" s="1" t="n">
        <v>87.1</v>
      </c>
      <c r="H7197" s="1" t="s">
        <v>7912</v>
      </c>
      <c r="I7197" s="3" t="s">
        <v>7913</v>
      </c>
      <c r="J7197" s="3" t="s">
        <v>194</v>
      </c>
      <c r="K7197" s="1" t="n">
        <v>10</v>
      </c>
      <c r="L7197" s="1" t="n">
        <v>0</v>
      </c>
      <c r="M7197" s="1" t="n">
        <v>72020</v>
      </c>
    </row>
    <row r="7198" customFormat="false" ht="189.55" hidden="false" customHeight="false" outlineLevel="0" collapsed="false">
      <c r="A7198" s="1" t="n">
        <v>7203</v>
      </c>
      <c r="B7198" s="1" t="n">
        <v>87</v>
      </c>
      <c r="C7198" s="1" t="n">
        <v>0</v>
      </c>
      <c r="D7198" s="1" t="n">
        <v>1</v>
      </c>
      <c r="E7198" s="1" t="n">
        <v>0</v>
      </c>
      <c r="G7198" s="1" t="n">
        <v>87.11</v>
      </c>
      <c r="I7198" s="3" t="s">
        <v>7914</v>
      </c>
      <c r="L7198" s="1" t="n">
        <v>0</v>
      </c>
      <c r="M7198" s="1" t="n">
        <v>72030</v>
      </c>
    </row>
    <row r="7199" customFormat="false" ht="162.65" hidden="false" customHeight="false" outlineLevel="0" collapsed="false">
      <c r="A7199" s="1" t="n">
        <v>7204</v>
      </c>
      <c r="B7199" s="1" t="n">
        <v>87</v>
      </c>
      <c r="C7199" s="1" t="n">
        <v>0</v>
      </c>
      <c r="D7199" s="1" t="n">
        <v>0</v>
      </c>
      <c r="E7199" s="1" t="n">
        <v>0</v>
      </c>
      <c r="F7199" s="1" t="n">
        <v>7203</v>
      </c>
      <c r="I7199" s="3" t="s">
        <v>7915</v>
      </c>
      <c r="L7199" s="1" t="n">
        <v>0</v>
      </c>
      <c r="M7199" s="1" t="n">
        <v>72040</v>
      </c>
    </row>
    <row r="7200" customFormat="false" ht="14.9" hidden="false" customHeight="false" outlineLevel="0" collapsed="false">
      <c r="A7200" s="1" t="n">
        <v>7205</v>
      </c>
      <c r="B7200" s="1" t="n">
        <v>87</v>
      </c>
      <c r="C7200" s="1" t="n">
        <v>0</v>
      </c>
      <c r="D7200" s="1" t="n">
        <v>0</v>
      </c>
      <c r="E7200" s="1" t="n">
        <v>1</v>
      </c>
      <c r="F7200" s="1" t="n">
        <v>7204</v>
      </c>
      <c r="H7200" s="1" t="s">
        <v>7916</v>
      </c>
      <c r="I7200" s="3" t="e">
        <f aca="false">---#NAME? #NAME?</f>
        <v>#VALUE!</v>
      </c>
      <c r="J7200" s="3" t="s">
        <v>194</v>
      </c>
      <c r="K7200" s="1" t="n">
        <v>20</v>
      </c>
      <c r="L7200" s="1" t="n">
        <v>0</v>
      </c>
      <c r="M7200" s="1" t="n">
        <v>72050</v>
      </c>
    </row>
    <row r="7201" customFormat="false" ht="14.9" hidden="false" customHeight="false" outlineLevel="0" collapsed="false">
      <c r="A7201" s="1" t="n">
        <v>7206</v>
      </c>
      <c r="B7201" s="1" t="n">
        <v>87</v>
      </c>
      <c r="C7201" s="1" t="n">
        <v>0</v>
      </c>
      <c r="D7201" s="1" t="n">
        <v>0</v>
      </c>
      <c r="E7201" s="1" t="n">
        <v>1</v>
      </c>
      <c r="F7201" s="1" t="n">
        <v>7204</v>
      </c>
      <c r="H7201" s="1" t="s">
        <v>7917</v>
      </c>
      <c r="I7201" s="3" t="e">
        <f aca="false">---#NAME?</f>
        <v>#NAME?</v>
      </c>
      <c r="J7201" s="3" t="s">
        <v>194</v>
      </c>
      <c r="K7201" s="1" t="n">
        <v>20</v>
      </c>
      <c r="L7201" s="1" t="n">
        <v>0</v>
      </c>
      <c r="M7201" s="1" t="n">
        <v>72060</v>
      </c>
    </row>
    <row r="7202" customFormat="false" ht="189.55" hidden="false" customHeight="false" outlineLevel="0" collapsed="false">
      <c r="A7202" s="1" t="n">
        <v>7207</v>
      </c>
      <c r="B7202" s="1" t="n">
        <v>87</v>
      </c>
      <c r="C7202" s="1" t="n">
        <v>0</v>
      </c>
      <c r="D7202" s="1" t="n">
        <v>0</v>
      </c>
      <c r="E7202" s="1" t="n">
        <v>0</v>
      </c>
      <c r="F7202" s="1" t="n">
        <v>7203</v>
      </c>
      <c r="I7202" s="3" t="s">
        <v>7918</v>
      </c>
      <c r="L7202" s="1" t="n">
        <v>0</v>
      </c>
      <c r="M7202" s="1" t="n">
        <v>72070</v>
      </c>
    </row>
    <row r="7203" customFormat="false" ht="14.9" hidden="false" customHeight="false" outlineLevel="0" collapsed="false">
      <c r="A7203" s="1" t="n">
        <v>7208</v>
      </c>
      <c r="B7203" s="1" t="n">
        <v>87</v>
      </c>
      <c r="C7203" s="1" t="n">
        <v>0</v>
      </c>
      <c r="D7203" s="1" t="n">
        <v>0</v>
      </c>
      <c r="E7203" s="1" t="n">
        <v>1</v>
      </c>
      <c r="F7203" s="1" t="n">
        <v>7207</v>
      </c>
      <c r="H7203" s="1" t="s">
        <v>7919</v>
      </c>
      <c r="I7203" s="3" t="e">
        <f aca="false">---#NAME? #NAME?</f>
        <v>#VALUE!</v>
      </c>
      <c r="J7203" s="3" t="s">
        <v>194</v>
      </c>
      <c r="K7203" s="1" t="n">
        <v>20</v>
      </c>
      <c r="L7203" s="1" t="n">
        <v>0</v>
      </c>
      <c r="M7203" s="1" t="n">
        <v>72080</v>
      </c>
    </row>
    <row r="7204" customFormat="false" ht="14.9" hidden="false" customHeight="false" outlineLevel="0" collapsed="false">
      <c r="A7204" s="1" t="n">
        <v>7209</v>
      </c>
      <c r="B7204" s="1" t="n">
        <v>87</v>
      </c>
      <c r="C7204" s="1" t="n">
        <v>0</v>
      </c>
      <c r="D7204" s="1" t="n">
        <v>0</v>
      </c>
      <c r="E7204" s="1" t="n">
        <v>1</v>
      </c>
      <c r="F7204" s="1" t="n">
        <v>7207</v>
      </c>
      <c r="H7204" s="1" t="s">
        <v>7920</v>
      </c>
      <c r="I7204" s="3" t="e">
        <f aca="false">---#NAME?</f>
        <v>#NAME?</v>
      </c>
      <c r="J7204" s="3" t="s">
        <v>194</v>
      </c>
      <c r="K7204" s="1" t="n">
        <v>20</v>
      </c>
      <c r="L7204" s="1" t="n">
        <v>0</v>
      </c>
      <c r="M7204" s="1" t="n">
        <v>72090</v>
      </c>
    </row>
    <row r="7205" customFormat="false" ht="189.55" hidden="false" customHeight="false" outlineLevel="0" collapsed="false">
      <c r="A7205" s="1" t="n">
        <v>7210</v>
      </c>
      <c r="B7205" s="1" t="n">
        <v>87</v>
      </c>
      <c r="C7205" s="1" t="n">
        <v>0</v>
      </c>
      <c r="D7205" s="1" t="n">
        <v>0</v>
      </c>
      <c r="E7205" s="1" t="n">
        <v>0</v>
      </c>
      <c r="F7205" s="1" t="n">
        <v>7203</v>
      </c>
      <c r="I7205" s="3" t="s">
        <v>7921</v>
      </c>
      <c r="L7205" s="1" t="n">
        <v>0</v>
      </c>
      <c r="M7205" s="1" t="n">
        <v>72100</v>
      </c>
    </row>
    <row r="7206" customFormat="false" ht="14.9" hidden="false" customHeight="false" outlineLevel="0" collapsed="false">
      <c r="A7206" s="1" t="n">
        <v>7211</v>
      </c>
      <c r="B7206" s="1" t="n">
        <v>87</v>
      </c>
      <c r="C7206" s="1" t="n">
        <v>0</v>
      </c>
      <c r="D7206" s="1" t="n">
        <v>0</v>
      </c>
      <c r="E7206" s="1" t="n">
        <v>1</v>
      </c>
      <c r="F7206" s="1" t="n">
        <v>7210</v>
      </c>
      <c r="H7206" s="1" t="s">
        <v>7922</v>
      </c>
      <c r="I7206" s="3" t="e">
        <f aca="false">---#NAME? #NAME?</f>
        <v>#VALUE!</v>
      </c>
      <c r="J7206" s="3" t="s">
        <v>194</v>
      </c>
      <c r="K7206" s="1" t="n">
        <v>20</v>
      </c>
      <c r="L7206" s="1" t="n">
        <v>0</v>
      </c>
      <c r="M7206" s="1" t="n">
        <v>72110</v>
      </c>
    </row>
    <row r="7207" customFormat="false" ht="14.9" hidden="false" customHeight="false" outlineLevel="0" collapsed="false">
      <c r="A7207" s="1" t="n">
        <v>7212</v>
      </c>
      <c r="B7207" s="1" t="n">
        <v>87</v>
      </c>
      <c r="C7207" s="1" t="n">
        <v>0</v>
      </c>
      <c r="D7207" s="1" t="n">
        <v>0</v>
      </c>
      <c r="E7207" s="1" t="n">
        <v>1</v>
      </c>
      <c r="F7207" s="1" t="n">
        <v>7210</v>
      </c>
      <c r="H7207" s="1" t="s">
        <v>7923</v>
      </c>
      <c r="I7207" s="3" t="e">
        <f aca="false">---#NAME?</f>
        <v>#NAME?</v>
      </c>
      <c r="J7207" s="3" t="s">
        <v>194</v>
      </c>
      <c r="K7207" s="1" t="n">
        <v>20</v>
      </c>
      <c r="L7207" s="1" t="n">
        <v>0</v>
      </c>
      <c r="M7207" s="1" t="n">
        <v>72120</v>
      </c>
    </row>
    <row r="7208" customFormat="false" ht="189.55" hidden="false" customHeight="false" outlineLevel="0" collapsed="false">
      <c r="A7208" s="1" t="n">
        <v>7213</v>
      </c>
      <c r="B7208" s="1" t="n">
        <v>87</v>
      </c>
      <c r="C7208" s="1" t="n">
        <v>0</v>
      </c>
      <c r="D7208" s="1" t="n">
        <v>0</v>
      </c>
      <c r="E7208" s="1" t="n">
        <v>0</v>
      </c>
      <c r="F7208" s="1" t="n">
        <v>7203</v>
      </c>
      <c r="I7208" s="3" t="s">
        <v>7924</v>
      </c>
      <c r="L7208" s="1" t="n">
        <v>0</v>
      </c>
      <c r="M7208" s="1" t="n">
        <v>72130</v>
      </c>
    </row>
    <row r="7209" customFormat="false" ht="14.9" hidden="false" customHeight="false" outlineLevel="0" collapsed="false">
      <c r="A7209" s="1" t="n">
        <v>7214</v>
      </c>
      <c r="B7209" s="1" t="n">
        <v>87</v>
      </c>
      <c r="C7209" s="1" t="n">
        <v>0</v>
      </c>
      <c r="D7209" s="1" t="n">
        <v>0</v>
      </c>
      <c r="E7209" s="1" t="n">
        <v>1</v>
      </c>
      <c r="F7209" s="1" t="n">
        <v>7213</v>
      </c>
      <c r="H7209" s="1" t="s">
        <v>7925</v>
      </c>
      <c r="I7209" s="3" t="e">
        <f aca="false">---#NAME? #NAME?</f>
        <v>#VALUE!</v>
      </c>
      <c r="J7209" s="3" t="s">
        <v>194</v>
      </c>
      <c r="K7209" s="1" t="n">
        <v>20</v>
      </c>
      <c r="L7209" s="1" t="n">
        <v>0</v>
      </c>
      <c r="M7209" s="1" t="n">
        <v>72140</v>
      </c>
    </row>
    <row r="7210" customFormat="false" ht="14.9" hidden="false" customHeight="false" outlineLevel="0" collapsed="false">
      <c r="A7210" s="1" t="n">
        <v>7215</v>
      </c>
      <c r="B7210" s="1" t="n">
        <v>87</v>
      </c>
      <c r="C7210" s="1" t="n">
        <v>0</v>
      </c>
      <c r="D7210" s="1" t="n">
        <v>0</v>
      </c>
      <c r="E7210" s="1" t="n">
        <v>1</v>
      </c>
      <c r="F7210" s="1" t="n">
        <v>7213</v>
      </c>
      <c r="H7210" s="1" t="s">
        <v>7926</v>
      </c>
      <c r="I7210" s="3" t="e">
        <f aca="false">---#NAME?</f>
        <v>#NAME?</v>
      </c>
      <c r="J7210" s="3" t="s">
        <v>194</v>
      </c>
      <c r="K7210" s="1" t="n">
        <v>20</v>
      </c>
      <c r="L7210" s="1" t="n">
        <v>0</v>
      </c>
      <c r="M7210" s="1" t="n">
        <v>72150</v>
      </c>
    </row>
    <row r="7211" customFormat="false" ht="149.25" hidden="false" customHeight="false" outlineLevel="0" collapsed="false">
      <c r="A7211" s="1" t="n">
        <v>7216</v>
      </c>
      <c r="B7211" s="1" t="n">
        <v>87</v>
      </c>
      <c r="C7211" s="1" t="n">
        <v>0</v>
      </c>
      <c r="D7211" s="1" t="n">
        <v>0</v>
      </c>
      <c r="E7211" s="1" t="n">
        <v>0</v>
      </c>
      <c r="F7211" s="1" t="n">
        <v>7203</v>
      </c>
      <c r="I7211" s="3" t="s">
        <v>7927</v>
      </c>
      <c r="L7211" s="1" t="n">
        <v>0</v>
      </c>
      <c r="M7211" s="1" t="n">
        <v>72160</v>
      </c>
    </row>
    <row r="7212" customFormat="false" ht="14.9" hidden="false" customHeight="false" outlineLevel="0" collapsed="false">
      <c r="A7212" s="1" t="n">
        <v>7217</v>
      </c>
      <c r="B7212" s="1" t="n">
        <v>87</v>
      </c>
      <c r="C7212" s="1" t="n">
        <v>0</v>
      </c>
      <c r="D7212" s="1" t="n">
        <v>0</v>
      </c>
      <c r="E7212" s="1" t="n">
        <v>1</v>
      </c>
      <c r="F7212" s="1" t="n">
        <v>7216</v>
      </c>
      <c r="H7212" s="1" t="s">
        <v>7928</v>
      </c>
      <c r="I7212" s="3" t="e">
        <f aca="false">---#NAME? #NAME?</f>
        <v>#VALUE!</v>
      </c>
      <c r="J7212" s="3" t="s">
        <v>194</v>
      </c>
      <c r="K7212" s="1" t="n">
        <v>20</v>
      </c>
      <c r="L7212" s="1" t="n">
        <v>0</v>
      </c>
      <c r="M7212" s="1" t="n">
        <v>72170</v>
      </c>
    </row>
    <row r="7213" customFormat="false" ht="14.9" hidden="false" customHeight="false" outlineLevel="0" collapsed="false">
      <c r="A7213" s="1" t="n">
        <v>7218</v>
      </c>
      <c r="B7213" s="1" t="n">
        <v>87</v>
      </c>
      <c r="C7213" s="1" t="n">
        <v>0</v>
      </c>
      <c r="D7213" s="1" t="n">
        <v>0</v>
      </c>
      <c r="E7213" s="1" t="n">
        <v>1</v>
      </c>
      <c r="F7213" s="1" t="n">
        <v>7216</v>
      </c>
      <c r="H7213" s="1" t="s">
        <v>7929</v>
      </c>
      <c r="I7213" s="3" t="e">
        <f aca="false">---#NAME?</f>
        <v>#NAME?</v>
      </c>
      <c r="J7213" s="3" t="s">
        <v>194</v>
      </c>
      <c r="K7213" s="1" t="n">
        <v>20</v>
      </c>
      <c r="L7213" s="1" t="n">
        <v>0</v>
      </c>
      <c r="M7213" s="1" t="n">
        <v>72180</v>
      </c>
    </row>
    <row r="7214" customFormat="false" ht="14.9" hidden="false" customHeight="false" outlineLevel="0" collapsed="false">
      <c r="A7214" s="1" t="n">
        <v>7219</v>
      </c>
      <c r="B7214" s="1" t="n">
        <v>87</v>
      </c>
      <c r="C7214" s="1" t="n">
        <v>0</v>
      </c>
      <c r="D7214" s="1" t="n">
        <v>0</v>
      </c>
      <c r="E7214" s="1" t="n">
        <v>1</v>
      </c>
      <c r="F7214" s="1" t="n">
        <v>7203</v>
      </c>
      <c r="H7214" s="1" t="s">
        <v>7930</v>
      </c>
      <c r="I7214" s="3" t="e">
        <f aca="false">-#NAME? #NAME? #NAME? #NAME? #NAME?</f>
        <v>#VALUE!</v>
      </c>
      <c r="J7214" s="3" t="s">
        <v>194</v>
      </c>
      <c r="K7214" s="1" t="n">
        <v>20</v>
      </c>
      <c r="L7214" s="1" t="n">
        <v>0</v>
      </c>
      <c r="M7214" s="1" t="n">
        <v>72190</v>
      </c>
    </row>
    <row r="7215" customFormat="false" ht="14.9" hidden="false" customHeight="false" outlineLevel="0" collapsed="false">
      <c r="A7215" s="1" t="n">
        <v>7220</v>
      </c>
      <c r="B7215" s="1" t="n">
        <v>87</v>
      </c>
      <c r="C7215" s="1" t="n">
        <v>0</v>
      </c>
      <c r="D7215" s="1" t="n">
        <v>0</v>
      </c>
      <c r="E7215" s="1" t="n">
        <v>1</v>
      </c>
      <c r="F7215" s="1" t="n">
        <v>7203</v>
      </c>
      <c r="H7215" s="1" t="s">
        <v>7931</v>
      </c>
      <c r="I7215" s="3" t="e">
        <f aca="false">-#NAME?</f>
        <v>#NAME?</v>
      </c>
      <c r="J7215" s="3" t="s">
        <v>194</v>
      </c>
      <c r="K7215" s="1" t="n">
        <v>20</v>
      </c>
      <c r="L7215" s="1" t="n">
        <v>0</v>
      </c>
      <c r="M7215" s="1" t="n">
        <v>72200</v>
      </c>
    </row>
    <row r="7216" customFormat="false" ht="122.35" hidden="false" customHeight="false" outlineLevel="0" collapsed="false">
      <c r="A7216" s="1" t="n">
        <v>7221</v>
      </c>
      <c r="B7216" s="1" t="n">
        <v>87</v>
      </c>
      <c r="C7216" s="1" t="n">
        <v>0</v>
      </c>
      <c r="D7216" s="1" t="n">
        <v>1</v>
      </c>
      <c r="E7216" s="1" t="n">
        <v>1</v>
      </c>
      <c r="G7216" s="1" t="n">
        <v>87.12</v>
      </c>
      <c r="H7216" s="1" t="s">
        <v>7932</v>
      </c>
      <c r="I7216" s="3" t="s">
        <v>7933</v>
      </c>
      <c r="J7216" s="3" t="s">
        <v>194</v>
      </c>
      <c r="K7216" s="1" t="n">
        <v>10</v>
      </c>
      <c r="L7216" s="1" t="n">
        <v>0</v>
      </c>
      <c r="M7216" s="1" t="n">
        <v>72210</v>
      </c>
    </row>
    <row r="7217" customFormat="false" ht="162.65" hidden="false" customHeight="false" outlineLevel="0" collapsed="false">
      <c r="A7217" s="1" t="n">
        <v>7222</v>
      </c>
      <c r="B7217" s="1" t="n">
        <v>87</v>
      </c>
      <c r="C7217" s="1" t="n">
        <v>0</v>
      </c>
      <c r="D7217" s="1" t="n">
        <v>1</v>
      </c>
      <c r="E7217" s="1" t="n">
        <v>0</v>
      </c>
      <c r="G7217" s="1" t="n">
        <v>87.13</v>
      </c>
      <c r="I7217" s="3" t="s">
        <v>7934</v>
      </c>
      <c r="L7217" s="1" t="n">
        <v>0</v>
      </c>
      <c r="M7217" s="1" t="n">
        <v>72220</v>
      </c>
    </row>
    <row r="7218" customFormat="false" ht="14.9" hidden="false" customHeight="false" outlineLevel="0" collapsed="false">
      <c r="A7218" s="1" t="n">
        <v>7223</v>
      </c>
      <c r="B7218" s="1" t="n">
        <v>87</v>
      </c>
      <c r="C7218" s="1" t="n">
        <v>0</v>
      </c>
      <c r="D7218" s="1" t="n">
        <v>0</v>
      </c>
      <c r="E7218" s="1" t="n">
        <v>1</v>
      </c>
      <c r="F7218" s="1" t="n">
        <v>7222</v>
      </c>
      <c r="H7218" s="1" t="s">
        <v>7935</v>
      </c>
      <c r="I7218" s="3" t="e">
        <f aca="false">-#NAME? #NAME? #NAME?</f>
        <v>#VALUE!</v>
      </c>
      <c r="J7218" s="3" t="s">
        <v>194</v>
      </c>
      <c r="K7218" s="1" t="n">
        <v>0</v>
      </c>
      <c r="L7218" s="1" t="n">
        <v>0</v>
      </c>
      <c r="M7218" s="1" t="n">
        <v>72230</v>
      </c>
    </row>
    <row r="7219" customFormat="false" ht="14.9" hidden="false" customHeight="false" outlineLevel="0" collapsed="false">
      <c r="A7219" s="1" t="n">
        <v>7224</v>
      </c>
      <c r="B7219" s="1" t="n">
        <v>87</v>
      </c>
      <c r="C7219" s="1" t="n">
        <v>0</v>
      </c>
      <c r="D7219" s="1" t="n">
        <v>0</v>
      </c>
      <c r="E7219" s="1" t="n">
        <v>1</v>
      </c>
      <c r="F7219" s="1" t="n">
        <v>7222</v>
      </c>
      <c r="H7219" s="1" t="s">
        <v>7936</v>
      </c>
      <c r="I7219" s="3" t="e">
        <f aca="false">-#NAME?</f>
        <v>#NAME?</v>
      </c>
      <c r="J7219" s="3" t="s">
        <v>194</v>
      </c>
      <c r="K7219" s="1" t="n">
        <v>0</v>
      </c>
      <c r="L7219" s="1" t="n">
        <v>0</v>
      </c>
      <c r="M7219" s="1" t="n">
        <v>72240</v>
      </c>
    </row>
    <row r="7220" customFormat="false" ht="108.95" hidden="false" customHeight="false" outlineLevel="0" collapsed="false">
      <c r="A7220" s="1" t="n">
        <v>7225</v>
      </c>
      <c r="B7220" s="1" t="n">
        <v>87</v>
      </c>
      <c r="C7220" s="1" t="n">
        <v>0</v>
      </c>
      <c r="D7220" s="1" t="n">
        <v>1</v>
      </c>
      <c r="E7220" s="1" t="n">
        <v>0</v>
      </c>
      <c r="G7220" s="1" t="n">
        <v>87.14</v>
      </c>
      <c r="I7220" s="3" t="s">
        <v>7937</v>
      </c>
      <c r="L7220" s="1" t="n">
        <v>0</v>
      </c>
      <c r="M7220" s="1" t="n">
        <v>72250</v>
      </c>
    </row>
    <row r="7221" customFormat="false" ht="14.9" hidden="false" customHeight="false" outlineLevel="0" collapsed="false">
      <c r="A7221" s="1" t="n">
        <v>7226</v>
      </c>
      <c r="B7221" s="1" t="n">
        <v>87</v>
      </c>
      <c r="C7221" s="1" t="n">
        <v>0</v>
      </c>
      <c r="D7221" s="1" t="n">
        <v>0</v>
      </c>
      <c r="E7221" s="1" t="n">
        <v>1</v>
      </c>
      <c r="F7221" s="1" t="n">
        <v>7225</v>
      </c>
      <c r="H7221" s="1" t="s">
        <v>7938</v>
      </c>
      <c r="I7221" s="3" t="e">
        <f aca="false">-#NAME? #NAME? (#NAME? #NAME?)</f>
        <v>#VALUE!</v>
      </c>
      <c r="J7221" s="3" t="s">
        <v>256</v>
      </c>
      <c r="K7221" s="1" t="n">
        <v>10</v>
      </c>
      <c r="L7221" s="1" t="n">
        <v>0</v>
      </c>
      <c r="M7221" s="1" t="n">
        <v>72260</v>
      </c>
    </row>
    <row r="7222" customFormat="false" ht="14.9" hidden="false" customHeight="false" outlineLevel="0" collapsed="false">
      <c r="A7222" s="1" t="n">
        <v>7227</v>
      </c>
      <c r="B7222" s="1" t="n">
        <v>87</v>
      </c>
      <c r="C7222" s="1" t="n">
        <v>0</v>
      </c>
      <c r="D7222" s="1" t="n">
        <v>0</v>
      </c>
      <c r="E7222" s="1" t="n">
        <v>1</v>
      </c>
      <c r="F7222" s="1" t="n">
        <v>7225</v>
      </c>
      <c r="H7222" s="1" t="s">
        <v>7939</v>
      </c>
      <c r="I7222" s="3" t="e">
        <f aca="false">-#NAME? #NAME? #NAME? #NAME? #NAME?</f>
        <v>#VALUE!</v>
      </c>
      <c r="J7222" s="3" t="s">
        <v>256</v>
      </c>
      <c r="K7222" s="1" t="n">
        <v>10</v>
      </c>
      <c r="L7222" s="1" t="n">
        <v>0</v>
      </c>
      <c r="M7222" s="1" t="n">
        <v>72270</v>
      </c>
    </row>
    <row r="7223" customFormat="false" ht="14.9" hidden="false" customHeight="false" outlineLevel="0" collapsed="false">
      <c r="A7223" s="1" t="n">
        <v>7228</v>
      </c>
      <c r="B7223" s="1" t="n">
        <v>87</v>
      </c>
      <c r="C7223" s="1" t="n">
        <v>0</v>
      </c>
      <c r="D7223" s="1" t="n">
        <v>0</v>
      </c>
      <c r="E7223" s="1" t="n">
        <v>0</v>
      </c>
      <c r="F7223" s="1" t="n">
        <v>7225</v>
      </c>
      <c r="I7223" s="3" t="s">
        <v>6517</v>
      </c>
      <c r="L7223" s="1" t="n">
        <v>0</v>
      </c>
      <c r="M7223" s="1" t="n">
        <v>72280</v>
      </c>
    </row>
    <row r="7224" customFormat="false" ht="14.9" hidden="false" customHeight="false" outlineLevel="0" collapsed="false">
      <c r="A7224" s="1" t="n">
        <v>7229</v>
      </c>
      <c r="B7224" s="1" t="n">
        <v>87</v>
      </c>
      <c r="C7224" s="1" t="n">
        <v>0</v>
      </c>
      <c r="D7224" s="1" t="n">
        <v>0</v>
      </c>
      <c r="E7224" s="1" t="n">
        <v>1</v>
      </c>
      <c r="F7224" s="1" t="n">
        <v>7228</v>
      </c>
      <c r="H7224" s="1" t="s">
        <v>7940</v>
      </c>
      <c r="I7224" s="3" t="e">
        <f aca="false">--#NAME? #NAME? #NAME?,#NAME? #NAME? #NAME?</f>
        <v>#VALUE!</v>
      </c>
      <c r="J7224" s="3" t="s">
        <v>256</v>
      </c>
      <c r="K7224" s="1" t="n">
        <v>10</v>
      </c>
      <c r="L7224" s="1" t="n">
        <v>0</v>
      </c>
      <c r="M7224" s="1" t="n">
        <v>72290</v>
      </c>
    </row>
    <row r="7225" customFormat="false" ht="14.9" hidden="false" customHeight="false" outlineLevel="0" collapsed="false">
      <c r="A7225" s="1" t="n">
        <v>7230</v>
      </c>
      <c r="B7225" s="1" t="n">
        <v>87</v>
      </c>
      <c r="C7225" s="1" t="n">
        <v>0</v>
      </c>
      <c r="D7225" s="1" t="n">
        <v>0</v>
      </c>
      <c r="E7225" s="1" t="n">
        <v>1</v>
      </c>
      <c r="F7225" s="1" t="n">
        <v>7228</v>
      </c>
      <c r="H7225" s="1" t="s">
        <v>7941</v>
      </c>
      <c r="I7225" s="3" t="e">
        <f aca="false">--#NAME? #NAME? #NAME? #NAME?</f>
        <v>#VALUE!</v>
      </c>
      <c r="J7225" s="3" t="s">
        <v>256</v>
      </c>
      <c r="K7225" s="1" t="n">
        <v>10</v>
      </c>
      <c r="L7225" s="1" t="n">
        <v>0</v>
      </c>
      <c r="M7225" s="1" t="n">
        <v>72300</v>
      </c>
    </row>
    <row r="7226" customFormat="false" ht="14.9" hidden="false" customHeight="false" outlineLevel="0" collapsed="false">
      <c r="A7226" s="1" t="n">
        <v>7231</v>
      </c>
      <c r="B7226" s="1" t="n">
        <v>87</v>
      </c>
      <c r="C7226" s="1" t="n">
        <v>0</v>
      </c>
      <c r="D7226" s="1" t="n">
        <v>0</v>
      </c>
      <c r="E7226" s="1" t="n">
        <v>1</v>
      </c>
      <c r="F7226" s="1" t="n">
        <v>7228</v>
      </c>
      <c r="H7226" s="1" t="s">
        <v>7942</v>
      </c>
      <c r="I7226" s="3" t="e">
        <f aca="false">--#NAME?,#NAME? #NAME? #NAME? #NAME? #NAME? #NAME? #NAME? #NAME?,#NAME? #NAME?-#NAME? #NAME?</f>
        <v>#VALUE!</v>
      </c>
      <c r="J7226" s="3" t="s">
        <v>256</v>
      </c>
      <c r="K7226" s="1" t="n">
        <v>10</v>
      </c>
      <c r="L7226" s="1" t="n">
        <v>0</v>
      </c>
      <c r="M7226" s="1" t="n">
        <v>72310</v>
      </c>
    </row>
    <row r="7227" customFormat="false" ht="14.9" hidden="false" customHeight="false" outlineLevel="0" collapsed="false">
      <c r="A7227" s="1" t="n">
        <v>7232</v>
      </c>
      <c r="B7227" s="1" t="n">
        <v>87</v>
      </c>
      <c r="C7227" s="1" t="n">
        <v>0</v>
      </c>
      <c r="D7227" s="1" t="n">
        <v>0</v>
      </c>
      <c r="E7227" s="1" t="n">
        <v>1</v>
      </c>
      <c r="F7227" s="1" t="n">
        <v>7228</v>
      </c>
      <c r="H7227" s="1" t="s">
        <v>7943</v>
      </c>
      <c r="I7227" s="3" t="e">
        <f aca="false">--#NAME?,#NAME? #NAME? #NAME? #NAME? #NAME? #NAME? #NAME?,#NAME? #NAME? #NAME?</f>
        <v>#VALUE!</v>
      </c>
      <c r="J7227" s="3" t="s">
        <v>256</v>
      </c>
      <c r="K7227" s="1" t="n">
        <v>10</v>
      </c>
      <c r="L7227" s="1" t="n">
        <v>0</v>
      </c>
      <c r="M7227" s="1" t="n">
        <v>72320</v>
      </c>
    </row>
    <row r="7228" customFormat="false" ht="14.9" hidden="false" customHeight="false" outlineLevel="0" collapsed="false">
      <c r="A7228" s="1" t="n">
        <v>7233</v>
      </c>
      <c r="B7228" s="1" t="n">
        <v>87</v>
      </c>
      <c r="C7228" s="1" t="n">
        <v>0</v>
      </c>
      <c r="D7228" s="1" t="n">
        <v>0</v>
      </c>
      <c r="E7228" s="1" t="n">
        <v>1</v>
      </c>
      <c r="F7228" s="1" t="n">
        <v>7228</v>
      </c>
      <c r="H7228" s="1" t="s">
        <v>7944</v>
      </c>
      <c r="I7228" s="3" t="e">
        <f aca="false">--#NAME?</f>
        <v>#NAME?</v>
      </c>
      <c r="J7228" s="3" t="s">
        <v>194</v>
      </c>
      <c r="K7228" s="1" t="n">
        <v>10</v>
      </c>
      <c r="L7228" s="1" t="n">
        <v>0</v>
      </c>
      <c r="M7228" s="1" t="n">
        <v>72330</v>
      </c>
    </row>
    <row r="7229" customFormat="false" ht="14.9" hidden="false" customHeight="false" outlineLevel="0" collapsed="false">
      <c r="A7229" s="1" t="n">
        <v>7234</v>
      </c>
      <c r="B7229" s="1" t="n">
        <v>87</v>
      </c>
      <c r="C7229" s="1" t="n">
        <v>0</v>
      </c>
      <c r="D7229" s="1" t="n">
        <v>0</v>
      </c>
      <c r="E7229" s="1" t="n">
        <v>1</v>
      </c>
      <c r="F7229" s="1" t="n">
        <v>7228</v>
      </c>
      <c r="H7229" s="1" t="s">
        <v>7945</v>
      </c>
      <c r="I7229" s="3" t="e">
        <f aca="false">--#NAME? #NAME? #NAME?,#NAME? #NAME? #NAME?</f>
        <v>#VALUE!</v>
      </c>
      <c r="J7229" s="3" t="s">
        <v>256</v>
      </c>
      <c r="K7229" s="1" t="n">
        <v>10</v>
      </c>
      <c r="L7229" s="1" t="n">
        <v>0</v>
      </c>
      <c r="M7229" s="1" t="n">
        <v>72340</v>
      </c>
    </row>
    <row r="7230" customFormat="false" ht="14.9" hidden="false" customHeight="false" outlineLevel="0" collapsed="false">
      <c r="A7230" s="1" t="n">
        <v>7235</v>
      </c>
      <c r="B7230" s="1" t="n">
        <v>87</v>
      </c>
      <c r="C7230" s="1" t="n">
        <v>0</v>
      </c>
      <c r="D7230" s="1" t="n">
        <v>0</v>
      </c>
      <c r="E7230" s="1" t="n">
        <v>1</v>
      </c>
      <c r="F7230" s="1" t="n">
        <v>7228</v>
      </c>
      <c r="H7230" s="1" t="s">
        <v>7946</v>
      </c>
      <c r="I7230" s="3" t="e">
        <f aca="false">--#NAME?</f>
        <v>#NAME?</v>
      </c>
      <c r="J7230" s="3" t="s">
        <v>256</v>
      </c>
      <c r="K7230" s="1" t="n">
        <v>10</v>
      </c>
      <c r="L7230" s="1" t="n">
        <v>0</v>
      </c>
      <c r="M7230" s="1" t="n">
        <v>72350</v>
      </c>
    </row>
    <row r="7231" customFormat="false" ht="55.2" hidden="false" customHeight="false" outlineLevel="0" collapsed="false">
      <c r="A7231" s="1" t="n">
        <v>7236</v>
      </c>
      <c r="B7231" s="1" t="n">
        <v>87</v>
      </c>
      <c r="C7231" s="1" t="n">
        <v>0</v>
      </c>
      <c r="D7231" s="1" t="n">
        <v>1</v>
      </c>
      <c r="E7231" s="1" t="n">
        <v>1</v>
      </c>
      <c r="G7231" s="1" t="n">
        <v>87.15</v>
      </c>
      <c r="H7231" s="1" t="s">
        <v>7947</v>
      </c>
      <c r="I7231" s="3" t="s">
        <v>7948</v>
      </c>
      <c r="J7231" s="3" t="s">
        <v>194</v>
      </c>
      <c r="K7231" s="1" t="n">
        <v>10</v>
      </c>
      <c r="L7231" s="1" t="n">
        <v>0</v>
      </c>
      <c r="M7231" s="1" t="n">
        <v>72360</v>
      </c>
    </row>
    <row r="7232" customFormat="false" ht="149.25" hidden="false" customHeight="false" outlineLevel="0" collapsed="false">
      <c r="A7232" s="1" t="n">
        <v>7237</v>
      </c>
      <c r="B7232" s="1" t="n">
        <v>87</v>
      </c>
      <c r="C7232" s="1" t="n">
        <v>0</v>
      </c>
      <c r="D7232" s="1" t="n">
        <v>1</v>
      </c>
      <c r="E7232" s="1" t="n">
        <v>0</v>
      </c>
      <c r="G7232" s="1" t="n">
        <v>87.16</v>
      </c>
      <c r="I7232" s="3" t="s">
        <v>7949</v>
      </c>
      <c r="L7232" s="1" t="n">
        <v>0</v>
      </c>
      <c r="M7232" s="1" t="n">
        <v>72370</v>
      </c>
    </row>
    <row r="7233" customFormat="false" ht="122.35" hidden="false" customHeight="false" outlineLevel="0" collapsed="false">
      <c r="A7233" s="1" t="n">
        <v>7238</v>
      </c>
      <c r="B7233" s="1" t="n">
        <v>87</v>
      </c>
      <c r="C7233" s="1" t="n">
        <v>0</v>
      </c>
      <c r="D7233" s="1" t="n">
        <v>0</v>
      </c>
      <c r="E7233" s="1" t="n">
        <v>0</v>
      </c>
      <c r="F7233" s="1" t="n">
        <v>7237</v>
      </c>
      <c r="I7233" s="3" t="s">
        <v>7950</v>
      </c>
      <c r="L7233" s="1" t="n">
        <v>0</v>
      </c>
      <c r="M7233" s="1" t="n">
        <v>72380</v>
      </c>
    </row>
    <row r="7234" customFormat="false" ht="14.9" hidden="false" customHeight="false" outlineLevel="0" collapsed="false">
      <c r="A7234" s="1" t="n">
        <v>7239</v>
      </c>
      <c r="B7234" s="1" t="n">
        <v>87</v>
      </c>
      <c r="C7234" s="1" t="n">
        <v>0</v>
      </c>
      <c r="D7234" s="1" t="n">
        <v>0</v>
      </c>
      <c r="E7234" s="1" t="n">
        <v>1</v>
      </c>
      <c r="F7234" s="1" t="n">
        <v>7238</v>
      </c>
      <c r="H7234" s="1" t="s">
        <v>7951</v>
      </c>
      <c r="I7234" s="3" t="e">
        <f aca="false">---#NAME? #NAME? #NAME?</f>
        <v>#VALUE!</v>
      </c>
      <c r="J7234" s="3" t="s">
        <v>194</v>
      </c>
      <c r="K7234" s="1" t="n">
        <v>10</v>
      </c>
      <c r="L7234" s="1" t="n">
        <v>0</v>
      </c>
      <c r="M7234" s="1" t="n">
        <v>72390</v>
      </c>
    </row>
    <row r="7235" customFormat="false" ht="14.9" hidden="false" customHeight="false" outlineLevel="0" collapsed="false">
      <c r="A7235" s="1" t="n">
        <v>7240</v>
      </c>
      <c r="B7235" s="1" t="n">
        <v>87</v>
      </c>
      <c r="C7235" s="1" t="n">
        <v>0</v>
      </c>
      <c r="D7235" s="1" t="n">
        <v>0</v>
      </c>
      <c r="E7235" s="1" t="n">
        <v>1</v>
      </c>
      <c r="F7235" s="1" t="n">
        <v>7238</v>
      </c>
      <c r="H7235" s="1" t="s">
        <v>7952</v>
      </c>
      <c r="I7235" s="3" t="e">
        <f aca="false">---#NAME?</f>
        <v>#NAME?</v>
      </c>
      <c r="J7235" s="3" t="s">
        <v>194</v>
      </c>
      <c r="K7235" s="1" t="n">
        <v>10</v>
      </c>
      <c r="L7235" s="1" t="n">
        <v>0</v>
      </c>
      <c r="M7235" s="1" t="n">
        <v>72400</v>
      </c>
    </row>
    <row r="7236" customFormat="false" ht="135.8" hidden="false" customHeight="false" outlineLevel="0" collapsed="false">
      <c r="A7236" s="1" t="n">
        <v>7241</v>
      </c>
      <c r="B7236" s="1" t="n">
        <v>87</v>
      </c>
      <c r="C7236" s="1" t="n">
        <v>0</v>
      </c>
      <c r="D7236" s="1" t="n">
        <v>0</v>
      </c>
      <c r="E7236" s="1" t="n">
        <v>0</v>
      </c>
      <c r="F7236" s="1" t="n">
        <v>7237</v>
      </c>
      <c r="I7236" s="3" t="s">
        <v>7953</v>
      </c>
      <c r="L7236" s="1" t="n">
        <v>0</v>
      </c>
      <c r="M7236" s="1" t="n">
        <v>72410</v>
      </c>
    </row>
    <row r="7237" customFormat="false" ht="14.9" hidden="false" customHeight="false" outlineLevel="0" collapsed="false">
      <c r="A7237" s="1" t="n">
        <v>7242</v>
      </c>
      <c r="B7237" s="1" t="n">
        <v>87</v>
      </c>
      <c r="C7237" s="1" t="n">
        <v>0</v>
      </c>
      <c r="D7237" s="1" t="n">
        <v>0</v>
      </c>
      <c r="E7237" s="1" t="n">
        <v>1</v>
      </c>
      <c r="F7237" s="1" t="n">
        <v>7241</v>
      </c>
      <c r="H7237" s="1" t="s">
        <v>7954</v>
      </c>
      <c r="I7237" s="3" t="e">
        <f aca="false">---#NAME? #NAME? #NAME?</f>
        <v>#VALUE!</v>
      </c>
      <c r="J7237" s="3" t="s">
        <v>194</v>
      </c>
      <c r="K7237" s="1" t="n">
        <v>10</v>
      </c>
      <c r="L7237" s="1" t="n">
        <v>0</v>
      </c>
      <c r="M7237" s="1" t="n">
        <v>72420</v>
      </c>
    </row>
    <row r="7238" customFormat="false" ht="14.9" hidden="false" customHeight="false" outlineLevel="0" collapsed="false">
      <c r="A7238" s="1" t="n">
        <v>7243</v>
      </c>
      <c r="B7238" s="1" t="n">
        <v>87</v>
      </c>
      <c r="C7238" s="1" t="n">
        <v>0</v>
      </c>
      <c r="D7238" s="1" t="n">
        <v>0</v>
      </c>
      <c r="E7238" s="1" t="n">
        <v>1</v>
      </c>
      <c r="F7238" s="1" t="n">
        <v>7241</v>
      </c>
      <c r="H7238" s="1" t="s">
        <v>7955</v>
      </c>
      <c r="I7238" s="3" t="e">
        <f aca="false">---#NAME?</f>
        <v>#NAME?</v>
      </c>
      <c r="J7238" s="3" t="s">
        <v>194</v>
      </c>
      <c r="K7238" s="1" t="n">
        <v>10</v>
      </c>
      <c r="L7238" s="1" t="n">
        <v>0</v>
      </c>
      <c r="M7238" s="1" t="n">
        <v>72430</v>
      </c>
    </row>
    <row r="7239" customFormat="false" ht="95.5" hidden="false" customHeight="false" outlineLevel="0" collapsed="false">
      <c r="A7239" s="1" t="n">
        <v>7244</v>
      </c>
      <c r="B7239" s="1" t="n">
        <v>87</v>
      </c>
      <c r="C7239" s="1" t="n">
        <v>0</v>
      </c>
      <c r="D7239" s="1" t="n">
        <v>0</v>
      </c>
      <c r="E7239" s="1" t="n">
        <v>0</v>
      </c>
      <c r="F7239" s="1" t="n">
        <v>7237</v>
      </c>
      <c r="I7239" s="3" t="s">
        <v>7956</v>
      </c>
      <c r="L7239" s="1" t="n">
        <v>0</v>
      </c>
      <c r="M7239" s="1" t="n">
        <v>72440</v>
      </c>
    </row>
    <row r="7240" customFormat="false" ht="82.05" hidden="false" customHeight="false" outlineLevel="0" collapsed="false">
      <c r="A7240" s="1" t="n">
        <v>7245</v>
      </c>
      <c r="B7240" s="1" t="n">
        <v>87</v>
      </c>
      <c r="C7240" s="1" t="n">
        <v>0</v>
      </c>
      <c r="D7240" s="1" t="n">
        <v>0</v>
      </c>
      <c r="E7240" s="1" t="n">
        <v>0</v>
      </c>
      <c r="F7240" s="1" t="n">
        <v>7244</v>
      </c>
      <c r="I7240" s="3" t="s">
        <v>7957</v>
      </c>
      <c r="L7240" s="1" t="n">
        <v>0</v>
      </c>
      <c r="M7240" s="1" t="n">
        <v>72450</v>
      </c>
    </row>
    <row r="7241" customFormat="false" ht="14.9" hidden="false" customHeight="false" outlineLevel="0" collapsed="false">
      <c r="A7241" s="1" t="n">
        <v>7246</v>
      </c>
      <c r="B7241" s="1" t="n">
        <v>87</v>
      </c>
      <c r="C7241" s="1" t="n">
        <v>0</v>
      </c>
      <c r="D7241" s="1" t="n">
        <v>0</v>
      </c>
      <c r="E7241" s="1" t="n">
        <v>1</v>
      </c>
      <c r="F7241" s="1" t="n">
        <v>7245</v>
      </c>
      <c r="H7241" s="1" t="s">
        <v>7958</v>
      </c>
      <c r="I7241" s="3" t="e">
        <f aca="false">---#NAME? #NAME? #NAME?</f>
        <v>#VALUE!</v>
      </c>
      <c r="J7241" s="3" t="s">
        <v>194</v>
      </c>
      <c r="K7241" s="1" t="n">
        <v>10</v>
      </c>
      <c r="L7241" s="1" t="n">
        <v>0</v>
      </c>
      <c r="M7241" s="1" t="n">
        <v>72460</v>
      </c>
    </row>
    <row r="7242" customFormat="false" ht="14.9" hidden="false" customHeight="false" outlineLevel="0" collapsed="false">
      <c r="A7242" s="1" t="n">
        <v>7247</v>
      </c>
      <c r="B7242" s="1" t="n">
        <v>87</v>
      </c>
      <c r="C7242" s="1" t="n">
        <v>0</v>
      </c>
      <c r="D7242" s="1" t="n">
        <v>0</v>
      </c>
      <c r="E7242" s="1" t="n">
        <v>1</v>
      </c>
      <c r="F7242" s="1" t="n">
        <v>7245</v>
      </c>
      <c r="H7242" s="1" t="s">
        <v>7959</v>
      </c>
      <c r="I7242" s="3" t="e">
        <f aca="false">---#NAME?</f>
        <v>#NAME?</v>
      </c>
      <c r="J7242" s="3" t="s">
        <v>194</v>
      </c>
      <c r="K7242" s="1" t="n">
        <v>10</v>
      </c>
      <c r="L7242" s="1" t="n">
        <v>0</v>
      </c>
      <c r="M7242" s="1" t="n">
        <v>72470</v>
      </c>
    </row>
    <row r="7243" customFormat="false" ht="14.9" hidden="false" customHeight="false" outlineLevel="0" collapsed="false">
      <c r="A7243" s="1" t="n">
        <v>7248</v>
      </c>
      <c r="B7243" s="1" t="n">
        <v>87</v>
      </c>
      <c r="C7243" s="1" t="n">
        <v>0</v>
      </c>
      <c r="D7243" s="1" t="n">
        <v>0</v>
      </c>
      <c r="E7243" s="1" t="n">
        <v>0</v>
      </c>
      <c r="F7243" s="1" t="n">
        <v>7244</v>
      </c>
      <c r="I7243" s="3" t="e">
        <f aca="false">--#NAME?</f>
        <v>#NAME?</v>
      </c>
      <c r="L7243" s="1" t="n">
        <v>0</v>
      </c>
      <c r="M7243" s="1" t="n">
        <v>72480</v>
      </c>
    </row>
    <row r="7244" customFormat="false" ht="14.9" hidden="false" customHeight="false" outlineLevel="0" collapsed="false">
      <c r="A7244" s="1" t="n">
        <v>7249</v>
      </c>
      <c r="B7244" s="1" t="n">
        <v>87</v>
      </c>
      <c r="C7244" s="1" t="n">
        <v>0</v>
      </c>
      <c r="D7244" s="1" t="n">
        <v>0</v>
      </c>
      <c r="E7244" s="1" t="n">
        <v>1</v>
      </c>
      <c r="F7244" s="1" t="n">
        <v>7248</v>
      </c>
      <c r="H7244" s="1" t="s">
        <v>7960</v>
      </c>
      <c r="I7244" s="3" t="e">
        <f aca="false">---#NAME? #NAME? #NAME?</f>
        <v>#VALUE!</v>
      </c>
      <c r="J7244" s="3" t="s">
        <v>194</v>
      </c>
      <c r="K7244" s="1" t="n">
        <v>10</v>
      </c>
      <c r="L7244" s="1" t="n">
        <v>0</v>
      </c>
      <c r="M7244" s="1" t="n">
        <v>72490</v>
      </c>
    </row>
    <row r="7245" customFormat="false" ht="14.9" hidden="false" customHeight="false" outlineLevel="0" collapsed="false">
      <c r="A7245" s="1" t="n">
        <v>7250</v>
      </c>
      <c r="B7245" s="1" t="n">
        <v>87</v>
      </c>
      <c r="C7245" s="1" t="n">
        <v>0</v>
      </c>
      <c r="D7245" s="1" t="n">
        <v>0</v>
      </c>
      <c r="E7245" s="1" t="n">
        <v>1</v>
      </c>
      <c r="F7245" s="1" t="n">
        <v>7248</v>
      </c>
      <c r="H7245" s="1" t="s">
        <v>7961</v>
      </c>
      <c r="I7245" s="3" t="e">
        <f aca="false">---#NAME?</f>
        <v>#NAME?</v>
      </c>
      <c r="J7245" s="3" t="s">
        <v>194</v>
      </c>
      <c r="K7245" s="1" t="n">
        <v>10</v>
      </c>
      <c r="L7245" s="1" t="n">
        <v>0</v>
      </c>
      <c r="M7245" s="1" t="n">
        <v>72500</v>
      </c>
    </row>
    <row r="7246" customFormat="false" ht="55.2" hidden="false" customHeight="false" outlineLevel="0" collapsed="false">
      <c r="A7246" s="1" t="n">
        <v>7251</v>
      </c>
      <c r="B7246" s="1" t="n">
        <v>87</v>
      </c>
      <c r="C7246" s="1" t="n">
        <v>0</v>
      </c>
      <c r="D7246" s="1" t="n">
        <v>0</v>
      </c>
      <c r="E7246" s="1" t="n">
        <v>0</v>
      </c>
      <c r="F7246" s="1" t="n">
        <v>7237</v>
      </c>
      <c r="I7246" s="3" t="s">
        <v>7962</v>
      </c>
      <c r="L7246" s="1" t="n">
        <v>0</v>
      </c>
      <c r="M7246" s="1" t="n">
        <v>72510</v>
      </c>
    </row>
    <row r="7247" customFormat="false" ht="14.9" hidden="false" customHeight="false" outlineLevel="0" collapsed="false">
      <c r="A7247" s="1" t="n">
        <v>7252</v>
      </c>
      <c r="B7247" s="1" t="n">
        <v>87</v>
      </c>
      <c r="C7247" s="1" t="n">
        <v>0</v>
      </c>
      <c r="D7247" s="1" t="n">
        <v>0</v>
      </c>
      <c r="E7247" s="1" t="n">
        <v>1</v>
      </c>
      <c r="F7247" s="1" t="n">
        <v>7251</v>
      </c>
      <c r="H7247" s="1" t="s">
        <v>7963</v>
      </c>
      <c r="I7247" s="3" t="e">
        <f aca="false">---#NAME? #NAME? #NAME?</f>
        <v>#VALUE!</v>
      </c>
      <c r="J7247" s="3" t="s">
        <v>194</v>
      </c>
      <c r="K7247" s="1" t="n">
        <v>10</v>
      </c>
      <c r="L7247" s="1" t="n">
        <v>0</v>
      </c>
      <c r="M7247" s="1" t="n">
        <v>72520</v>
      </c>
    </row>
    <row r="7248" customFormat="false" ht="14.9" hidden="false" customHeight="false" outlineLevel="0" collapsed="false">
      <c r="A7248" s="1" t="n">
        <v>7253</v>
      </c>
      <c r="B7248" s="1" t="n">
        <v>87</v>
      </c>
      <c r="C7248" s="1" t="n">
        <v>0</v>
      </c>
      <c r="D7248" s="1" t="n">
        <v>0</v>
      </c>
      <c r="E7248" s="1" t="n">
        <v>1</v>
      </c>
      <c r="F7248" s="1" t="n">
        <v>7251</v>
      </c>
      <c r="H7248" s="1" t="s">
        <v>7964</v>
      </c>
      <c r="I7248" s="3" t="e">
        <f aca="false">---#NAME?</f>
        <v>#NAME?</v>
      </c>
      <c r="J7248" s="3" t="s">
        <v>194</v>
      </c>
      <c r="K7248" s="1" t="n">
        <v>10</v>
      </c>
      <c r="L7248" s="1" t="n">
        <v>0</v>
      </c>
      <c r="M7248" s="1" t="n">
        <v>72530</v>
      </c>
    </row>
    <row r="7249" customFormat="false" ht="14.9" hidden="false" customHeight="false" outlineLevel="0" collapsed="false">
      <c r="A7249" s="1" t="n">
        <v>7254</v>
      </c>
      <c r="B7249" s="1" t="n">
        <v>87</v>
      </c>
      <c r="C7249" s="1" t="n">
        <v>0</v>
      </c>
      <c r="D7249" s="1" t="n">
        <v>0</v>
      </c>
      <c r="E7249" s="1" t="n">
        <v>1</v>
      </c>
      <c r="F7249" s="1" t="n">
        <v>7253</v>
      </c>
      <c r="H7249" s="1" t="s">
        <v>7965</v>
      </c>
      <c r="I7249" s="3" t="e">
        <f aca="false">-#NAME? #NAME?</f>
        <v>#VALUE!</v>
      </c>
      <c r="J7249" s="3" t="s">
        <v>194</v>
      </c>
      <c r="K7249" s="1" t="n">
        <v>10</v>
      </c>
      <c r="L7249" s="1" t="n">
        <v>0</v>
      </c>
      <c r="M7249" s="1" t="n">
        <v>72540</v>
      </c>
    </row>
    <row r="7250" customFormat="false" ht="14.9" hidden="false" customHeight="false" outlineLevel="0" collapsed="false">
      <c r="A7250" s="1" t="n">
        <v>7255</v>
      </c>
      <c r="B7250" s="1" t="n">
        <v>87</v>
      </c>
      <c r="C7250" s="1" t="n">
        <v>0</v>
      </c>
      <c r="D7250" s="1" t="n">
        <v>0</v>
      </c>
      <c r="E7250" s="1" t="n">
        <v>1</v>
      </c>
      <c r="F7250" s="1" t="n">
        <v>7254</v>
      </c>
      <c r="H7250" s="1" t="s">
        <v>7966</v>
      </c>
      <c r="I7250" s="3" t="e">
        <f aca="false">-#NAME?</f>
        <v>#NAME?</v>
      </c>
      <c r="J7250" s="3" t="s">
        <v>256</v>
      </c>
      <c r="K7250" s="1" t="n">
        <v>10</v>
      </c>
      <c r="L7250" s="1" t="n">
        <v>0</v>
      </c>
      <c r="M7250" s="1" t="n">
        <v>72550</v>
      </c>
    </row>
    <row r="7251" customFormat="false" ht="135.8" hidden="false" customHeight="false" outlineLevel="0" collapsed="false">
      <c r="A7251" s="1" t="n">
        <v>7256</v>
      </c>
      <c r="B7251" s="1" t="n">
        <v>88</v>
      </c>
      <c r="C7251" s="1" t="n">
        <v>0</v>
      </c>
      <c r="D7251" s="1" t="n">
        <v>1</v>
      </c>
      <c r="E7251" s="1" t="n">
        <v>1</v>
      </c>
      <c r="G7251" s="1" t="n">
        <v>88.01</v>
      </c>
      <c r="H7251" s="1" t="s">
        <v>7967</v>
      </c>
      <c r="I7251" s="3" t="s">
        <v>7968</v>
      </c>
      <c r="J7251" s="3" t="s">
        <v>194</v>
      </c>
      <c r="K7251" s="1" t="n">
        <v>10</v>
      </c>
      <c r="L7251" s="1" t="n">
        <v>0</v>
      </c>
      <c r="M7251" s="1" t="n">
        <v>72560</v>
      </c>
    </row>
    <row r="7252" customFormat="false" ht="243.25" hidden="false" customHeight="false" outlineLevel="0" collapsed="false">
      <c r="A7252" s="1" t="n">
        <v>7257</v>
      </c>
      <c r="B7252" s="1" t="n">
        <v>88</v>
      </c>
      <c r="C7252" s="1" t="n">
        <v>0</v>
      </c>
      <c r="D7252" s="1" t="n">
        <v>1</v>
      </c>
      <c r="E7252" s="1" t="n">
        <v>0</v>
      </c>
      <c r="G7252" s="1" t="n">
        <v>88.02</v>
      </c>
      <c r="I7252" s="3" t="s">
        <v>7969</v>
      </c>
      <c r="L7252" s="1" t="n">
        <v>0</v>
      </c>
      <c r="M7252" s="1" t="n">
        <v>72570</v>
      </c>
    </row>
    <row r="7253" customFormat="false" ht="41.75" hidden="false" customHeight="false" outlineLevel="0" collapsed="false">
      <c r="A7253" s="1" t="n">
        <v>7258</v>
      </c>
      <c r="B7253" s="1" t="n">
        <v>88</v>
      </c>
      <c r="C7253" s="1" t="n">
        <v>0</v>
      </c>
      <c r="D7253" s="1" t="n">
        <v>0</v>
      </c>
      <c r="E7253" s="1" t="n">
        <v>0</v>
      </c>
      <c r="F7253" s="1" t="n">
        <v>7257</v>
      </c>
      <c r="I7253" s="3" t="s">
        <v>7970</v>
      </c>
      <c r="L7253" s="1" t="n">
        <v>0</v>
      </c>
      <c r="M7253" s="1" t="n">
        <v>72580</v>
      </c>
    </row>
    <row r="7254" customFormat="false" ht="95.5" hidden="false" customHeight="false" outlineLevel="0" collapsed="false">
      <c r="A7254" s="1" t="n">
        <v>7259</v>
      </c>
      <c r="B7254" s="1" t="n">
        <v>88</v>
      </c>
      <c r="C7254" s="1" t="n">
        <v>0</v>
      </c>
      <c r="D7254" s="1" t="n">
        <v>0</v>
      </c>
      <c r="E7254" s="1" t="n">
        <v>1</v>
      </c>
      <c r="F7254" s="1" t="n">
        <v>7258</v>
      </c>
      <c r="H7254" s="1" t="s">
        <v>7971</v>
      </c>
      <c r="I7254" s="3" t="s">
        <v>7972</v>
      </c>
      <c r="J7254" s="3" t="s">
        <v>194</v>
      </c>
      <c r="K7254" s="1" t="n">
        <v>10</v>
      </c>
      <c r="L7254" s="1" t="n">
        <v>0</v>
      </c>
      <c r="M7254" s="1" t="n">
        <v>72590</v>
      </c>
    </row>
    <row r="7255" customFormat="false" ht="82.05" hidden="false" customHeight="false" outlineLevel="0" collapsed="false">
      <c r="A7255" s="1" t="n">
        <v>7260</v>
      </c>
      <c r="B7255" s="1" t="n">
        <v>88</v>
      </c>
      <c r="C7255" s="1" t="n">
        <v>0</v>
      </c>
      <c r="D7255" s="1" t="n">
        <v>0</v>
      </c>
      <c r="E7255" s="1" t="n">
        <v>1</v>
      </c>
      <c r="F7255" s="1" t="n">
        <v>7258</v>
      </c>
      <c r="H7255" s="1" t="s">
        <v>7973</v>
      </c>
      <c r="I7255" s="3" t="s">
        <v>7974</v>
      </c>
      <c r="J7255" s="3" t="s">
        <v>194</v>
      </c>
      <c r="K7255" s="1" t="n">
        <v>10</v>
      </c>
      <c r="L7255" s="1" t="n">
        <v>0</v>
      </c>
      <c r="M7255" s="1" t="n">
        <v>72600</v>
      </c>
    </row>
    <row r="7256" customFormat="false" ht="162.65" hidden="false" customHeight="false" outlineLevel="0" collapsed="false">
      <c r="A7256" s="1" t="n">
        <v>7261</v>
      </c>
      <c r="B7256" s="1" t="n">
        <v>88</v>
      </c>
      <c r="C7256" s="1" t="n">
        <v>0</v>
      </c>
      <c r="D7256" s="1" t="n">
        <v>0</v>
      </c>
      <c r="E7256" s="1" t="n">
        <v>1</v>
      </c>
      <c r="F7256" s="1" t="n">
        <v>7257</v>
      </c>
      <c r="H7256" s="1" t="s">
        <v>7975</v>
      </c>
      <c r="I7256" s="3" t="s">
        <v>7976</v>
      </c>
      <c r="J7256" s="3" t="s">
        <v>194</v>
      </c>
      <c r="K7256" s="1" t="n">
        <v>10</v>
      </c>
      <c r="L7256" s="1" t="n">
        <v>0</v>
      </c>
      <c r="M7256" s="1" t="n">
        <v>72610</v>
      </c>
    </row>
    <row r="7257" customFormat="false" ht="202.95" hidden="false" customHeight="false" outlineLevel="0" collapsed="false">
      <c r="A7257" s="1" t="n">
        <v>7262</v>
      </c>
      <c r="B7257" s="1" t="n">
        <v>88</v>
      </c>
      <c r="C7257" s="1" t="n">
        <v>0</v>
      </c>
      <c r="D7257" s="1" t="n">
        <v>0</v>
      </c>
      <c r="E7257" s="1" t="n">
        <v>1</v>
      </c>
      <c r="F7257" s="1" t="n">
        <v>7257</v>
      </c>
      <c r="H7257" s="1" t="s">
        <v>7977</v>
      </c>
      <c r="I7257" s="3" t="s">
        <v>7978</v>
      </c>
      <c r="J7257" s="3" t="s">
        <v>194</v>
      </c>
      <c r="K7257" s="1" t="n">
        <v>10</v>
      </c>
      <c r="L7257" s="1" t="n">
        <v>0</v>
      </c>
      <c r="M7257" s="1" t="n">
        <v>72620</v>
      </c>
    </row>
    <row r="7258" customFormat="false" ht="149.25" hidden="false" customHeight="false" outlineLevel="0" collapsed="false">
      <c r="A7258" s="1" t="n">
        <v>7263</v>
      </c>
      <c r="B7258" s="1" t="n">
        <v>88</v>
      </c>
      <c r="C7258" s="1" t="n">
        <v>0</v>
      </c>
      <c r="D7258" s="1" t="n">
        <v>0</v>
      </c>
      <c r="E7258" s="1" t="n">
        <v>1</v>
      </c>
      <c r="F7258" s="1" t="n">
        <v>7257</v>
      </c>
      <c r="H7258" s="1" t="s">
        <v>7979</v>
      </c>
      <c r="I7258" s="3" t="s">
        <v>7980</v>
      </c>
      <c r="J7258" s="3" t="s">
        <v>194</v>
      </c>
      <c r="K7258" s="1" t="n">
        <v>10</v>
      </c>
      <c r="L7258" s="1" t="n">
        <v>0</v>
      </c>
      <c r="M7258" s="1" t="n">
        <v>72630</v>
      </c>
    </row>
    <row r="7259" customFormat="false" ht="14.9" hidden="false" customHeight="false" outlineLevel="0" collapsed="false">
      <c r="A7259" s="1" t="n">
        <v>7264</v>
      </c>
      <c r="B7259" s="1" t="n">
        <v>88</v>
      </c>
      <c r="C7259" s="1" t="n">
        <v>0</v>
      </c>
      <c r="D7259" s="1" t="n">
        <v>0</v>
      </c>
      <c r="E7259" s="1" t="n">
        <v>1</v>
      </c>
      <c r="F7259" s="1" t="n">
        <v>7257</v>
      </c>
      <c r="H7259" s="1" t="s">
        <v>7981</v>
      </c>
      <c r="I7259" s="3" t="e">
        <f aca="false">-#NAME? (#NAME? #NAME?) #NAME? #NAME? #NAME? #NAME? #NAME? #NAME?</f>
        <v>#VALUE!</v>
      </c>
      <c r="J7259" s="3" t="s">
        <v>194</v>
      </c>
      <c r="K7259" s="1" t="n">
        <v>10</v>
      </c>
      <c r="L7259" s="1" t="n">
        <v>0</v>
      </c>
      <c r="M7259" s="1" t="n">
        <v>72640</v>
      </c>
    </row>
    <row r="7260" customFormat="false" ht="68.65" hidden="false" customHeight="false" outlineLevel="0" collapsed="false">
      <c r="A7260" s="1" t="n">
        <v>7265</v>
      </c>
      <c r="B7260" s="1" t="n">
        <v>88</v>
      </c>
      <c r="C7260" s="1" t="n">
        <v>0</v>
      </c>
      <c r="D7260" s="1" t="n">
        <v>1</v>
      </c>
      <c r="E7260" s="1" t="n">
        <v>0</v>
      </c>
      <c r="G7260" s="1" t="n">
        <v>88.03</v>
      </c>
      <c r="I7260" s="3" t="s">
        <v>7982</v>
      </c>
      <c r="L7260" s="1" t="n">
        <v>0</v>
      </c>
      <c r="M7260" s="1" t="n">
        <v>72650</v>
      </c>
    </row>
    <row r="7261" customFormat="false" ht="14.9" hidden="false" customHeight="false" outlineLevel="0" collapsed="false">
      <c r="A7261" s="1" t="n">
        <v>7266</v>
      </c>
      <c r="B7261" s="1" t="n">
        <v>88</v>
      </c>
      <c r="C7261" s="1" t="n">
        <v>0</v>
      </c>
      <c r="D7261" s="1" t="n">
        <v>0</v>
      </c>
      <c r="E7261" s="1" t="n">
        <v>1</v>
      </c>
      <c r="F7261" s="1" t="n">
        <v>7265</v>
      </c>
      <c r="H7261" s="1" t="s">
        <v>7983</v>
      </c>
      <c r="I7261" s="3" t="e">
        <f aca="false">-#NAME? #NAME? #NAME? #NAME? #NAME? #NAME?</f>
        <v>#VALUE!</v>
      </c>
      <c r="J7261" s="3" t="s">
        <v>256</v>
      </c>
      <c r="K7261" s="1" t="n">
        <v>10</v>
      </c>
      <c r="L7261" s="1" t="n">
        <v>0</v>
      </c>
      <c r="M7261" s="1" t="n">
        <v>72660</v>
      </c>
    </row>
    <row r="7262" customFormat="false" ht="14.9" hidden="false" customHeight="false" outlineLevel="0" collapsed="false">
      <c r="A7262" s="1" t="n">
        <v>7267</v>
      </c>
      <c r="B7262" s="1" t="n">
        <v>88</v>
      </c>
      <c r="C7262" s="1" t="n">
        <v>0</v>
      </c>
      <c r="D7262" s="1" t="n">
        <v>0</v>
      </c>
      <c r="E7262" s="1" t="n">
        <v>1</v>
      </c>
      <c r="F7262" s="1" t="n">
        <v>7265</v>
      </c>
      <c r="H7262" s="1" t="s">
        <v>7984</v>
      </c>
      <c r="I7262" s="3" t="e">
        <f aca="false">-#NAME?-#NAME? #NAME? #NAME? #NAME?</f>
        <v>#VALUE!</v>
      </c>
      <c r="J7262" s="3" t="s">
        <v>256</v>
      </c>
      <c r="K7262" s="1" t="n">
        <v>10</v>
      </c>
      <c r="L7262" s="1" t="n">
        <v>0</v>
      </c>
      <c r="M7262" s="1" t="n">
        <v>72670</v>
      </c>
    </row>
    <row r="7263" customFormat="false" ht="14.9" hidden="false" customHeight="false" outlineLevel="0" collapsed="false">
      <c r="A7263" s="1" t="n">
        <v>7268</v>
      </c>
      <c r="B7263" s="1" t="n">
        <v>88</v>
      </c>
      <c r="C7263" s="1" t="n">
        <v>0</v>
      </c>
      <c r="D7263" s="1" t="n">
        <v>0</v>
      </c>
      <c r="E7263" s="1" t="n">
        <v>1</v>
      </c>
      <c r="F7263" s="1" t="n">
        <v>7265</v>
      </c>
      <c r="H7263" s="1" t="s">
        <v>7985</v>
      </c>
      <c r="I7263" s="3" t="e">
        <f aca="false">-#NAME? #NAME? #NAME? #NAME? #NAME? #NAME?</f>
        <v>#VALUE!</v>
      </c>
      <c r="J7263" s="3" t="s">
        <v>256</v>
      </c>
      <c r="K7263" s="1" t="n">
        <v>10</v>
      </c>
      <c r="L7263" s="1" t="n">
        <v>0</v>
      </c>
      <c r="M7263" s="1" t="n">
        <v>72680</v>
      </c>
    </row>
    <row r="7264" customFormat="false" ht="14.9" hidden="false" customHeight="false" outlineLevel="0" collapsed="false">
      <c r="A7264" s="1" t="n">
        <v>7269</v>
      </c>
      <c r="B7264" s="1" t="n">
        <v>88</v>
      </c>
      <c r="C7264" s="1" t="n">
        <v>0</v>
      </c>
      <c r="D7264" s="1" t="n">
        <v>0</v>
      </c>
      <c r="E7264" s="1" t="n">
        <v>1</v>
      </c>
      <c r="F7264" s="1" t="n">
        <v>7265</v>
      </c>
      <c r="H7264" s="1" t="s">
        <v>7986</v>
      </c>
      <c r="I7264" s="3" t="e">
        <f aca="false">-#NAME?</f>
        <v>#NAME?</v>
      </c>
      <c r="J7264" s="3" t="s">
        <v>256</v>
      </c>
      <c r="K7264" s="1" t="n">
        <v>10</v>
      </c>
      <c r="L7264" s="1" t="n">
        <v>0</v>
      </c>
      <c r="M7264" s="1" t="n">
        <v>72690</v>
      </c>
    </row>
    <row r="7265" customFormat="false" ht="28.35" hidden="false" customHeight="false" outlineLevel="0" collapsed="false">
      <c r="A7265" s="1" t="n">
        <v>7270</v>
      </c>
      <c r="B7265" s="1" t="n">
        <v>88</v>
      </c>
      <c r="C7265" s="1" t="n">
        <v>0</v>
      </c>
      <c r="D7265" s="1" t="n">
        <v>1</v>
      </c>
      <c r="E7265" s="1" t="n">
        <v>1</v>
      </c>
      <c r="G7265" s="1" t="n">
        <v>88.04</v>
      </c>
      <c r="H7265" s="1" t="s">
        <v>7987</v>
      </c>
      <c r="I7265" s="3" t="e">
        <f aca="false">-#NAME? (#NAME? #NAME? #NAME? #NAME? #NAME?) #NAME? #NAME?</f>
        <v>#VALUE!</v>
      </c>
      <c r="J7265" s="3" t="s">
        <v>7988</v>
      </c>
      <c r="K7265" s="1" t="n">
        <v>5</v>
      </c>
      <c r="L7265" s="1" t="n">
        <v>0</v>
      </c>
      <c r="M7265" s="1" t="n">
        <v>0</v>
      </c>
      <c r="N7265" s="1" t="n">
        <v>72700</v>
      </c>
    </row>
    <row r="7266" customFormat="false" ht="27.2" hidden="false" customHeight="false" outlineLevel="0" collapsed="false">
      <c r="A7266" s="1" t="n">
        <v>7271</v>
      </c>
      <c r="B7266" s="1" t="n">
        <v>88</v>
      </c>
      <c r="C7266" s="1" t="n">
        <v>0</v>
      </c>
      <c r="D7266" s="1" t="n">
        <v>1</v>
      </c>
      <c r="E7266" s="1" t="n">
        <v>0</v>
      </c>
      <c r="G7266" s="1" t="n">
        <v>88.05</v>
      </c>
      <c r="I7266" s="3" t="s">
        <v>7989</v>
      </c>
      <c r="J7266" s="3" t="s">
        <v>7990</v>
      </c>
      <c r="K7266" s="1" t="n">
        <v>5</v>
      </c>
      <c r="L7266" s="1" t="n">
        <v>0</v>
      </c>
      <c r="M7266" s="1" t="n">
        <v>72710</v>
      </c>
      <c r="O7266" s="1" t="n">
        <v>0</v>
      </c>
      <c r="P7266" s="1" t="n">
        <v>72710</v>
      </c>
    </row>
    <row r="7267" customFormat="false" ht="41.75" hidden="false" customHeight="false" outlineLevel="0" collapsed="false">
      <c r="A7267" s="1" t="n">
        <v>7272</v>
      </c>
      <c r="B7267" s="1" t="n">
        <v>88</v>
      </c>
      <c r="C7267" s="1" t="n">
        <v>0</v>
      </c>
      <c r="D7267" s="1" t="n">
        <v>0</v>
      </c>
      <c r="E7267" s="1" t="n">
        <v>1</v>
      </c>
      <c r="F7267" s="1" t="n">
        <v>7271</v>
      </c>
      <c r="H7267" s="1" t="s">
        <v>7991</v>
      </c>
      <c r="I7267" s="3" t="e">
        <f aca="false">-#NAME? #NAME? #NAME? #NAME? #NAME? #NAME?</f>
        <v>#VALUE!</v>
      </c>
      <c r="J7267" s="3" t="s">
        <v>7992</v>
      </c>
      <c r="K7267" s="1" t="n">
        <v>5</v>
      </c>
      <c r="L7267" s="1" t="n">
        <v>0</v>
      </c>
      <c r="M7267" s="1" t="n">
        <v>0</v>
      </c>
      <c r="N7267" s="1" t="n">
        <v>72720</v>
      </c>
    </row>
    <row r="7268" customFormat="false" ht="68.65" hidden="false" customHeight="false" outlineLevel="0" collapsed="false">
      <c r="A7268" s="1" t="n">
        <v>7273</v>
      </c>
      <c r="B7268" s="1" t="n">
        <v>88</v>
      </c>
      <c r="C7268" s="1" t="n">
        <v>0</v>
      </c>
      <c r="D7268" s="1" t="n">
        <v>0</v>
      </c>
      <c r="E7268" s="1" t="n">
        <v>0</v>
      </c>
      <c r="F7268" s="1" t="n">
        <v>7271</v>
      </c>
      <c r="I7268" s="3" t="s">
        <v>7993</v>
      </c>
      <c r="L7268" s="1" t="n">
        <v>0</v>
      </c>
      <c r="M7268" s="1" t="n">
        <v>72730</v>
      </c>
    </row>
    <row r="7269" customFormat="false" ht="14.9" hidden="false" customHeight="false" outlineLevel="0" collapsed="false">
      <c r="A7269" s="1" t="n">
        <v>7274</v>
      </c>
      <c r="B7269" s="1" t="n">
        <v>88</v>
      </c>
      <c r="C7269" s="1" t="n">
        <v>0</v>
      </c>
      <c r="D7269" s="1" t="n">
        <v>0</v>
      </c>
      <c r="E7269" s="1" t="n">
        <v>1</v>
      </c>
      <c r="F7269" s="1" t="n">
        <v>7273</v>
      </c>
      <c r="H7269" s="1" t="s">
        <v>7994</v>
      </c>
      <c r="I7269" s="3" t="e">
        <f aca="false">--#NAME? #NAME? #NAME? #NAME? #NAME? #NAME?</f>
        <v>#VALUE!</v>
      </c>
      <c r="J7269" s="3" t="s">
        <v>256</v>
      </c>
      <c r="K7269" s="1" t="n">
        <v>10</v>
      </c>
      <c r="L7269" s="1" t="n">
        <v>0</v>
      </c>
      <c r="M7269" s="1" t="n">
        <v>72740</v>
      </c>
    </row>
    <row r="7270" customFormat="false" ht="14.9" hidden="false" customHeight="false" outlineLevel="0" collapsed="false">
      <c r="A7270" s="1" t="n">
        <v>7275</v>
      </c>
      <c r="B7270" s="1" t="n">
        <v>88</v>
      </c>
      <c r="C7270" s="1" t="n">
        <v>0</v>
      </c>
      <c r="D7270" s="1" t="n">
        <v>0</v>
      </c>
      <c r="E7270" s="1" t="n">
        <v>1</v>
      </c>
      <c r="F7270" s="1" t="n">
        <v>7273</v>
      </c>
      <c r="H7270" s="1" t="s">
        <v>7995</v>
      </c>
      <c r="I7270" s="3" t="e">
        <f aca="false">--#NAME?</f>
        <v>#NAME?</v>
      </c>
      <c r="J7270" s="3" t="s">
        <v>256</v>
      </c>
      <c r="K7270" s="1" t="n">
        <v>10</v>
      </c>
      <c r="L7270" s="1" t="n">
        <v>0</v>
      </c>
      <c r="M7270" s="1" t="n">
        <v>72750</v>
      </c>
    </row>
    <row r="7271" customFormat="false" ht="229.85" hidden="false" customHeight="false" outlineLevel="0" collapsed="false">
      <c r="A7271" s="1" t="n">
        <v>7276</v>
      </c>
      <c r="B7271" s="1" t="n">
        <v>89</v>
      </c>
      <c r="C7271" s="1" t="n">
        <v>0</v>
      </c>
      <c r="D7271" s="1" t="n">
        <v>1</v>
      </c>
      <c r="E7271" s="1" t="n">
        <v>0</v>
      </c>
      <c r="G7271" s="1" t="n">
        <v>89.01</v>
      </c>
      <c r="I7271" s="3" t="s">
        <v>7996</v>
      </c>
      <c r="L7271" s="1" t="n">
        <v>0</v>
      </c>
      <c r="M7271" s="1" t="n">
        <v>72760</v>
      </c>
    </row>
    <row r="7272" customFormat="false" ht="216.4" hidden="false" customHeight="false" outlineLevel="0" collapsed="false">
      <c r="A7272" s="1" t="n">
        <v>7277</v>
      </c>
      <c r="B7272" s="1" t="n">
        <v>89</v>
      </c>
      <c r="C7272" s="1" t="n">
        <v>0</v>
      </c>
      <c r="D7272" s="1" t="n">
        <v>0</v>
      </c>
      <c r="E7272" s="1" t="n">
        <v>1</v>
      </c>
      <c r="F7272" s="1" t="n">
        <v>7276</v>
      </c>
      <c r="H7272" s="1" t="s">
        <v>7997</v>
      </c>
      <c r="I7272" s="3" t="s">
        <v>7998</v>
      </c>
      <c r="J7272" s="3" t="s">
        <v>194</v>
      </c>
      <c r="K7272" s="1" t="n">
        <v>10</v>
      </c>
      <c r="L7272" s="1" t="n">
        <v>0</v>
      </c>
      <c r="M7272" s="1" t="n">
        <v>72770</v>
      </c>
    </row>
    <row r="7273" customFormat="false" ht="14.9" hidden="false" customHeight="false" outlineLevel="0" collapsed="false">
      <c r="A7273" s="1" t="n">
        <v>7278</v>
      </c>
      <c r="B7273" s="1" t="n">
        <v>89</v>
      </c>
      <c r="C7273" s="1" t="n">
        <v>0</v>
      </c>
      <c r="D7273" s="1" t="n">
        <v>0</v>
      </c>
      <c r="E7273" s="1" t="n">
        <v>1</v>
      </c>
      <c r="F7273" s="1" t="n">
        <v>7276</v>
      </c>
      <c r="H7273" s="1" t="s">
        <v>7999</v>
      </c>
      <c r="I7273" s="3" t="e">
        <f aca="false">-#NAME?</f>
        <v>#NAME?</v>
      </c>
      <c r="J7273" s="3" t="s">
        <v>194</v>
      </c>
      <c r="K7273" s="1" t="n">
        <v>10</v>
      </c>
      <c r="L7273" s="1" t="n">
        <v>0</v>
      </c>
      <c r="M7273" s="1" t="n">
        <v>72780</v>
      </c>
    </row>
    <row r="7274" customFormat="false" ht="135.8" hidden="false" customHeight="false" outlineLevel="0" collapsed="false">
      <c r="A7274" s="1" t="n">
        <v>7279</v>
      </c>
      <c r="B7274" s="1" t="n">
        <v>89</v>
      </c>
      <c r="C7274" s="1" t="n">
        <v>0</v>
      </c>
      <c r="D7274" s="1" t="n">
        <v>0</v>
      </c>
      <c r="E7274" s="1" t="n">
        <v>1</v>
      </c>
      <c r="F7274" s="1" t="n">
        <v>7276</v>
      </c>
      <c r="H7274" s="1" t="s">
        <v>8000</v>
      </c>
      <c r="I7274" s="3" t="s">
        <v>8001</v>
      </c>
      <c r="J7274" s="3" t="s">
        <v>194</v>
      </c>
      <c r="K7274" s="1" t="n">
        <v>10</v>
      </c>
      <c r="L7274" s="1" t="n">
        <v>0</v>
      </c>
      <c r="M7274" s="1" t="n">
        <v>72790</v>
      </c>
    </row>
    <row r="7275" customFormat="false" ht="14.9" hidden="false" customHeight="false" outlineLevel="0" collapsed="false">
      <c r="A7275" s="1" t="n">
        <v>7280</v>
      </c>
      <c r="B7275" s="1" t="n">
        <v>89</v>
      </c>
      <c r="C7275" s="1" t="n">
        <v>0</v>
      </c>
      <c r="D7275" s="1" t="n">
        <v>0</v>
      </c>
      <c r="E7275" s="1" t="n">
        <v>1</v>
      </c>
      <c r="F7275" s="1" t="n">
        <v>7276</v>
      </c>
      <c r="H7275" s="1" t="s">
        <v>8002</v>
      </c>
      <c r="I7275" s="3" t="e">
        <f aca="false">-#NAME? #NAME? #NAME? #NAME? #NAME? #NAME? #NAME? #NAME? #NAME? #NAME? #NAME? #NAME? #NAME? #NAME? #NAME? #NAME? #NAME? #NAME?</f>
        <v>#VALUE!</v>
      </c>
      <c r="J7275" s="3" t="s">
        <v>194</v>
      </c>
      <c r="K7275" s="1" t="n">
        <v>10</v>
      </c>
      <c r="L7275" s="1" t="n">
        <v>0</v>
      </c>
      <c r="M7275" s="1" t="n">
        <v>72800</v>
      </c>
    </row>
    <row r="7276" customFormat="false" ht="68.65" hidden="false" customHeight="false" outlineLevel="0" collapsed="false">
      <c r="A7276" s="1" t="n">
        <v>7281</v>
      </c>
      <c r="B7276" s="1" t="n">
        <v>89</v>
      </c>
      <c r="C7276" s="1" t="n">
        <v>0</v>
      </c>
      <c r="D7276" s="1" t="n">
        <v>1</v>
      </c>
      <c r="E7276" s="1" t="n">
        <v>1</v>
      </c>
      <c r="G7276" s="1" t="n">
        <v>89.02</v>
      </c>
      <c r="H7276" s="1" t="s">
        <v>8003</v>
      </c>
      <c r="I7276" s="3" t="s">
        <v>8004</v>
      </c>
      <c r="J7276" s="3" t="s">
        <v>8005</v>
      </c>
      <c r="K7276" s="1" t="n">
        <v>10</v>
      </c>
      <c r="L7276" s="1" t="n">
        <v>0</v>
      </c>
      <c r="M7276" s="1" t="n">
        <v>0</v>
      </c>
      <c r="N7276" s="1" t="n">
        <v>72810</v>
      </c>
    </row>
    <row r="7277" customFormat="false" ht="82.05" hidden="false" customHeight="false" outlineLevel="0" collapsed="false">
      <c r="A7277" s="1" t="n">
        <v>7282</v>
      </c>
      <c r="B7277" s="1" t="n">
        <v>89</v>
      </c>
      <c r="C7277" s="1" t="n">
        <v>0</v>
      </c>
      <c r="D7277" s="1" t="n">
        <v>1</v>
      </c>
      <c r="E7277" s="1" t="n">
        <v>0</v>
      </c>
      <c r="G7277" s="1" t="n">
        <v>89.03</v>
      </c>
      <c r="I7277" s="3" t="s">
        <v>8006</v>
      </c>
      <c r="J7277" s="3" t="s">
        <v>8007</v>
      </c>
      <c r="L7277" s="0" t="s">
        <v>644</v>
      </c>
      <c r="M7277" s="1" t="n">
        <v>0</v>
      </c>
      <c r="N7277" s="1" t="n">
        <v>72820</v>
      </c>
    </row>
    <row r="7278" customFormat="false" ht="14.9" hidden="false" customHeight="false" outlineLevel="0" collapsed="false">
      <c r="A7278" s="1" t="n">
        <v>7283</v>
      </c>
      <c r="B7278" s="1" t="n">
        <v>89</v>
      </c>
      <c r="C7278" s="1" t="n">
        <v>0</v>
      </c>
      <c r="D7278" s="1" t="n">
        <v>0</v>
      </c>
      <c r="E7278" s="1" t="n">
        <v>1</v>
      </c>
      <c r="F7278" s="1" t="n">
        <v>7282</v>
      </c>
      <c r="H7278" s="1" t="s">
        <v>8008</v>
      </c>
      <c r="I7278" s="3" t="e">
        <f aca="false">-#NAME?</f>
        <v>#NAME?</v>
      </c>
      <c r="J7278" s="3" t="s">
        <v>194</v>
      </c>
      <c r="K7278" s="1" t="n">
        <v>20</v>
      </c>
      <c r="L7278" s="1" t="n">
        <v>0</v>
      </c>
      <c r="M7278" s="1" t="n">
        <v>72830</v>
      </c>
    </row>
    <row r="7279" customFormat="false" ht="14.9" hidden="false" customHeight="false" outlineLevel="0" collapsed="false">
      <c r="A7279" s="1" t="n">
        <v>7284</v>
      </c>
      <c r="B7279" s="1" t="n">
        <v>89</v>
      </c>
      <c r="C7279" s="1" t="n">
        <v>0</v>
      </c>
      <c r="D7279" s="1" t="n">
        <v>0</v>
      </c>
      <c r="E7279" s="1" t="n">
        <v>0</v>
      </c>
      <c r="F7279" s="1" t="n">
        <v>7282</v>
      </c>
      <c r="I7279" s="3" t="s">
        <v>6517</v>
      </c>
      <c r="L7279" s="1" t="n">
        <v>0</v>
      </c>
      <c r="M7279" s="1" t="n">
        <v>72840</v>
      </c>
    </row>
    <row r="7280" customFormat="false" ht="14.9" hidden="false" customHeight="false" outlineLevel="0" collapsed="false">
      <c r="A7280" s="1" t="n">
        <v>7285</v>
      </c>
      <c r="B7280" s="1" t="n">
        <v>89</v>
      </c>
      <c r="C7280" s="1" t="n">
        <v>0</v>
      </c>
      <c r="D7280" s="1" t="n">
        <v>0</v>
      </c>
      <c r="E7280" s="1" t="n">
        <v>1</v>
      </c>
      <c r="F7280" s="1" t="n">
        <v>7284</v>
      </c>
      <c r="H7280" s="1" t="s">
        <v>8009</v>
      </c>
      <c r="I7280" s="3" t="e">
        <f aca="false">--#NAME?,#NAME? #NAME? #NAME? #NAME? #NAME?</f>
        <v>#VALUE!</v>
      </c>
      <c r="J7280" s="3" t="s">
        <v>194</v>
      </c>
      <c r="K7280" s="1" t="n">
        <v>20</v>
      </c>
      <c r="L7280" s="1" t="n">
        <v>0</v>
      </c>
      <c r="M7280" s="1" t="n">
        <v>72850</v>
      </c>
    </row>
    <row r="7281" customFormat="false" ht="14.9" hidden="false" customHeight="false" outlineLevel="0" collapsed="false">
      <c r="A7281" s="1" t="n">
        <v>7286</v>
      </c>
      <c r="B7281" s="1" t="n">
        <v>89</v>
      </c>
      <c r="C7281" s="1" t="n">
        <v>0</v>
      </c>
      <c r="D7281" s="1" t="n">
        <v>0</v>
      </c>
      <c r="E7281" s="1" t="n">
        <v>1</v>
      </c>
      <c r="F7281" s="1" t="n">
        <v>7284</v>
      </c>
      <c r="H7281" s="1" t="s">
        <v>8010</v>
      </c>
      <c r="I7281" s="3" t="e">
        <f aca="false">--#NAME?,#NAME? #NAME? #NAME? #NAME?</f>
        <v>#VALUE!</v>
      </c>
      <c r="J7281" s="3" t="s">
        <v>194</v>
      </c>
      <c r="K7281" s="1" t="n">
        <v>20</v>
      </c>
      <c r="L7281" s="1" t="n">
        <v>0</v>
      </c>
      <c r="M7281" s="1" t="n">
        <v>72860</v>
      </c>
    </row>
    <row r="7282" customFormat="false" ht="14.9" hidden="false" customHeight="false" outlineLevel="0" collapsed="false">
      <c r="A7282" s="1" t="n">
        <v>7287</v>
      </c>
      <c r="B7282" s="1" t="n">
        <v>89</v>
      </c>
      <c r="C7282" s="1" t="n">
        <v>0</v>
      </c>
      <c r="D7282" s="1" t="n">
        <v>0</v>
      </c>
      <c r="E7282" s="1" t="n">
        <v>1</v>
      </c>
      <c r="F7282" s="1" t="n">
        <v>7284</v>
      </c>
      <c r="H7282" s="1" t="s">
        <v>8011</v>
      </c>
      <c r="I7282" s="3" t="e">
        <f aca="false">--#NAME?</f>
        <v>#NAME?</v>
      </c>
      <c r="J7282" s="3" t="s">
        <v>194</v>
      </c>
      <c r="K7282" s="1" t="n">
        <v>20</v>
      </c>
      <c r="L7282" s="1" t="n">
        <v>0</v>
      </c>
      <c r="M7282" s="1" t="n">
        <v>72870</v>
      </c>
    </row>
    <row r="7283" customFormat="false" ht="41.75" hidden="false" customHeight="false" outlineLevel="0" collapsed="false">
      <c r="A7283" s="1" t="n">
        <v>7288</v>
      </c>
      <c r="B7283" s="1" t="n">
        <v>89</v>
      </c>
      <c r="C7283" s="1" t="n">
        <v>0</v>
      </c>
      <c r="D7283" s="1" t="n">
        <v>1</v>
      </c>
      <c r="E7283" s="1" t="n">
        <v>1</v>
      </c>
      <c r="G7283" s="1" t="n">
        <v>89.04</v>
      </c>
      <c r="H7283" s="1" t="s">
        <v>8012</v>
      </c>
      <c r="I7283" s="3" t="s">
        <v>8013</v>
      </c>
      <c r="J7283" s="3" t="s">
        <v>194</v>
      </c>
      <c r="K7283" s="1" t="n">
        <v>20</v>
      </c>
      <c r="L7283" s="1" t="n">
        <v>0</v>
      </c>
      <c r="M7283" s="1" t="n">
        <v>72880</v>
      </c>
    </row>
    <row r="7284" customFormat="false" ht="337.3" hidden="false" customHeight="false" outlineLevel="0" collapsed="false">
      <c r="A7284" s="1" t="n">
        <v>7289</v>
      </c>
      <c r="B7284" s="1" t="n">
        <v>89</v>
      </c>
      <c r="C7284" s="1" t="n">
        <v>0</v>
      </c>
      <c r="D7284" s="1" t="n">
        <v>1</v>
      </c>
      <c r="E7284" s="1" t="n">
        <v>0</v>
      </c>
      <c r="G7284" s="1" t="n">
        <v>89.05</v>
      </c>
      <c r="I7284" s="3" t="s">
        <v>8014</v>
      </c>
      <c r="L7284" s="1" t="n">
        <v>0</v>
      </c>
      <c r="M7284" s="1" t="n">
        <v>72890</v>
      </c>
    </row>
    <row r="7285" customFormat="false" ht="14.9" hidden="false" customHeight="false" outlineLevel="0" collapsed="false">
      <c r="A7285" s="1" t="n">
        <v>7290</v>
      </c>
      <c r="B7285" s="1" t="n">
        <v>89</v>
      </c>
      <c r="C7285" s="1" t="n">
        <v>0</v>
      </c>
      <c r="D7285" s="1" t="n">
        <v>0</v>
      </c>
      <c r="E7285" s="1" t="n">
        <v>1</v>
      </c>
      <c r="F7285" s="1" t="n">
        <v>7289</v>
      </c>
      <c r="H7285" s="1" t="s">
        <v>8015</v>
      </c>
      <c r="I7285" s="3" t="e">
        <f aca="false">-#NAME?</f>
        <v>#NAME?</v>
      </c>
      <c r="J7285" s="3" t="s">
        <v>194</v>
      </c>
      <c r="K7285" s="1" t="n">
        <v>10</v>
      </c>
      <c r="L7285" s="1" t="n">
        <v>0</v>
      </c>
      <c r="M7285" s="1" t="n">
        <v>72900</v>
      </c>
    </row>
    <row r="7286" customFormat="false" ht="14.9" hidden="false" customHeight="false" outlineLevel="0" collapsed="false">
      <c r="A7286" s="1" t="n">
        <v>7291</v>
      </c>
      <c r="B7286" s="1" t="n">
        <v>89</v>
      </c>
      <c r="C7286" s="1" t="n">
        <v>0</v>
      </c>
      <c r="D7286" s="1" t="n">
        <v>0</v>
      </c>
      <c r="E7286" s="1" t="n">
        <v>1</v>
      </c>
      <c r="F7286" s="1" t="n">
        <v>7289</v>
      </c>
      <c r="H7286" s="1" t="s">
        <v>8016</v>
      </c>
      <c r="I7286" s="3" t="e">
        <f aca="false">-#NAME? #NAME? #NAME? #NAME? #NAME? #NAME? #NAME?</f>
        <v>#VALUE!</v>
      </c>
      <c r="J7286" s="3" t="s">
        <v>194</v>
      </c>
      <c r="K7286" s="1" t="n">
        <v>10</v>
      </c>
      <c r="L7286" s="1" t="n">
        <v>0</v>
      </c>
      <c r="M7286" s="1" t="n">
        <v>72910</v>
      </c>
    </row>
    <row r="7287" customFormat="false" ht="14.9" hidden="false" customHeight="false" outlineLevel="0" collapsed="false">
      <c r="A7287" s="1" t="n">
        <v>7292</v>
      </c>
      <c r="B7287" s="1" t="n">
        <v>89</v>
      </c>
      <c r="C7287" s="1" t="n">
        <v>0</v>
      </c>
      <c r="D7287" s="1" t="n">
        <v>0</v>
      </c>
      <c r="E7287" s="1" t="n">
        <v>1</v>
      </c>
      <c r="F7287" s="1" t="n">
        <v>7289</v>
      </c>
      <c r="H7287" s="1" t="s">
        <v>8017</v>
      </c>
      <c r="I7287" s="3" t="e">
        <f aca="false">-#NAME?</f>
        <v>#NAME?</v>
      </c>
      <c r="J7287" s="3" t="s">
        <v>194</v>
      </c>
      <c r="K7287" s="1" t="n">
        <v>10</v>
      </c>
      <c r="L7287" s="1" t="n">
        <v>0</v>
      </c>
      <c r="M7287" s="1" t="n">
        <v>72920</v>
      </c>
    </row>
    <row r="7288" customFormat="false" ht="135.8" hidden="false" customHeight="false" outlineLevel="0" collapsed="false">
      <c r="A7288" s="1" t="n">
        <v>7293</v>
      </c>
      <c r="B7288" s="1" t="n">
        <v>89</v>
      </c>
      <c r="C7288" s="1" t="n">
        <v>0</v>
      </c>
      <c r="D7288" s="1" t="n">
        <v>1</v>
      </c>
      <c r="E7288" s="1" t="n">
        <v>0</v>
      </c>
      <c r="G7288" s="1" t="n">
        <v>89.06</v>
      </c>
      <c r="I7288" s="3" t="s">
        <v>8018</v>
      </c>
      <c r="J7288" s="3" t="s">
        <v>194</v>
      </c>
      <c r="K7288" s="1" t="n">
        <v>10</v>
      </c>
      <c r="L7288" s="1" t="n">
        <v>0</v>
      </c>
      <c r="M7288" s="1" t="n">
        <v>72930</v>
      </c>
    </row>
    <row r="7289" customFormat="false" ht="14.9" hidden="false" customHeight="false" outlineLevel="0" collapsed="false">
      <c r="A7289" s="1" t="n">
        <v>7294</v>
      </c>
      <c r="B7289" s="1" t="n">
        <v>89</v>
      </c>
      <c r="C7289" s="1" t="n">
        <v>0</v>
      </c>
      <c r="D7289" s="1" t="n">
        <v>0</v>
      </c>
      <c r="E7289" s="1" t="n">
        <v>1</v>
      </c>
      <c r="F7289" s="1" t="n">
        <v>7293</v>
      </c>
      <c r="H7289" s="1" t="s">
        <v>8019</v>
      </c>
      <c r="I7289" s="3" t="e">
        <f aca="false">-#NAME?</f>
        <v>#NAME?</v>
      </c>
      <c r="J7289" s="3" t="s">
        <v>194</v>
      </c>
      <c r="K7289" s="1" t="n">
        <v>10</v>
      </c>
      <c r="L7289" s="1" t="n">
        <v>0</v>
      </c>
      <c r="M7289" s="1" t="n">
        <v>72940</v>
      </c>
    </row>
    <row r="7290" customFormat="false" ht="14.9" hidden="false" customHeight="false" outlineLevel="0" collapsed="false">
      <c r="A7290" s="1" t="n">
        <v>7295</v>
      </c>
      <c r="B7290" s="1" t="n">
        <v>89</v>
      </c>
      <c r="C7290" s="1" t="n">
        <v>0</v>
      </c>
      <c r="D7290" s="1" t="n">
        <v>0</v>
      </c>
      <c r="E7290" s="1" t="n">
        <v>1</v>
      </c>
      <c r="F7290" s="1" t="n">
        <v>7293</v>
      </c>
      <c r="H7290" s="1" t="s">
        <v>8020</v>
      </c>
      <c r="I7290" s="3" t="e">
        <f aca="false">-#NAME?</f>
        <v>#NAME?</v>
      </c>
      <c r="J7290" s="3" t="s">
        <v>194</v>
      </c>
      <c r="K7290" s="1" t="n">
        <v>10</v>
      </c>
      <c r="L7290" s="1" t="n">
        <v>0</v>
      </c>
      <c r="M7290" s="1" t="n">
        <v>72950</v>
      </c>
    </row>
    <row r="7291" customFormat="false" ht="189.55" hidden="false" customHeight="false" outlineLevel="0" collapsed="false">
      <c r="A7291" s="1" t="n">
        <v>7296</v>
      </c>
      <c r="B7291" s="1" t="n">
        <v>89</v>
      </c>
      <c r="C7291" s="1" t="n">
        <v>0</v>
      </c>
      <c r="D7291" s="1" t="n">
        <v>1</v>
      </c>
      <c r="E7291" s="1" t="n">
        <v>0</v>
      </c>
      <c r="G7291" s="1" t="n">
        <v>89.07</v>
      </c>
      <c r="I7291" s="3" t="s">
        <v>8021</v>
      </c>
      <c r="L7291" s="1" t="n">
        <v>0</v>
      </c>
      <c r="M7291" s="1" t="n">
        <v>72960</v>
      </c>
    </row>
    <row r="7292" customFormat="false" ht="14.9" hidden="false" customHeight="false" outlineLevel="0" collapsed="false">
      <c r="A7292" s="1" t="n">
        <v>7297</v>
      </c>
      <c r="B7292" s="1" t="n">
        <v>89</v>
      </c>
      <c r="C7292" s="1" t="n">
        <v>0</v>
      </c>
      <c r="D7292" s="1" t="n">
        <v>0</v>
      </c>
      <c r="E7292" s="1" t="n">
        <v>1</v>
      </c>
      <c r="F7292" s="1" t="n">
        <v>7296</v>
      </c>
      <c r="H7292" s="1" t="s">
        <v>8022</v>
      </c>
      <c r="I7292" s="3" t="e">
        <f aca="false">-#NAME? #NAME?</f>
        <v>#VALUE!</v>
      </c>
      <c r="J7292" s="3" t="s">
        <v>194</v>
      </c>
      <c r="K7292" s="1" t="n">
        <v>10</v>
      </c>
      <c r="L7292" s="1" t="n">
        <v>0</v>
      </c>
      <c r="M7292" s="1" t="n">
        <v>72970</v>
      </c>
    </row>
    <row r="7293" customFormat="false" ht="14.9" hidden="false" customHeight="false" outlineLevel="0" collapsed="false">
      <c r="A7293" s="1" t="n">
        <v>7298</v>
      </c>
      <c r="B7293" s="1" t="n">
        <v>89</v>
      </c>
      <c r="C7293" s="1" t="n">
        <v>0</v>
      </c>
      <c r="D7293" s="1" t="n">
        <v>0</v>
      </c>
      <c r="E7293" s="1" t="n">
        <v>1</v>
      </c>
      <c r="F7293" s="1" t="n">
        <v>7296</v>
      </c>
      <c r="H7293" s="1" t="s">
        <v>8023</v>
      </c>
      <c r="I7293" s="3" t="e">
        <f aca="false">-#NAME?</f>
        <v>#NAME?</v>
      </c>
      <c r="J7293" s="3" t="s">
        <v>194</v>
      </c>
      <c r="K7293" s="1" t="n">
        <v>10</v>
      </c>
      <c r="L7293" s="1" t="n">
        <v>0</v>
      </c>
      <c r="M7293" s="1" t="n">
        <v>72980</v>
      </c>
    </row>
    <row r="7294" customFormat="false" ht="95.5" hidden="false" customHeight="false" outlineLevel="0" collapsed="false">
      <c r="A7294" s="1" t="n">
        <v>7299</v>
      </c>
      <c r="B7294" s="1" t="n">
        <v>89</v>
      </c>
      <c r="C7294" s="1" t="n">
        <v>0</v>
      </c>
      <c r="D7294" s="1" t="n">
        <v>1</v>
      </c>
      <c r="E7294" s="1" t="n">
        <v>1</v>
      </c>
      <c r="G7294" s="1" t="n">
        <v>89.08</v>
      </c>
      <c r="H7294" s="1" t="s">
        <v>8024</v>
      </c>
      <c r="I7294" s="3" t="s">
        <v>8025</v>
      </c>
      <c r="J7294" s="3" t="s">
        <v>194</v>
      </c>
      <c r="K7294" s="1" t="n">
        <v>10</v>
      </c>
      <c r="L7294" s="1" t="n">
        <v>0</v>
      </c>
      <c r="M7294" s="1" t="n">
        <v>72990</v>
      </c>
    </row>
    <row r="7295" customFormat="false" ht="498.5" hidden="false" customHeight="false" outlineLevel="0" collapsed="false">
      <c r="A7295" s="1" t="n">
        <v>7300</v>
      </c>
      <c r="B7295" s="1" t="n">
        <v>90</v>
      </c>
      <c r="C7295" s="1" t="n">
        <v>0</v>
      </c>
      <c r="D7295" s="1" t="n">
        <v>1</v>
      </c>
      <c r="E7295" s="1" t="n">
        <v>0</v>
      </c>
      <c r="G7295" s="1" t="n">
        <v>90.01</v>
      </c>
      <c r="I7295" s="3" t="s">
        <v>8026</v>
      </c>
      <c r="L7295" s="1" t="n">
        <v>0</v>
      </c>
      <c r="M7295" s="1" t="n">
        <v>73000</v>
      </c>
    </row>
    <row r="7296" customFormat="false" ht="14.9" hidden="false" customHeight="false" outlineLevel="0" collapsed="false">
      <c r="A7296" s="1" t="n">
        <v>7301</v>
      </c>
      <c r="B7296" s="1" t="n">
        <v>90</v>
      </c>
      <c r="C7296" s="1" t="n">
        <v>0</v>
      </c>
      <c r="D7296" s="1" t="n">
        <v>0</v>
      </c>
      <c r="E7296" s="1" t="n">
        <v>1</v>
      </c>
      <c r="F7296" s="1" t="n">
        <v>7300</v>
      </c>
      <c r="H7296" s="1" t="s">
        <v>8027</v>
      </c>
      <c r="I7296" s="3" t="e">
        <f aca="false">-#NAME? #NAME?,#NAME? #NAME? #NAME? #NAME? #NAME?</f>
        <v>#VALUE!</v>
      </c>
      <c r="J7296" s="3" t="s">
        <v>256</v>
      </c>
      <c r="K7296" s="1" t="n">
        <v>10</v>
      </c>
      <c r="L7296" s="1" t="n">
        <v>0</v>
      </c>
      <c r="M7296" s="1" t="n">
        <v>73010</v>
      </c>
    </row>
    <row r="7297" customFormat="false" ht="14.9" hidden="false" customHeight="false" outlineLevel="0" collapsed="false">
      <c r="A7297" s="1" t="n">
        <v>7302</v>
      </c>
      <c r="B7297" s="1" t="n">
        <v>90</v>
      </c>
      <c r="C7297" s="1" t="n">
        <v>0</v>
      </c>
      <c r="D7297" s="1" t="n">
        <v>0</v>
      </c>
      <c r="E7297" s="1" t="n">
        <v>1</v>
      </c>
      <c r="F7297" s="1" t="n">
        <v>7300</v>
      </c>
      <c r="H7297" s="1" t="s">
        <v>8028</v>
      </c>
      <c r="I7297" s="3" t="e">
        <f aca="false">-#NAME? #NAME? #NAME? #NAME? #NAME? #NAME?</f>
        <v>#VALUE!</v>
      </c>
      <c r="J7297" s="3" t="s">
        <v>256</v>
      </c>
      <c r="K7297" s="1" t="n">
        <v>10</v>
      </c>
      <c r="L7297" s="1" t="n">
        <v>0</v>
      </c>
      <c r="M7297" s="1" t="n">
        <v>73020</v>
      </c>
    </row>
    <row r="7298" customFormat="false" ht="14.9" hidden="false" customHeight="false" outlineLevel="0" collapsed="false">
      <c r="A7298" s="1" t="n">
        <v>7303</v>
      </c>
      <c r="B7298" s="1" t="n">
        <v>90</v>
      </c>
      <c r="C7298" s="1" t="n">
        <v>0</v>
      </c>
      <c r="D7298" s="1" t="n">
        <v>0</v>
      </c>
      <c r="E7298" s="1" t="n">
        <v>1</v>
      </c>
      <c r="F7298" s="1" t="n">
        <v>7300</v>
      </c>
      <c r="H7298" s="1" t="s">
        <v>8029</v>
      </c>
      <c r="I7298" s="3" t="e">
        <f aca="false">-#NAME? #NAME?</f>
        <v>#VALUE!</v>
      </c>
      <c r="J7298" s="3" t="s">
        <v>194</v>
      </c>
      <c r="K7298" s="1" t="n">
        <v>10</v>
      </c>
      <c r="L7298" s="1" t="n">
        <v>0</v>
      </c>
      <c r="M7298" s="1" t="n">
        <v>73030</v>
      </c>
    </row>
    <row r="7299" customFormat="false" ht="14.9" hidden="false" customHeight="false" outlineLevel="0" collapsed="false">
      <c r="A7299" s="1" t="n">
        <v>7304</v>
      </c>
      <c r="B7299" s="1" t="n">
        <v>90</v>
      </c>
      <c r="C7299" s="1" t="n">
        <v>0</v>
      </c>
      <c r="D7299" s="1" t="n">
        <v>0</v>
      </c>
      <c r="E7299" s="1" t="n">
        <v>1</v>
      </c>
      <c r="F7299" s="1" t="n">
        <v>7300</v>
      </c>
      <c r="H7299" s="1" t="s">
        <v>8030</v>
      </c>
      <c r="I7299" s="3" t="e">
        <f aca="false">-#NAME? #NAME? #NAME? #NAME?</f>
        <v>#VALUE!</v>
      </c>
      <c r="J7299" s="3" t="s">
        <v>194</v>
      </c>
      <c r="K7299" s="1" t="n">
        <v>10</v>
      </c>
      <c r="L7299" s="1" t="n">
        <v>0</v>
      </c>
      <c r="M7299" s="1" t="n">
        <v>73040</v>
      </c>
    </row>
    <row r="7300" customFormat="false" ht="14.9" hidden="false" customHeight="false" outlineLevel="0" collapsed="false">
      <c r="A7300" s="1" t="n">
        <v>7305</v>
      </c>
      <c r="B7300" s="1" t="n">
        <v>90</v>
      </c>
      <c r="C7300" s="1" t="n">
        <v>0</v>
      </c>
      <c r="D7300" s="1" t="n">
        <v>0</v>
      </c>
      <c r="E7300" s="1" t="n">
        <v>1</v>
      </c>
      <c r="F7300" s="1" t="n">
        <v>7300</v>
      </c>
      <c r="H7300" s="1" t="s">
        <v>8031</v>
      </c>
      <c r="I7300" s="3" t="e">
        <f aca="false">-#NAME? #NAME? #NAME? #NAME? #NAME?</f>
        <v>#VALUE!</v>
      </c>
      <c r="J7300" s="3" t="s">
        <v>194</v>
      </c>
      <c r="K7300" s="1" t="n">
        <v>10</v>
      </c>
      <c r="L7300" s="1" t="n">
        <v>0</v>
      </c>
      <c r="M7300" s="1" t="n">
        <v>73050</v>
      </c>
    </row>
    <row r="7301" customFormat="false" ht="14.9" hidden="false" customHeight="false" outlineLevel="0" collapsed="false">
      <c r="A7301" s="1" t="n">
        <v>7306</v>
      </c>
      <c r="B7301" s="1" t="n">
        <v>90</v>
      </c>
      <c r="C7301" s="1" t="n">
        <v>0</v>
      </c>
      <c r="D7301" s="1" t="n">
        <v>0</v>
      </c>
      <c r="E7301" s="1" t="n">
        <v>1</v>
      </c>
      <c r="F7301" s="1" t="n">
        <v>7300</v>
      </c>
      <c r="H7301" s="1" t="s">
        <v>8032</v>
      </c>
      <c r="I7301" s="3" t="e">
        <f aca="false">-#NAME?</f>
        <v>#NAME?</v>
      </c>
      <c r="J7301" s="3" t="s">
        <v>256</v>
      </c>
      <c r="K7301" s="1" t="n">
        <v>10</v>
      </c>
      <c r="L7301" s="1" t="n">
        <v>0</v>
      </c>
      <c r="M7301" s="1" t="n">
        <v>73060</v>
      </c>
    </row>
    <row r="7302" customFormat="false" ht="310.4" hidden="false" customHeight="false" outlineLevel="0" collapsed="false">
      <c r="A7302" s="1" t="n">
        <v>7307</v>
      </c>
      <c r="B7302" s="1" t="n">
        <v>90</v>
      </c>
      <c r="C7302" s="1" t="n">
        <v>0</v>
      </c>
      <c r="D7302" s="1" t="n">
        <v>1</v>
      </c>
      <c r="E7302" s="1" t="n">
        <v>0</v>
      </c>
      <c r="G7302" s="1" t="n">
        <v>90.02</v>
      </c>
      <c r="I7302" s="3" t="s">
        <v>8033</v>
      </c>
      <c r="L7302" s="1" t="n">
        <v>0</v>
      </c>
      <c r="M7302" s="1" t="n">
        <v>73070</v>
      </c>
    </row>
    <row r="7303" customFormat="false" ht="41.75" hidden="false" customHeight="false" outlineLevel="0" collapsed="false">
      <c r="A7303" s="1" t="n">
        <v>7308</v>
      </c>
      <c r="B7303" s="1" t="n">
        <v>90</v>
      </c>
      <c r="C7303" s="1" t="n">
        <v>0</v>
      </c>
      <c r="D7303" s="1" t="n">
        <v>0</v>
      </c>
      <c r="E7303" s="1" t="n">
        <v>0</v>
      </c>
      <c r="F7303" s="1" t="n">
        <v>7307</v>
      </c>
      <c r="I7303" s="3" t="s">
        <v>8034</v>
      </c>
      <c r="L7303" s="1" t="n">
        <v>0</v>
      </c>
      <c r="M7303" s="1" t="n">
        <v>73080</v>
      </c>
    </row>
    <row r="7304" customFormat="false" ht="14.9" hidden="false" customHeight="false" outlineLevel="0" collapsed="false">
      <c r="A7304" s="1" t="n">
        <v>7309</v>
      </c>
      <c r="B7304" s="1" t="n">
        <v>90</v>
      </c>
      <c r="C7304" s="1" t="n">
        <v>0</v>
      </c>
      <c r="D7304" s="1" t="n">
        <v>0</v>
      </c>
      <c r="E7304" s="1" t="n">
        <v>1</v>
      </c>
      <c r="F7304" s="1" t="n">
        <v>7308</v>
      </c>
      <c r="H7304" s="1" t="s">
        <v>8035</v>
      </c>
      <c r="I7304" s="3" t="e">
        <f aca="false">--#NAME? #NAME?,#NAME? #NAME? #NAME? #NAME? #NAME? #NAME?</f>
        <v>#VALUE!</v>
      </c>
      <c r="J7304" s="3" t="s">
        <v>256</v>
      </c>
      <c r="K7304" s="1" t="n">
        <v>10</v>
      </c>
      <c r="L7304" s="1" t="n">
        <v>0</v>
      </c>
      <c r="M7304" s="1" t="n">
        <v>73090</v>
      </c>
    </row>
    <row r="7305" customFormat="false" ht="14.9" hidden="false" customHeight="false" outlineLevel="0" collapsed="false">
      <c r="A7305" s="1" t="n">
        <v>7310</v>
      </c>
      <c r="B7305" s="1" t="n">
        <v>90</v>
      </c>
      <c r="C7305" s="1" t="n">
        <v>0</v>
      </c>
      <c r="D7305" s="1" t="n">
        <v>0</v>
      </c>
      <c r="E7305" s="1" t="n">
        <v>1</v>
      </c>
      <c r="F7305" s="1" t="n">
        <v>7308</v>
      </c>
      <c r="H7305" s="1" t="s">
        <v>8036</v>
      </c>
      <c r="I7305" s="3" t="e">
        <f aca="false">--#NAME?</f>
        <v>#NAME?</v>
      </c>
      <c r="J7305" s="3" t="s">
        <v>256</v>
      </c>
      <c r="K7305" s="1" t="n">
        <v>10</v>
      </c>
      <c r="L7305" s="1" t="n">
        <v>0</v>
      </c>
      <c r="M7305" s="1" t="n">
        <v>73100</v>
      </c>
    </row>
    <row r="7306" customFormat="false" ht="14.9" hidden="false" customHeight="false" outlineLevel="0" collapsed="false">
      <c r="A7306" s="1" t="n">
        <v>7311</v>
      </c>
      <c r="B7306" s="1" t="n">
        <v>90</v>
      </c>
      <c r="C7306" s="1" t="n">
        <v>0</v>
      </c>
      <c r="D7306" s="1" t="n">
        <v>0</v>
      </c>
      <c r="E7306" s="1" t="n">
        <v>1</v>
      </c>
      <c r="F7306" s="1" t="n">
        <v>7307</v>
      </c>
      <c r="H7306" s="1" t="s">
        <v>8037</v>
      </c>
      <c r="I7306" s="3" t="e">
        <f aca="false">-#NAME?</f>
        <v>#NAME?</v>
      </c>
      <c r="J7306" s="3" t="s">
        <v>256</v>
      </c>
      <c r="K7306" s="1" t="n">
        <v>10</v>
      </c>
      <c r="L7306" s="1" t="n">
        <v>0</v>
      </c>
      <c r="M7306" s="1" t="n">
        <v>73110</v>
      </c>
    </row>
    <row r="7307" customFormat="false" ht="14.9" hidden="false" customHeight="false" outlineLevel="0" collapsed="false">
      <c r="A7307" s="1" t="n">
        <v>7312</v>
      </c>
      <c r="B7307" s="1" t="n">
        <v>90</v>
      </c>
      <c r="C7307" s="1" t="n">
        <v>0</v>
      </c>
      <c r="D7307" s="1" t="n">
        <v>0</v>
      </c>
      <c r="E7307" s="1" t="n">
        <v>1</v>
      </c>
      <c r="F7307" s="1" t="n">
        <v>7307</v>
      </c>
      <c r="H7307" s="1" t="s">
        <v>8038</v>
      </c>
      <c r="I7307" s="3" t="e">
        <f aca="false">-#NAME?</f>
        <v>#NAME?</v>
      </c>
      <c r="J7307" s="3" t="s">
        <v>256</v>
      </c>
      <c r="K7307" s="1" t="n">
        <v>10</v>
      </c>
      <c r="L7307" s="1" t="n">
        <v>0</v>
      </c>
      <c r="M7307" s="1" t="n">
        <v>73120</v>
      </c>
    </row>
    <row r="7308" customFormat="false" ht="149.25" hidden="false" customHeight="false" outlineLevel="0" collapsed="false">
      <c r="A7308" s="1" t="n">
        <v>7313</v>
      </c>
      <c r="B7308" s="1" t="n">
        <v>90</v>
      </c>
      <c r="C7308" s="1" t="n">
        <v>0</v>
      </c>
      <c r="D7308" s="1" t="n">
        <v>1</v>
      </c>
      <c r="E7308" s="1" t="n">
        <v>0</v>
      </c>
      <c r="G7308" s="1" t="n">
        <v>90.03</v>
      </c>
      <c r="I7308" s="3" t="s">
        <v>8039</v>
      </c>
      <c r="L7308" s="1" t="n">
        <v>0</v>
      </c>
      <c r="M7308" s="1" t="n">
        <v>73130</v>
      </c>
    </row>
    <row r="7309" customFormat="false" ht="55.2" hidden="false" customHeight="false" outlineLevel="0" collapsed="false">
      <c r="A7309" s="1" t="n">
        <v>7314</v>
      </c>
      <c r="B7309" s="1" t="n">
        <v>90</v>
      </c>
      <c r="C7309" s="1" t="n">
        <v>0</v>
      </c>
      <c r="D7309" s="1" t="n">
        <v>0</v>
      </c>
      <c r="E7309" s="1" t="n">
        <v>0</v>
      </c>
      <c r="F7309" s="1" t="n">
        <v>7313</v>
      </c>
      <c r="I7309" s="3" t="s">
        <v>8040</v>
      </c>
      <c r="L7309" s="1" t="n">
        <v>0</v>
      </c>
      <c r="M7309" s="1" t="n">
        <v>73140</v>
      </c>
    </row>
    <row r="7310" customFormat="false" ht="14.9" hidden="false" customHeight="false" outlineLevel="0" collapsed="false">
      <c r="A7310" s="1" t="n">
        <v>7315</v>
      </c>
      <c r="B7310" s="1" t="n">
        <v>90</v>
      </c>
      <c r="C7310" s="1" t="n">
        <v>0</v>
      </c>
      <c r="D7310" s="1" t="n">
        <v>0</v>
      </c>
      <c r="E7310" s="1" t="n">
        <v>1</v>
      </c>
      <c r="F7310" s="1" t="n">
        <v>7314</v>
      </c>
      <c r="H7310" s="1" t="s">
        <v>8041</v>
      </c>
      <c r="I7310" s="3" t="e">
        <f aca="false">--#NAME? #NAME?</f>
        <v>#VALUE!</v>
      </c>
      <c r="J7310" s="3" t="s">
        <v>194</v>
      </c>
      <c r="K7310" s="1" t="n">
        <v>10</v>
      </c>
      <c r="L7310" s="1" t="n">
        <v>0</v>
      </c>
      <c r="M7310" s="1" t="n">
        <v>73150</v>
      </c>
    </row>
    <row r="7311" customFormat="false" ht="14.9" hidden="false" customHeight="false" outlineLevel="0" collapsed="false">
      <c r="A7311" s="1" t="n">
        <v>7316</v>
      </c>
      <c r="B7311" s="1" t="n">
        <v>90</v>
      </c>
      <c r="C7311" s="1" t="n">
        <v>0</v>
      </c>
      <c r="D7311" s="1" t="n">
        <v>0</v>
      </c>
      <c r="E7311" s="1" t="n">
        <v>1</v>
      </c>
      <c r="F7311" s="1" t="n">
        <v>7314</v>
      </c>
      <c r="H7311" s="1" t="s">
        <v>8042</v>
      </c>
      <c r="I7311" s="3" t="e">
        <f aca="false">--#NAME? #NAME? #NAME?</f>
        <v>#VALUE!</v>
      </c>
      <c r="J7311" s="3" t="s">
        <v>194</v>
      </c>
      <c r="K7311" s="1" t="n">
        <v>10</v>
      </c>
      <c r="L7311" s="1" t="n">
        <v>0</v>
      </c>
      <c r="M7311" s="1" t="n">
        <v>73160</v>
      </c>
    </row>
    <row r="7312" customFormat="false" ht="14.9" hidden="false" customHeight="false" outlineLevel="0" collapsed="false">
      <c r="A7312" s="1" t="n">
        <v>7317</v>
      </c>
      <c r="B7312" s="1" t="n">
        <v>90</v>
      </c>
      <c r="C7312" s="1" t="n">
        <v>0</v>
      </c>
      <c r="D7312" s="1" t="n">
        <v>0</v>
      </c>
      <c r="E7312" s="1" t="n">
        <v>1</v>
      </c>
      <c r="F7312" s="1" t="n">
        <v>7313</v>
      </c>
      <c r="H7312" s="1" t="s">
        <v>8043</v>
      </c>
      <c r="I7312" s="3" t="e">
        <f aca="false">-#NAME?</f>
        <v>#NAME?</v>
      </c>
      <c r="J7312" s="3" t="s">
        <v>256</v>
      </c>
      <c r="K7312" s="1" t="n">
        <v>10</v>
      </c>
      <c r="L7312" s="1" t="n">
        <v>0</v>
      </c>
      <c r="M7312" s="1" t="n">
        <v>73170</v>
      </c>
    </row>
    <row r="7313" customFormat="false" ht="122.35" hidden="false" customHeight="false" outlineLevel="0" collapsed="false">
      <c r="A7313" s="1" t="n">
        <v>7318</v>
      </c>
      <c r="B7313" s="1" t="n">
        <v>90</v>
      </c>
      <c r="C7313" s="1" t="n">
        <v>0</v>
      </c>
      <c r="D7313" s="1" t="n">
        <v>1</v>
      </c>
      <c r="E7313" s="1" t="n">
        <v>0</v>
      </c>
      <c r="G7313" s="1" t="n">
        <v>90.04</v>
      </c>
      <c r="I7313" s="3" t="s">
        <v>8044</v>
      </c>
      <c r="L7313" s="1" t="n">
        <v>0</v>
      </c>
      <c r="M7313" s="1" t="n">
        <v>73180</v>
      </c>
    </row>
    <row r="7314" customFormat="false" ht="41.75" hidden="false" customHeight="false" outlineLevel="0" collapsed="false">
      <c r="A7314" s="1" t="n">
        <v>7319</v>
      </c>
      <c r="B7314" s="1" t="n">
        <v>90</v>
      </c>
      <c r="C7314" s="1" t="n">
        <v>0</v>
      </c>
      <c r="D7314" s="1" t="n">
        <v>0</v>
      </c>
      <c r="E7314" s="1" t="n">
        <v>1</v>
      </c>
      <c r="F7314" s="1" t="n">
        <v>7318</v>
      </c>
      <c r="H7314" s="1" t="s">
        <v>8045</v>
      </c>
      <c r="I7314" s="3" t="s">
        <v>8046</v>
      </c>
      <c r="J7314" s="3" t="s">
        <v>194</v>
      </c>
      <c r="K7314" s="1" t="n">
        <v>10</v>
      </c>
      <c r="L7314" s="1" t="n">
        <v>0</v>
      </c>
      <c r="M7314" s="1" t="n">
        <v>73190</v>
      </c>
    </row>
    <row r="7315" customFormat="false" ht="14.9" hidden="false" customHeight="false" outlineLevel="0" collapsed="false">
      <c r="A7315" s="1" t="n">
        <v>7320</v>
      </c>
      <c r="B7315" s="1" t="n">
        <v>90</v>
      </c>
      <c r="C7315" s="1" t="n">
        <v>0</v>
      </c>
      <c r="D7315" s="1" t="n">
        <v>0</v>
      </c>
      <c r="E7315" s="1" t="n">
        <v>0</v>
      </c>
      <c r="F7315" s="1" t="n">
        <v>7318</v>
      </c>
      <c r="I7315" s="3" t="s">
        <v>6517</v>
      </c>
      <c r="L7315" s="1" t="n">
        <v>0</v>
      </c>
      <c r="M7315" s="1" t="n">
        <v>73200</v>
      </c>
    </row>
    <row r="7316" customFormat="false" ht="14.9" hidden="false" customHeight="false" outlineLevel="0" collapsed="false">
      <c r="A7316" s="1" t="n">
        <v>7321</v>
      </c>
      <c r="B7316" s="1" t="n">
        <v>90</v>
      </c>
      <c r="C7316" s="1" t="n">
        <v>0</v>
      </c>
      <c r="D7316" s="1" t="n">
        <v>0</v>
      </c>
      <c r="E7316" s="1" t="n">
        <v>1</v>
      </c>
      <c r="F7316" s="1" t="n">
        <v>7320</v>
      </c>
      <c r="H7316" s="1" t="s">
        <v>8047</v>
      </c>
      <c r="I7316" s="3" t="e">
        <f aca="false">---#NAME? #NAME? #NAME?</f>
        <v>#VALUE!</v>
      </c>
      <c r="J7316" s="3" t="s">
        <v>194</v>
      </c>
      <c r="K7316" s="1" t="n">
        <v>10</v>
      </c>
      <c r="L7316" s="1" t="n">
        <v>0</v>
      </c>
      <c r="M7316" s="1" t="n">
        <v>73210</v>
      </c>
    </row>
    <row r="7317" customFormat="false" ht="14.9" hidden="false" customHeight="false" outlineLevel="0" collapsed="false">
      <c r="A7317" s="1" t="n">
        <v>7322</v>
      </c>
      <c r="B7317" s="1" t="n">
        <v>90</v>
      </c>
      <c r="C7317" s="1" t="n">
        <v>0</v>
      </c>
      <c r="D7317" s="1" t="n">
        <v>0</v>
      </c>
      <c r="E7317" s="1" t="n">
        <v>1</v>
      </c>
      <c r="F7317" s="1" t="n">
        <v>7320</v>
      </c>
      <c r="H7317" s="1" t="s">
        <v>8048</v>
      </c>
      <c r="I7317" s="3" t="e">
        <f aca="false">---#NAME?</f>
        <v>#NAME?</v>
      </c>
      <c r="J7317" s="3" t="s">
        <v>194</v>
      </c>
      <c r="K7317" s="1" t="n">
        <v>10</v>
      </c>
      <c r="L7317" s="1" t="n">
        <v>0</v>
      </c>
      <c r="M7317" s="1" t="n">
        <v>73220</v>
      </c>
    </row>
    <row r="7318" customFormat="false" ht="337.3" hidden="false" customHeight="false" outlineLevel="0" collapsed="false">
      <c r="A7318" s="1" t="n">
        <v>7323</v>
      </c>
      <c r="B7318" s="1" t="n">
        <v>90</v>
      </c>
      <c r="C7318" s="1" t="n">
        <v>0</v>
      </c>
      <c r="D7318" s="1" t="n">
        <v>1</v>
      </c>
      <c r="E7318" s="1" t="n">
        <v>0</v>
      </c>
      <c r="G7318" s="1" t="n">
        <v>90.05</v>
      </c>
      <c r="I7318" s="3" t="s">
        <v>8049</v>
      </c>
      <c r="L7318" s="1" t="n">
        <v>0</v>
      </c>
      <c r="M7318" s="1" t="n">
        <v>73230</v>
      </c>
    </row>
    <row r="7319" customFormat="false" ht="14.9" hidden="false" customHeight="false" outlineLevel="0" collapsed="false">
      <c r="A7319" s="1" t="n">
        <v>7324</v>
      </c>
      <c r="B7319" s="1" t="n">
        <v>90</v>
      </c>
      <c r="C7319" s="1" t="n">
        <v>0</v>
      </c>
      <c r="D7319" s="1" t="n">
        <v>0</v>
      </c>
      <c r="E7319" s="1" t="n">
        <v>1</v>
      </c>
      <c r="F7319" s="1" t="n">
        <v>7323</v>
      </c>
      <c r="H7319" s="1" t="s">
        <v>8050</v>
      </c>
      <c r="I7319" s="3" t="e">
        <f aca="false">-#NAME?</f>
        <v>#NAME?</v>
      </c>
      <c r="J7319" s="3" t="s">
        <v>194</v>
      </c>
      <c r="K7319" s="1" t="n">
        <v>10</v>
      </c>
      <c r="L7319" s="1" t="n">
        <v>0</v>
      </c>
      <c r="M7319" s="1" t="n">
        <v>73240</v>
      </c>
    </row>
    <row r="7320" customFormat="false" ht="14.9" hidden="false" customHeight="false" outlineLevel="0" collapsed="false">
      <c r="A7320" s="1" t="n">
        <v>7325</v>
      </c>
      <c r="B7320" s="1" t="n">
        <v>90</v>
      </c>
      <c r="C7320" s="1" t="n">
        <v>0</v>
      </c>
      <c r="D7320" s="1" t="n">
        <v>0</v>
      </c>
      <c r="E7320" s="1" t="n">
        <v>1</v>
      </c>
      <c r="F7320" s="1" t="n">
        <v>7323</v>
      </c>
      <c r="H7320" s="1" t="s">
        <v>8051</v>
      </c>
      <c r="I7320" s="3" t="e">
        <f aca="false">-#NAME? #NAME?</f>
        <v>#VALUE!</v>
      </c>
      <c r="J7320" s="3" t="s">
        <v>194</v>
      </c>
      <c r="K7320" s="1" t="n">
        <v>10</v>
      </c>
      <c r="L7320" s="1" t="n">
        <v>0</v>
      </c>
      <c r="M7320" s="1" t="n">
        <v>73250</v>
      </c>
    </row>
    <row r="7321" customFormat="false" ht="14.9" hidden="false" customHeight="false" outlineLevel="0" collapsed="false">
      <c r="A7321" s="1" t="n">
        <v>7326</v>
      </c>
      <c r="B7321" s="1" t="n">
        <v>90</v>
      </c>
      <c r="C7321" s="1" t="n">
        <v>0</v>
      </c>
      <c r="D7321" s="1" t="n">
        <v>0</v>
      </c>
      <c r="E7321" s="1" t="n">
        <v>1</v>
      </c>
      <c r="F7321" s="1" t="n">
        <v>7323</v>
      </c>
      <c r="H7321" s="1" t="s">
        <v>8052</v>
      </c>
      <c r="I7321" s="3" t="e">
        <f aca="false">-#NAME? #NAME? #NAME? (#NAME? #NAME?)</f>
        <v>#VALUE!</v>
      </c>
      <c r="J7321" s="3" t="s">
        <v>256</v>
      </c>
      <c r="K7321" s="1" t="n">
        <v>10</v>
      </c>
      <c r="L7321" s="1" t="n">
        <v>0</v>
      </c>
      <c r="M7321" s="1" t="n">
        <v>73260</v>
      </c>
    </row>
    <row r="7322" customFormat="false" ht="95.5" hidden="false" customHeight="false" outlineLevel="0" collapsed="false">
      <c r="A7322" s="1" t="n">
        <v>7327</v>
      </c>
      <c r="B7322" s="1" t="n">
        <v>90</v>
      </c>
      <c r="C7322" s="1" t="n">
        <v>0</v>
      </c>
      <c r="D7322" s="1" t="n">
        <v>1</v>
      </c>
      <c r="E7322" s="1" t="n">
        <v>0</v>
      </c>
      <c r="G7322" s="1" t="n">
        <v>90.05</v>
      </c>
      <c r="I7322" s="3" t="s">
        <v>8053</v>
      </c>
      <c r="J7322" s="3" t="s">
        <v>8054</v>
      </c>
      <c r="L7322" s="0" t="s">
        <v>644</v>
      </c>
      <c r="M7322" s="1" t="n">
        <v>0</v>
      </c>
      <c r="N7322" s="1" t="n">
        <v>73270</v>
      </c>
    </row>
    <row r="7323" customFormat="false" ht="337.3" hidden="false" customHeight="false" outlineLevel="0" collapsed="false">
      <c r="A7323" s="1" t="n">
        <v>7328</v>
      </c>
      <c r="B7323" s="1" t="n">
        <v>90</v>
      </c>
      <c r="C7323" s="1" t="n">
        <v>0</v>
      </c>
      <c r="D7323" s="1" t="n">
        <v>0</v>
      </c>
      <c r="E7323" s="1" t="n">
        <v>1</v>
      </c>
      <c r="F7323" s="1" t="n">
        <v>7327</v>
      </c>
      <c r="H7323" s="1" t="s">
        <v>8055</v>
      </c>
      <c r="I7323" s="3" t="s">
        <v>8056</v>
      </c>
      <c r="J7323" s="3" t="s">
        <v>194</v>
      </c>
      <c r="K7323" s="1" t="n">
        <v>10</v>
      </c>
      <c r="L7323" s="1" t="n">
        <v>0</v>
      </c>
      <c r="M7323" s="1" t="n">
        <v>73280</v>
      </c>
    </row>
    <row r="7324" customFormat="false" ht="14.9" hidden="false" customHeight="false" outlineLevel="0" collapsed="false">
      <c r="A7324" s="1" t="n">
        <v>7329</v>
      </c>
      <c r="B7324" s="1" t="n">
        <v>90</v>
      </c>
      <c r="C7324" s="1" t="n">
        <v>0</v>
      </c>
      <c r="D7324" s="1" t="n">
        <v>0</v>
      </c>
      <c r="E7324" s="1" t="n">
        <v>1</v>
      </c>
      <c r="F7324" s="1" t="n">
        <v>7327</v>
      </c>
      <c r="H7324" s="1" t="s">
        <v>8057</v>
      </c>
      <c r="I7324" s="3" t="e">
        <f aca="false">-#NAME? #NAME? #NAME?</f>
        <v>#VALUE!</v>
      </c>
      <c r="J7324" s="3" t="s">
        <v>194</v>
      </c>
      <c r="K7324" s="1" t="n">
        <v>10</v>
      </c>
      <c r="L7324" s="1" t="n">
        <v>0</v>
      </c>
      <c r="M7324" s="1" t="n">
        <v>73290</v>
      </c>
    </row>
    <row r="7325" customFormat="false" ht="28.35" hidden="false" customHeight="false" outlineLevel="0" collapsed="false">
      <c r="A7325" s="1" t="n">
        <v>7330</v>
      </c>
      <c r="B7325" s="1" t="n">
        <v>90</v>
      </c>
      <c r="C7325" s="1" t="n">
        <v>0</v>
      </c>
      <c r="D7325" s="1" t="n">
        <v>0</v>
      </c>
      <c r="E7325" s="1" t="n">
        <v>0</v>
      </c>
      <c r="F7325" s="1" t="n">
        <v>7327</v>
      </c>
      <c r="I7325" s="3" t="s">
        <v>8058</v>
      </c>
      <c r="L7325" s="1" t="n">
        <v>0</v>
      </c>
      <c r="M7325" s="1" t="n">
        <v>73300</v>
      </c>
    </row>
    <row r="7326" customFormat="false" ht="176.1" hidden="false" customHeight="false" outlineLevel="0" collapsed="false">
      <c r="A7326" s="1" t="n">
        <v>7331</v>
      </c>
      <c r="B7326" s="1" t="n">
        <v>90</v>
      </c>
      <c r="C7326" s="1" t="n">
        <v>0</v>
      </c>
      <c r="D7326" s="1" t="n">
        <v>0</v>
      </c>
      <c r="E7326" s="1" t="n">
        <v>1</v>
      </c>
      <c r="F7326" s="1" t="n">
        <v>7330</v>
      </c>
      <c r="H7326" s="1" t="s">
        <v>8059</v>
      </c>
      <c r="I7326" s="3" t="s">
        <v>8060</v>
      </c>
      <c r="J7326" s="3" t="s">
        <v>194</v>
      </c>
      <c r="K7326" s="1" t="n">
        <v>10</v>
      </c>
      <c r="L7326" s="1" t="n">
        <v>0</v>
      </c>
      <c r="M7326" s="1" t="n">
        <v>73310</v>
      </c>
    </row>
    <row r="7327" customFormat="false" ht="82.05" hidden="false" customHeight="false" outlineLevel="0" collapsed="false">
      <c r="A7327" s="1" t="n">
        <v>7332</v>
      </c>
      <c r="B7327" s="1" t="n">
        <v>90</v>
      </c>
      <c r="C7327" s="1" t="n">
        <v>0</v>
      </c>
      <c r="D7327" s="1" t="n">
        <v>0</v>
      </c>
      <c r="E7327" s="1" t="n">
        <v>1</v>
      </c>
      <c r="F7327" s="1" t="n">
        <v>7330</v>
      </c>
      <c r="H7327" s="1" t="s">
        <v>8061</v>
      </c>
      <c r="I7327" s="3" t="s">
        <v>8062</v>
      </c>
      <c r="J7327" s="3" t="s">
        <v>194</v>
      </c>
      <c r="K7327" s="1" t="n">
        <v>10</v>
      </c>
      <c r="L7327" s="1" t="n">
        <v>0</v>
      </c>
      <c r="M7327" s="1" t="n">
        <v>73320</v>
      </c>
    </row>
    <row r="7328" customFormat="false" ht="68.65" hidden="false" customHeight="false" outlineLevel="0" collapsed="false">
      <c r="A7328" s="1" t="n">
        <v>7333</v>
      </c>
      <c r="B7328" s="1" t="n">
        <v>90</v>
      </c>
      <c r="C7328" s="1" t="n">
        <v>0</v>
      </c>
      <c r="D7328" s="1" t="n">
        <v>0</v>
      </c>
      <c r="E7328" s="1" t="n">
        <v>1</v>
      </c>
      <c r="F7328" s="1" t="n">
        <v>7330</v>
      </c>
      <c r="H7328" s="1" t="s">
        <v>8063</v>
      </c>
      <c r="I7328" s="3" t="s">
        <v>8064</v>
      </c>
      <c r="J7328" s="3" t="s">
        <v>194</v>
      </c>
      <c r="K7328" s="1" t="n">
        <v>10</v>
      </c>
      <c r="L7328" s="1" t="n">
        <v>0</v>
      </c>
      <c r="M7328" s="1" t="n">
        <v>73330</v>
      </c>
    </row>
    <row r="7329" customFormat="false" ht="14.9" hidden="false" customHeight="false" outlineLevel="0" collapsed="false">
      <c r="A7329" s="1" t="n">
        <v>7334</v>
      </c>
      <c r="B7329" s="1" t="n">
        <v>90</v>
      </c>
      <c r="C7329" s="1" t="n">
        <v>0</v>
      </c>
      <c r="D7329" s="1" t="n">
        <v>0</v>
      </c>
      <c r="E7329" s="1" t="n">
        <v>1</v>
      </c>
      <c r="F7329" s="1" t="n">
        <v>7330</v>
      </c>
      <c r="H7329" s="1" t="s">
        <v>8065</v>
      </c>
      <c r="I7329" s="3" t="e">
        <f aca="false">--#NAME?</f>
        <v>#NAME?</v>
      </c>
      <c r="J7329" s="3" t="s">
        <v>194</v>
      </c>
      <c r="K7329" s="1" t="n">
        <v>10</v>
      </c>
      <c r="L7329" s="1" t="n">
        <v>0</v>
      </c>
      <c r="M7329" s="1" t="n">
        <v>73340</v>
      </c>
    </row>
    <row r="7330" customFormat="false" ht="108.95" hidden="false" customHeight="false" outlineLevel="0" collapsed="false">
      <c r="A7330" s="1" t="n">
        <v>7335</v>
      </c>
      <c r="B7330" s="1" t="n">
        <v>90</v>
      </c>
      <c r="C7330" s="1" t="n">
        <v>0</v>
      </c>
      <c r="D7330" s="1" t="n">
        <v>0</v>
      </c>
      <c r="E7330" s="1" t="n">
        <v>0</v>
      </c>
      <c r="F7330" s="1" t="n">
        <v>7327</v>
      </c>
      <c r="I7330" s="3" t="s">
        <v>8066</v>
      </c>
      <c r="L7330" s="1" t="n">
        <v>0</v>
      </c>
      <c r="M7330" s="1" t="n">
        <v>73350</v>
      </c>
    </row>
    <row r="7331" customFormat="false" ht="95.5" hidden="false" customHeight="false" outlineLevel="0" collapsed="false">
      <c r="A7331" s="1" t="n">
        <v>7336</v>
      </c>
      <c r="B7331" s="1" t="n">
        <v>90</v>
      </c>
      <c r="C7331" s="1" t="n">
        <v>0</v>
      </c>
      <c r="D7331" s="1" t="n">
        <v>0</v>
      </c>
      <c r="E7331" s="1" t="n">
        <v>1</v>
      </c>
      <c r="F7331" s="1" t="n">
        <v>7335</v>
      </c>
      <c r="H7331" s="1" t="s">
        <v>8067</v>
      </c>
      <c r="I7331" s="3" t="s">
        <v>8068</v>
      </c>
      <c r="J7331" s="3" t="s">
        <v>194</v>
      </c>
      <c r="K7331" s="1" t="n">
        <v>10</v>
      </c>
      <c r="L7331" s="1" t="n">
        <v>0</v>
      </c>
      <c r="M7331" s="1" t="n">
        <v>73360</v>
      </c>
    </row>
    <row r="7332" customFormat="false" ht="14.9" hidden="false" customHeight="false" outlineLevel="0" collapsed="false">
      <c r="A7332" s="1" t="n">
        <v>7337</v>
      </c>
      <c r="B7332" s="1" t="n">
        <v>90</v>
      </c>
      <c r="C7332" s="1" t="n">
        <v>0</v>
      </c>
      <c r="D7332" s="1" t="n">
        <v>0</v>
      </c>
      <c r="E7332" s="1" t="n">
        <v>1</v>
      </c>
      <c r="F7332" s="1" t="n">
        <v>7335</v>
      </c>
      <c r="H7332" s="1" t="s">
        <v>8069</v>
      </c>
      <c r="I7332" s="3" t="e">
        <f aca="false">--#NAME?</f>
        <v>#NAME?</v>
      </c>
      <c r="J7332" s="3" t="s">
        <v>194</v>
      </c>
      <c r="K7332" s="1" t="n">
        <v>10</v>
      </c>
      <c r="L7332" s="1" t="n">
        <v>0</v>
      </c>
      <c r="M7332" s="1" t="n">
        <v>73370</v>
      </c>
    </row>
    <row r="7333" customFormat="false" ht="55.2" hidden="false" customHeight="false" outlineLevel="0" collapsed="false">
      <c r="A7333" s="1" t="n">
        <v>7338</v>
      </c>
      <c r="B7333" s="1" t="n">
        <v>90</v>
      </c>
      <c r="C7333" s="1" t="n">
        <v>0</v>
      </c>
      <c r="D7333" s="1" t="n">
        <v>0</v>
      </c>
      <c r="E7333" s="1" t="n">
        <v>0</v>
      </c>
      <c r="F7333" s="1" t="n">
        <v>7327</v>
      </c>
      <c r="I7333" s="3" t="s">
        <v>8070</v>
      </c>
      <c r="L7333" s="1" t="n">
        <v>0</v>
      </c>
      <c r="M7333" s="1" t="n">
        <v>73380</v>
      </c>
    </row>
    <row r="7334" customFormat="false" ht="14.9" hidden="false" customHeight="false" outlineLevel="0" collapsed="false">
      <c r="A7334" s="1" t="n">
        <v>7339</v>
      </c>
      <c r="B7334" s="1" t="n">
        <v>90</v>
      </c>
      <c r="C7334" s="1" t="n">
        <v>0</v>
      </c>
      <c r="D7334" s="1" t="n">
        <v>0</v>
      </c>
      <c r="E7334" s="1" t="n">
        <v>1</v>
      </c>
      <c r="F7334" s="1" t="n">
        <v>7338</v>
      </c>
      <c r="H7334" s="1" t="s">
        <v>8071</v>
      </c>
      <c r="I7334" s="3" t="e">
        <f aca="false">--#NAME? #NAME?</f>
        <v>#VALUE!</v>
      </c>
      <c r="J7334" s="3" t="s">
        <v>256</v>
      </c>
      <c r="K7334" s="1" t="n">
        <v>10</v>
      </c>
      <c r="L7334" s="1" t="n">
        <v>0</v>
      </c>
      <c r="M7334" s="1" t="n">
        <v>73390</v>
      </c>
    </row>
    <row r="7335" customFormat="false" ht="14.9" hidden="false" customHeight="false" outlineLevel="0" collapsed="false">
      <c r="A7335" s="1" t="n">
        <v>7340</v>
      </c>
      <c r="B7335" s="1" t="n">
        <v>90</v>
      </c>
      <c r="C7335" s="1" t="n">
        <v>0</v>
      </c>
      <c r="D7335" s="1" t="n">
        <v>0</v>
      </c>
      <c r="E7335" s="1" t="n">
        <v>1</v>
      </c>
      <c r="F7335" s="1" t="n">
        <v>7338</v>
      </c>
      <c r="H7335" s="1" t="s">
        <v>8072</v>
      </c>
      <c r="I7335" s="3" t="e">
        <f aca="false">--#NAME?</f>
        <v>#NAME?</v>
      </c>
      <c r="J7335" s="3" t="s">
        <v>256</v>
      </c>
      <c r="K7335" s="1" t="n">
        <v>10</v>
      </c>
      <c r="L7335" s="1" t="n">
        <v>0</v>
      </c>
      <c r="M7335" s="1" t="n">
        <v>73400</v>
      </c>
    </row>
    <row r="7336" customFormat="false" ht="202.95" hidden="false" customHeight="false" outlineLevel="0" collapsed="false">
      <c r="A7336" s="1" t="n">
        <v>7341</v>
      </c>
      <c r="B7336" s="1" t="n">
        <v>90</v>
      </c>
      <c r="C7336" s="1" t="n">
        <v>0</v>
      </c>
      <c r="D7336" s="1" t="n">
        <v>1</v>
      </c>
      <c r="E7336" s="1" t="n">
        <v>0</v>
      </c>
      <c r="G7336" s="1" t="n">
        <v>90.07</v>
      </c>
      <c r="I7336" s="3" t="s">
        <v>8073</v>
      </c>
      <c r="L7336" s="1" t="n">
        <v>0</v>
      </c>
      <c r="M7336" s="1" t="n">
        <v>73410</v>
      </c>
    </row>
    <row r="7337" customFormat="false" ht="14.9" hidden="false" customHeight="false" outlineLevel="0" collapsed="false">
      <c r="A7337" s="1" t="n">
        <v>7342</v>
      </c>
      <c r="B7337" s="1" t="n">
        <v>90</v>
      </c>
      <c r="C7337" s="1" t="n">
        <v>0</v>
      </c>
      <c r="D7337" s="1" t="n">
        <v>0</v>
      </c>
      <c r="E7337" s="1" t="n">
        <v>1</v>
      </c>
      <c r="F7337" s="1" t="n">
        <v>7341</v>
      </c>
      <c r="H7337" s="1" t="s">
        <v>8074</v>
      </c>
      <c r="I7337" s="3" t="e">
        <f aca="false">-#NAME?</f>
        <v>#NAME?</v>
      </c>
      <c r="J7337" s="3" t="s">
        <v>194</v>
      </c>
      <c r="K7337" s="1" t="n">
        <v>10</v>
      </c>
      <c r="L7337" s="1" t="n">
        <v>0</v>
      </c>
      <c r="M7337" s="1" t="n">
        <v>73420</v>
      </c>
    </row>
    <row r="7338" customFormat="false" ht="14.9" hidden="false" customHeight="false" outlineLevel="0" collapsed="false">
      <c r="A7338" s="1" t="n">
        <v>7343</v>
      </c>
      <c r="B7338" s="1" t="n">
        <v>90</v>
      </c>
      <c r="C7338" s="1" t="n">
        <v>0</v>
      </c>
      <c r="D7338" s="1" t="n">
        <v>0</v>
      </c>
      <c r="E7338" s="1" t="n">
        <v>1</v>
      </c>
      <c r="F7338" s="1" t="n">
        <v>7341</v>
      </c>
      <c r="H7338" s="1" t="s">
        <v>8075</v>
      </c>
      <c r="I7338" s="3" t="e">
        <f aca="false">-#NAME?</f>
        <v>#NAME?</v>
      </c>
      <c r="J7338" s="3" t="s">
        <v>194</v>
      </c>
      <c r="K7338" s="1" t="n">
        <v>10</v>
      </c>
      <c r="L7338" s="1" t="n">
        <v>0</v>
      </c>
      <c r="M7338" s="1" t="n">
        <v>73430</v>
      </c>
    </row>
    <row r="7339" customFormat="false" ht="55.2" hidden="false" customHeight="false" outlineLevel="0" collapsed="false">
      <c r="A7339" s="1" t="n">
        <v>7344</v>
      </c>
      <c r="B7339" s="1" t="n">
        <v>90</v>
      </c>
      <c r="C7339" s="1" t="n">
        <v>0</v>
      </c>
      <c r="D7339" s="1" t="n">
        <v>0</v>
      </c>
      <c r="E7339" s="1" t="n">
        <v>0</v>
      </c>
      <c r="F7339" s="1" t="n">
        <v>7341</v>
      </c>
      <c r="I7339" s="3" t="s">
        <v>6941</v>
      </c>
      <c r="L7339" s="1" t="n">
        <v>0</v>
      </c>
      <c r="M7339" s="1" t="n">
        <v>73440</v>
      </c>
    </row>
    <row r="7340" customFormat="false" ht="14.9" hidden="false" customHeight="false" outlineLevel="0" collapsed="false">
      <c r="A7340" s="1" t="n">
        <v>7345</v>
      </c>
      <c r="B7340" s="1" t="n">
        <v>90</v>
      </c>
      <c r="C7340" s="1" t="n">
        <v>0</v>
      </c>
      <c r="D7340" s="1" t="n">
        <v>0</v>
      </c>
      <c r="E7340" s="1" t="n">
        <v>1</v>
      </c>
      <c r="F7340" s="1" t="n">
        <v>7344</v>
      </c>
      <c r="H7340" s="1" t="s">
        <v>8076</v>
      </c>
      <c r="I7340" s="3" t="e">
        <f aca="false">--#NAME? #NAME?</f>
        <v>#VALUE!</v>
      </c>
      <c r="J7340" s="3" t="s">
        <v>256</v>
      </c>
      <c r="K7340" s="1" t="n">
        <v>10</v>
      </c>
      <c r="L7340" s="1" t="n">
        <v>0</v>
      </c>
      <c r="M7340" s="1" t="n">
        <v>73450</v>
      </c>
    </row>
    <row r="7341" customFormat="false" ht="14.9" hidden="false" customHeight="false" outlineLevel="0" collapsed="false">
      <c r="A7341" s="1" t="n">
        <v>7346</v>
      </c>
      <c r="B7341" s="1" t="n">
        <v>90</v>
      </c>
      <c r="C7341" s="1" t="n">
        <v>0</v>
      </c>
      <c r="D7341" s="1" t="n">
        <v>0</v>
      </c>
      <c r="E7341" s="1" t="n">
        <v>1</v>
      </c>
      <c r="F7341" s="1" t="n">
        <v>7344</v>
      </c>
      <c r="H7341" s="1" t="s">
        <v>8077</v>
      </c>
      <c r="I7341" s="3" t="e">
        <f aca="false">--#NAME? #NAME?</f>
        <v>#VALUE!</v>
      </c>
      <c r="J7341" s="3" t="s">
        <v>256</v>
      </c>
      <c r="K7341" s="1" t="n">
        <v>10</v>
      </c>
      <c r="L7341" s="1" t="n">
        <v>0</v>
      </c>
      <c r="M7341" s="1" t="n">
        <v>73460</v>
      </c>
    </row>
    <row r="7342" customFormat="false" ht="202.95" hidden="false" customHeight="false" outlineLevel="0" collapsed="false">
      <c r="A7342" s="1" t="n">
        <v>7347</v>
      </c>
      <c r="B7342" s="1" t="n">
        <v>90</v>
      </c>
      <c r="C7342" s="1" t="n">
        <v>0</v>
      </c>
      <c r="D7342" s="1" t="n">
        <v>1</v>
      </c>
      <c r="E7342" s="1" t="n">
        <v>0</v>
      </c>
      <c r="G7342" s="1" t="n">
        <v>90.08</v>
      </c>
      <c r="I7342" s="3" t="s">
        <v>8078</v>
      </c>
      <c r="L7342" s="1" t="n">
        <v>0</v>
      </c>
      <c r="M7342" s="1" t="n">
        <v>73470</v>
      </c>
    </row>
    <row r="7343" customFormat="false" ht="14.9" hidden="false" customHeight="false" outlineLevel="0" collapsed="false">
      <c r="A7343" s="1" t="n">
        <v>7348</v>
      </c>
      <c r="B7343" s="1" t="n">
        <v>90</v>
      </c>
      <c r="C7343" s="1" t="n">
        <v>0</v>
      </c>
      <c r="D7343" s="1" t="n">
        <v>0</v>
      </c>
      <c r="E7343" s="1" t="n">
        <v>1</v>
      </c>
      <c r="F7343" s="1" t="n">
        <v>7347</v>
      </c>
      <c r="H7343" s="1" t="s">
        <v>8079</v>
      </c>
      <c r="I7343" s="3" t="e">
        <f aca="false">-#NAME?,#NAME? #NAME? #NAME?</f>
        <v>#VALUE!</v>
      </c>
      <c r="J7343" s="3" t="s">
        <v>194</v>
      </c>
      <c r="K7343" s="1" t="n">
        <v>10</v>
      </c>
      <c r="L7343" s="1" t="n">
        <v>0</v>
      </c>
      <c r="M7343" s="1" t="n">
        <v>73480</v>
      </c>
    </row>
    <row r="7344" customFormat="false" ht="14.9" hidden="false" customHeight="false" outlineLevel="0" collapsed="false">
      <c r="A7344" s="1" t="n">
        <v>7349</v>
      </c>
      <c r="B7344" s="1" t="n">
        <v>90</v>
      </c>
      <c r="C7344" s="1" t="n">
        <v>0</v>
      </c>
      <c r="D7344" s="1" t="n">
        <v>0</v>
      </c>
      <c r="E7344" s="1" t="n">
        <v>1</v>
      </c>
      <c r="F7344" s="1" t="n">
        <v>7347</v>
      </c>
      <c r="H7344" s="1" t="s">
        <v>8080</v>
      </c>
      <c r="I7344" s="3" t="e">
        <f aca="false">-#NAME? #NAME? #NAME?</f>
        <v>#VALUE!</v>
      </c>
      <c r="J7344" s="3" t="s">
        <v>256</v>
      </c>
      <c r="K7344" s="1" t="n">
        <v>10</v>
      </c>
      <c r="L7344" s="1" t="n">
        <v>0</v>
      </c>
      <c r="M7344" s="1" t="n">
        <v>73490</v>
      </c>
    </row>
    <row r="7345" customFormat="false" ht="13.8" hidden="false" customHeight="false" outlineLevel="0" collapsed="false">
      <c r="A7345" s="1" t="n">
        <v>7350</v>
      </c>
      <c r="B7345" s="1" t="n">
        <v>90</v>
      </c>
      <c r="C7345" s="1" t="n">
        <v>0</v>
      </c>
      <c r="D7345" s="1" t="n">
        <v>1</v>
      </c>
      <c r="E7345" s="1" t="n">
        <v>0</v>
      </c>
      <c r="G7345" s="1" t="s">
        <v>8081</v>
      </c>
      <c r="L7345" s="1" t="n">
        <v>0</v>
      </c>
      <c r="M7345" s="1" t="n">
        <v>73500</v>
      </c>
    </row>
    <row r="7346" customFormat="false" ht="283.55" hidden="false" customHeight="false" outlineLevel="0" collapsed="false">
      <c r="A7346" s="1" t="n">
        <v>7351</v>
      </c>
      <c r="B7346" s="1" t="n">
        <v>90</v>
      </c>
      <c r="C7346" s="1" t="n">
        <v>0</v>
      </c>
      <c r="D7346" s="1" t="n">
        <v>1</v>
      </c>
      <c r="E7346" s="1" t="n">
        <v>0</v>
      </c>
      <c r="G7346" s="1" t="n">
        <v>90.1</v>
      </c>
      <c r="I7346" s="3" t="s">
        <v>8082</v>
      </c>
      <c r="L7346" s="1" t="n">
        <v>0</v>
      </c>
      <c r="M7346" s="1" t="n">
        <v>73510</v>
      </c>
    </row>
    <row r="7347" customFormat="false" ht="14.9" hidden="false" customHeight="false" outlineLevel="0" collapsed="false">
      <c r="A7347" s="1" t="n">
        <v>7352</v>
      </c>
      <c r="B7347" s="1" t="n">
        <v>90</v>
      </c>
      <c r="C7347" s="1" t="n">
        <v>0</v>
      </c>
      <c r="D7347" s="1" t="n">
        <v>0</v>
      </c>
      <c r="E7347" s="1" t="n">
        <v>1</v>
      </c>
      <c r="F7347" s="1" t="n">
        <v>7351</v>
      </c>
      <c r="H7347" s="1" t="s">
        <v>8083</v>
      </c>
      <c r="I7347" s="3" t="e">
        <f aca="false">-#NAME? #NAME? #NAME? #NAME? #NAME? #NAME? #NAME? (#NAME? #NAME?) #NAME? #NAME? #NAME? #NAME? #NAME? #NAME? #NAME? #NAME? #NAME? #NAME? #NAME? #NAME? #NAME? #NAME? #NAME? #NAME?</f>
        <v>#VALUE!</v>
      </c>
      <c r="J7347" s="3" t="s">
        <v>194</v>
      </c>
      <c r="K7347" s="1" t="n">
        <v>10</v>
      </c>
      <c r="L7347" s="1" t="n">
        <v>0</v>
      </c>
      <c r="M7347" s="1" t="n">
        <v>73520</v>
      </c>
    </row>
    <row r="7348" customFormat="false" ht="189.55" hidden="false" customHeight="false" outlineLevel="0" collapsed="false">
      <c r="A7348" s="1" t="n">
        <v>7353</v>
      </c>
      <c r="B7348" s="1" t="n">
        <v>90</v>
      </c>
      <c r="C7348" s="1" t="n">
        <v>0</v>
      </c>
      <c r="D7348" s="1" t="n">
        <v>0</v>
      </c>
      <c r="E7348" s="1" t="n">
        <v>0</v>
      </c>
      <c r="F7348" s="1" t="n">
        <v>7351</v>
      </c>
      <c r="I7348" s="3" t="s">
        <v>8084</v>
      </c>
      <c r="L7348" s="1" t="n">
        <v>0</v>
      </c>
      <c r="M7348" s="1" t="n">
        <v>73530</v>
      </c>
    </row>
    <row r="7349" customFormat="false" ht="14.9" hidden="false" customHeight="false" outlineLevel="0" collapsed="false">
      <c r="A7349" s="1" t="n">
        <v>7354</v>
      </c>
      <c r="B7349" s="1" t="n">
        <v>90</v>
      </c>
      <c r="C7349" s="1" t="n">
        <v>0</v>
      </c>
      <c r="D7349" s="1" t="n">
        <v>0</v>
      </c>
      <c r="E7349" s="1" t="n">
        <v>1</v>
      </c>
      <c r="F7349" s="1" t="n">
        <v>7353</v>
      </c>
      <c r="H7349" s="1" t="s">
        <v>8085</v>
      </c>
      <c r="I7349" s="3" t="e">
        <f aca="false">-#NAME? #NAME? #NAME? #NAME? #NAME? #NAME? (#NAME? #NAME?) #NAME?</f>
        <v>#VALUE!</v>
      </c>
      <c r="J7349" s="3" t="s">
        <v>8086</v>
      </c>
      <c r="K7349" s="1" t="n">
        <v>10</v>
      </c>
      <c r="L7349" s="1" t="n">
        <v>0</v>
      </c>
      <c r="M7349" s="1" t="n">
        <v>0</v>
      </c>
      <c r="N7349" s="1" t="n">
        <v>73540</v>
      </c>
    </row>
    <row r="7350" customFormat="false" ht="14.9" hidden="false" customHeight="false" outlineLevel="0" collapsed="false">
      <c r="A7350" s="1" t="n">
        <v>7355</v>
      </c>
      <c r="B7350" s="1" t="n">
        <v>90</v>
      </c>
      <c r="C7350" s="1" t="n">
        <v>0</v>
      </c>
      <c r="D7350" s="1" t="n">
        <v>0</v>
      </c>
      <c r="E7350" s="1" t="n">
        <v>1</v>
      </c>
      <c r="F7350" s="1" t="n">
        <v>7351</v>
      </c>
      <c r="H7350" s="1" t="s">
        <v>8087</v>
      </c>
      <c r="I7350" s="3" t="e">
        <f aca="false">-#NAME? #NAME?</f>
        <v>#VALUE!</v>
      </c>
      <c r="J7350" s="3" t="s">
        <v>194</v>
      </c>
      <c r="K7350" s="1" t="n">
        <v>10</v>
      </c>
      <c r="L7350" s="1" t="n">
        <v>0</v>
      </c>
      <c r="M7350" s="1" t="n">
        <v>73550</v>
      </c>
    </row>
    <row r="7351" customFormat="false" ht="14.9" hidden="false" customHeight="false" outlineLevel="0" collapsed="false">
      <c r="A7351" s="1" t="n">
        <v>7356</v>
      </c>
      <c r="B7351" s="1" t="n">
        <v>90</v>
      </c>
      <c r="C7351" s="1" t="n">
        <v>0</v>
      </c>
      <c r="D7351" s="1" t="n">
        <v>0</v>
      </c>
      <c r="E7351" s="1" t="n">
        <v>1</v>
      </c>
      <c r="F7351" s="1" t="n">
        <v>7351</v>
      </c>
      <c r="H7351" s="1" t="s">
        <v>8088</v>
      </c>
      <c r="I7351" s="3" t="e">
        <f aca="false">-#NAME? #NAME? #NAME?</f>
        <v>#VALUE!</v>
      </c>
      <c r="J7351" s="3" t="s">
        <v>256</v>
      </c>
      <c r="K7351" s="1" t="n">
        <v>10</v>
      </c>
      <c r="L7351" s="1" t="n">
        <v>0</v>
      </c>
      <c r="M7351" s="1" t="n">
        <v>73560</v>
      </c>
    </row>
    <row r="7352" customFormat="false" ht="176.1" hidden="false" customHeight="false" outlineLevel="0" collapsed="false">
      <c r="A7352" s="1" t="n">
        <v>7357</v>
      </c>
      <c r="B7352" s="1" t="n">
        <v>90</v>
      </c>
      <c r="C7352" s="1" t="n">
        <v>0</v>
      </c>
      <c r="D7352" s="1" t="n">
        <v>1</v>
      </c>
      <c r="E7352" s="1" t="n">
        <v>0</v>
      </c>
      <c r="G7352" s="1" t="n">
        <v>90.11</v>
      </c>
      <c r="I7352" s="3" t="s">
        <v>8089</v>
      </c>
      <c r="L7352" s="1" t="n">
        <v>0</v>
      </c>
      <c r="M7352" s="1" t="n">
        <v>73570</v>
      </c>
    </row>
    <row r="7353" customFormat="false" ht="14.9" hidden="false" customHeight="false" outlineLevel="0" collapsed="false">
      <c r="A7353" s="1" t="n">
        <v>7358</v>
      </c>
      <c r="B7353" s="1" t="n">
        <v>90</v>
      </c>
      <c r="C7353" s="1" t="n">
        <v>0</v>
      </c>
      <c r="D7353" s="1" t="n">
        <v>0</v>
      </c>
      <c r="E7353" s="1" t="n">
        <v>1</v>
      </c>
      <c r="F7353" s="1" t="n">
        <v>7357</v>
      </c>
      <c r="H7353" s="1" t="s">
        <v>8090</v>
      </c>
      <c r="I7353" s="3" t="e">
        <f aca="false">-#NAME? #NAME?</f>
        <v>#VALUE!</v>
      </c>
      <c r="J7353" s="3" t="s">
        <v>194</v>
      </c>
      <c r="K7353" s="1" t="n">
        <v>10</v>
      </c>
      <c r="L7353" s="1" t="n">
        <v>0</v>
      </c>
      <c r="M7353" s="1" t="n">
        <v>73580</v>
      </c>
    </row>
    <row r="7354" customFormat="false" ht="14.9" hidden="false" customHeight="false" outlineLevel="0" collapsed="false">
      <c r="A7354" s="1" t="n">
        <v>7359</v>
      </c>
      <c r="B7354" s="1" t="n">
        <v>90</v>
      </c>
      <c r="C7354" s="1" t="n">
        <v>0</v>
      </c>
      <c r="D7354" s="1" t="n">
        <v>0</v>
      </c>
      <c r="E7354" s="1" t="n">
        <v>1</v>
      </c>
      <c r="F7354" s="1" t="n">
        <v>7357</v>
      </c>
      <c r="H7354" s="1" t="s">
        <v>8091</v>
      </c>
      <c r="I7354" s="3" t="e">
        <f aca="false">-#NAME? #NAME?,#NAME? #NAME?,#NAME? #NAME? #NAME?</f>
        <v>#VALUE!</v>
      </c>
      <c r="J7354" s="3" t="s">
        <v>194</v>
      </c>
      <c r="K7354" s="1" t="n">
        <v>10</v>
      </c>
      <c r="L7354" s="1" t="n">
        <v>0</v>
      </c>
      <c r="M7354" s="1" t="n">
        <v>73590</v>
      </c>
    </row>
    <row r="7355" customFormat="false" ht="14.9" hidden="false" customHeight="false" outlineLevel="0" collapsed="false">
      <c r="A7355" s="1" t="n">
        <v>7360</v>
      </c>
      <c r="B7355" s="1" t="n">
        <v>90</v>
      </c>
      <c r="C7355" s="1" t="n">
        <v>0</v>
      </c>
      <c r="D7355" s="1" t="n">
        <v>0</v>
      </c>
      <c r="E7355" s="1" t="n">
        <v>1</v>
      </c>
      <c r="F7355" s="1" t="n">
        <v>7357</v>
      </c>
      <c r="H7355" s="1" t="s">
        <v>8092</v>
      </c>
      <c r="I7355" s="3" t="e">
        <f aca="false">-#NAME? #NAME?</f>
        <v>#VALUE!</v>
      </c>
      <c r="J7355" s="3" t="s">
        <v>194</v>
      </c>
      <c r="K7355" s="1" t="n">
        <v>10</v>
      </c>
      <c r="L7355" s="1" t="n">
        <v>0</v>
      </c>
      <c r="M7355" s="1" t="n">
        <v>73600</v>
      </c>
    </row>
    <row r="7356" customFormat="false" ht="14.9" hidden="false" customHeight="false" outlineLevel="0" collapsed="false">
      <c r="A7356" s="1" t="n">
        <v>7361</v>
      </c>
      <c r="B7356" s="1" t="n">
        <v>90</v>
      </c>
      <c r="C7356" s="1" t="n">
        <v>0</v>
      </c>
      <c r="D7356" s="1" t="n">
        <v>0</v>
      </c>
      <c r="E7356" s="1" t="n">
        <v>1</v>
      </c>
      <c r="F7356" s="1" t="n">
        <v>7357</v>
      </c>
      <c r="H7356" s="1" t="s">
        <v>8093</v>
      </c>
      <c r="I7356" s="3" t="e">
        <f aca="false">-#NAME? #NAME? #NAME?</f>
        <v>#VALUE!</v>
      </c>
      <c r="J7356" s="3" t="s">
        <v>256</v>
      </c>
      <c r="K7356" s="1" t="n">
        <v>10</v>
      </c>
      <c r="L7356" s="1" t="n">
        <v>0</v>
      </c>
      <c r="M7356" s="1" t="n">
        <v>73610</v>
      </c>
    </row>
    <row r="7357" customFormat="false" ht="82.05" hidden="false" customHeight="false" outlineLevel="0" collapsed="false">
      <c r="A7357" s="1" t="n">
        <v>7362</v>
      </c>
      <c r="B7357" s="1" t="n">
        <v>90</v>
      </c>
      <c r="C7357" s="1" t="n">
        <v>0</v>
      </c>
      <c r="D7357" s="1" t="n">
        <v>1</v>
      </c>
      <c r="E7357" s="1" t="n">
        <v>0</v>
      </c>
      <c r="G7357" s="1" t="n">
        <v>90.12</v>
      </c>
      <c r="I7357" s="3" t="s">
        <v>8094</v>
      </c>
      <c r="J7357" s="3" t="s">
        <v>8095</v>
      </c>
      <c r="L7357" s="0" t="s">
        <v>644</v>
      </c>
      <c r="M7357" s="1" t="n">
        <v>0</v>
      </c>
      <c r="N7357" s="1" t="n">
        <v>73620</v>
      </c>
    </row>
    <row r="7358" customFormat="false" ht="14.9" hidden="false" customHeight="false" outlineLevel="0" collapsed="false">
      <c r="A7358" s="1" t="n">
        <v>7363</v>
      </c>
      <c r="B7358" s="1" t="n">
        <v>90</v>
      </c>
      <c r="C7358" s="1" t="n">
        <v>0</v>
      </c>
      <c r="D7358" s="1" t="n">
        <v>0</v>
      </c>
      <c r="E7358" s="1" t="n">
        <v>1</v>
      </c>
      <c r="F7358" s="1" t="n">
        <v>7362</v>
      </c>
      <c r="H7358" s="1" t="s">
        <v>8096</v>
      </c>
      <c r="I7358" s="3" t="e">
        <f aca="false">-#NAME? #NAME? #NAME? #NAME? #NAME?</f>
        <v>#VALUE!</v>
      </c>
      <c r="J7358" s="3" t="s">
        <v>8097</v>
      </c>
      <c r="K7358" s="1" t="n">
        <v>10</v>
      </c>
      <c r="L7358" s="1" t="n">
        <v>0</v>
      </c>
      <c r="M7358" s="1" t="n">
        <v>0</v>
      </c>
      <c r="N7358" s="1" t="n">
        <v>73630</v>
      </c>
    </row>
    <row r="7359" customFormat="false" ht="14.9" hidden="false" customHeight="false" outlineLevel="0" collapsed="false">
      <c r="A7359" s="1" t="n">
        <v>7364</v>
      </c>
      <c r="B7359" s="1" t="n">
        <v>90</v>
      </c>
      <c r="C7359" s="1" t="n">
        <v>0</v>
      </c>
      <c r="D7359" s="1" t="n">
        <v>0</v>
      </c>
      <c r="E7359" s="1" t="n">
        <v>1</v>
      </c>
      <c r="F7359" s="1" t="n">
        <v>7362</v>
      </c>
      <c r="H7359" s="1" t="s">
        <v>8098</v>
      </c>
      <c r="I7359" s="3" t="e">
        <f aca="false">-#NAME? #NAME?</f>
        <v>#VALUE!</v>
      </c>
      <c r="J7359" s="3" t="s">
        <v>256</v>
      </c>
      <c r="K7359" s="1" t="n">
        <v>10</v>
      </c>
      <c r="L7359" s="1" t="n">
        <v>0</v>
      </c>
      <c r="M7359" s="1" t="n">
        <v>73640</v>
      </c>
    </row>
    <row r="7360" customFormat="false" ht="377.6" hidden="false" customHeight="false" outlineLevel="0" collapsed="false">
      <c r="A7360" s="1" t="n">
        <v>7365</v>
      </c>
      <c r="B7360" s="1" t="n">
        <v>90</v>
      </c>
      <c r="C7360" s="1" t="n">
        <v>0</v>
      </c>
      <c r="D7360" s="1" t="n">
        <v>1</v>
      </c>
      <c r="E7360" s="1" t="n">
        <v>0</v>
      </c>
      <c r="G7360" s="1" t="n">
        <v>90.13</v>
      </c>
      <c r="I7360" s="3" t="s">
        <v>8099</v>
      </c>
      <c r="L7360" s="1" t="n">
        <v>0</v>
      </c>
      <c r="M7360" s="1" t="n">
        <v>73650</v>
      </c>
    </row>
    <row r="7361" customFormat="false" ht="310.4" hidden="false" customHeight="false" outlineLevel="0" collapsed="false">
      <c r="A7361" s="1" t="n">
        <v>7366</v>
      </c>
      <c r="B7361" s="1" t="n">
        <v>90</v>
      </c>
      <c r="C7361" s="1" t="n">
        <v>0</v>
      </c>
      <c r="D7361" s="1" t="n">
        <v>0</v>
      </c>
      <c r="E7361" s="1" t="n">
        <v>1</v>
      </c>
      <c r="F7361" s="1" t="n">
        <v>7365</v>
      </c>
      <c r="H7361" s="1" t="s">
        <v>8100</v>
      </c>
      <c r="I7361" s="3" t="s">
        <v>8101</v>
      </c>
      <c r="J7361" s="3" t="s">
        <v>194</v>
      </c>
      <c r="K7361" s="1" t="n">
        <v>10</v>
      </c>
      <c r="L7361" s="1" t="n">
        <v>0</v>
      </c>
      <c r="M7361" s="1" t="n">
        <v>73660</v>
      </c>
    </row>
    <row r="7362" customFormat="false" ht="14.9" hidden="false" customHeight="false" outlineLevel="0" collapsed="false">
      <c r="A7362" s="1" t="n">
        <v>7367</v>
      </c>
      <c r="B7362" s="1" t="n">
        <v>90</v>
      </c>
      <c r="C7362" s="1" t="n">
        <v>0</v>
      </c>
      <c r="D7362" s="1" t="n">
        <v>0</v>
      </c>
      <c r="E7362" s="1" t="n">
        <v>1</v>
      </c>
      <c r="F7362" s="1" t="n">
        <v>7365</v>
      </c>
      <c r="H7362" s="1" t="s">
        <v>8102</v>
      </c>
      <c r="I7362" s="3" t="e">
        <f aca="false">-#NAME?,#NAME? #NAME? #NAME? #NAME?</f>
        <v>#VALUE!</v>
      </c>
      <c r="J7362" s="3" t="s">
        <v>194</v>
      </c>
      <c r="K7362" s="1" t="n">
        <v>10</v>
      </c>
      <c r="L7362" s="1" t="n">
        <v>0</v>
      </c>
      <c r="M7362" s="1" t="n">
        <v>73670</v>
      </c>
    </row>
    <row r="7363" customFormat="false" ht="14.9" hidden="false" customHeight="false" outlineLevel="0" collapsed="false">
      <c r="A7363" s="1" t="n">
        <v>7368</v>
      </c>
      <c r="B7363" s="1" t="n">
        <v>90</v>
      </c>
      <c r="C7363" s="1" t="n">
        <v>0</v>
      </c>
      <c r="D7363" s="1" t="n">
        <v>0</v>
      </c>
      <c r="E7363" s="1" t="n">
        <v>1</v>
      </c>
      <c r="F7363" s="1" t="n">
        <v>7365</v>
      </c>
      <c r="H7363" s="1" t="s">
        <v>8103</v>
      </c>
      <c r="I7363" s="3" t="e">
        <f aca="false">-#NAME? #NAME?,#NAME? #NAME? #NAME?</f>
        <v>#VALUE!</v>
      </c>
      <c r="J7363" s="3" t="s">
        <v>194</v>
      </c>
      <c r="K7363" s="1" t="n">
        <v>10</v>
      </c>
      <c r="L7363" s="1" t="n">
        <v>0</v>
      </c>
      <c r="M7363" s="1" t="n">
        <v>73680</v>
      </c>
    </row>
    <row r="7364" customFormat="false" ht="14.9" hidden="false" customHeight="false" outlineLevel="0" collapsed="false">
      <c r="A7364" s="1" t="n">
        <v>7369</v>
      </c>
      <c r="B7364" s="1" t="n">
        <v>90</v>
      </c>
      <c r="C7364" s="1" t="n">
        <v>0</v>
      </c>
      <c r="D7364" s="1" t="n">
        <v>0</v>
      </c>
      <c r="E7364" s="1" t="n">
        <v>1</v>
      </c>
      <c r="F7364" s="1" t="n">
        <v>7365</v>
      </c>
      <c r="H7364" s="1" t="s">
        <v>8104</v>
      </c>
      <c r="I7364" s="3" t="e">
        <f aca="false">-#NAME? #NAME? #NAME?</f>
        <v>#VALUE!</v>
      </c>
      <c r="J7364" s="3" t="s">
        <v>256</v>
      </c>
      <c r="K7364" s="1" t="n">
        <v>10</v>
      </c>
      <c r="L7364" s="1" t="n">
        <v>0</v>
      </c>
      <c r="M7364" s="1" t="n">
        <v>73690</v>
      </c>
    </row>
    <row r="7365" customFormat="false" ht="55.2" hidden="false" customHeight="false" outlineLevel="0" collapsed="false">
      <c r="A7365" s="1" t="n">
        <v>7370</v>
      </c>
      <c r="B7365" s="1" t="n">
        <v>90</v>
      </c>
      <c r="C7365" s="1" t="n">
        <v>0</v>
      </c>
      <c r="D7365" s="1" t="n">
        <v>1</v>
      </c>
      <c r="E7365" s="1" t="n">
        <v>0</v>
      </c>
      <c r="G7365" s="1" t="n">
        <v>90.14</v>
      </c>
      <c r="I7365" s="3" t="s">
        <v>8105</v>
      </c>
      <c r="J7365" s="3" t="s">
        <v>8106</v>
      </c>
      <c r="L7365" s="0" t="s">
        <v>644</v>
      </c>
      <c r="M7365" s="1" t="n">
        <v>0</v>
      </c>
      <c r="N7365" s="1" t="n">
        <v>73700</v>
      </c>
    </row>
    <row r="7366" customFormat="false" ht="14.9" hidden="false" customHeight="false" outlineLevel="0" collapsed="false">
      <c r="A7366" s="1" t="n">
        <v>7371</v>
      </c>
      <c r="B7366" s="1" t="n">
        <v>90</v>
      </c>
      <c r="C7366" s="1" t="n">
        <v>0</v>
      </c>
      <c r="D7366" s="1" t="n">
        <v>0</v>
      </c>
      <c r="E7366" s="1" t="n">
        <v>1</v>
      </c>
      <c r="F7366" s="1" t="n">
        <v>7370</v>
      </c>
      <c r="H7366" s="1" t="s">
        <v>8107</v>
      </c>
      <c r="I7366" s="3" t="e">
        <f aca="false">-#NAME? #NAME? #NAME?</f>
        <v>#VALUE!</v>
      </c>
      <c r="J7366" s="3" t="s">
        <v>194</v>
      </c>
      <c r="K7366" s="1" t="n">
        <v>10</v>
      </c>
      <c r="L7366" s="1" t="n">
        <v>0</v>
      </c>
      <c r="M7366" s="1" t="n">
        <v>73710</v>
      </c>
    </row>
    <row r="7367" customFormat="false" ht="14.9" hidden="false" customHeight="false" outlineLevel="0" collapsed="false">
      <c r="A7367" s="1" t="n">
        <v>7372</v>
      </c>
      <c r="B7367" s="1" t="n">
        <v>90</v>
      </c>
      <c r="C7367" s="1" t="n">
        <v>0</v>
      </c>
      <c r="D7367" s="1" t="n">
        <v>0</v>
      </c>
      <c r="E7367" s="1" t="n">
        <v>1</v>
      </c>
      <c r="F7367" s="1" t="n">
        <v>7370</v>
      </c>
      <c r="H7367" s="1" t="s">
        <v>8108</v>
      </c>
      <c r="I7367" s="3" t="e">
        <f aca="false">-#NAME? #NAME? #NAME? #NAME? #NAME? #NAME? #NAME? #NAME? (#NAME? #NAME? #NAME?)</f>
        <v>#VALUE!</v>
      </c>
      <c r="J7367" s="3" t="s">
        <v>194</v>
      </c>
      <c r="K7367" s="1" t="n">
        <v>10</v>
      </c>
      <c r="L7367" s="1" t="n">
        <v>0</v>
      </c>
      <c r="M7367" s="1" t="n">
        <v>73720</v>
      </c>
    </row>
    <row r="7368" customFormat="false" ht="14.9" hidden="false" customHeight="false" outlineLevel="0" collapsed="false">
      <c r="A7368" s="1" t="n">
        <v>7373</v>
      </c>
      <c r="B7368" s="1" t="n">
        <v>90</v>
      </c>
      <c r="C7368" s="1" t="n">
        <v>0</v>
      </c>
      <c r="D7368" s="1" t="n">
        <v>0</v>
      </c>
      <c r="E7368" s="1" t="n">
        <v>1</v>
      </c>
      <c r="F7368" s="1" t="n">
        <v>7370</v>
      </c>
      <c r="H7368" s="1" t="s">
        <v>8109</v>
      </c>
      <c r="I7368" s="3" t="e">
        <f aca="false">-#NAME? #NAME? #NAME? #NAME?</f>
        <v>#VALUE!</v>
      </c>
      <c r="J7368" s="3" t="s">
        <v>194</v>
      </c>
      <c r="K7368" s="1" t="n">
        <v>10</v>
      </c>
      <c r="L7368" s="1" t="n">
        <v>0</v>
      </c>
      <c r="M7368" s="1" t="n">
        <v>73730</v>
      </c>
    </row>
    <row r="7369" customFormat="false" ht="14.9" hidden="false" customHeight="false" outlineLevel="0" collapsed="false">
      <c r="A7369" s="1" t="n">
        <v>7374</v>
      </c>
      <c r="B7369" s="1" t="n">
        <v>90</v>
      </c>
      <c r="C7369" s="1" t="n">
        <v>0</v>
      </c>
      <c r="D7369" s="1" t="n">
        <v>0</v>
      </c>
      <c r="E7369" s="1" t="n">
        <v>1</v>
      </c>
      <c r="F7369" s="1" t="n">
        <v>7370</v>
      </c>
      <c r="H7369" s="1" t="s">
        <v>8110</v>
      </c>
      <c r="I7369" s="3" t="e">
        <f aca="false">-#NAME? #NAME? #NAME?</f>
        <v>#VALUE!</v>
      </c>
      <c r="J7369" s="3" t="s">
        <v>256</v>
      </c>
      <c r="K7369" s="1" t="n">
        <v>10</v>
      </c>
      <c r="L7369" s="1" t="n">
        <v>0</v>
      </c>
      <c r="M7369" s="1" t="n">
        <v>73740</v>
      </c>
    </row>
    <row r="7370" customFormat="false" ht="337.3" hidden="false" customHeight="false" outlineLevel="0" collapsed="false">
      <c r="A7370" s="1" t="n">
        <v>7375</v>
      </c>
      <c r="B7370" s="1" t="n">
        <v>90</v>
      </c>
      <c r="C7370" s="1" t="n">
        <v>0</v>
      </c>
      <c r="D7370" s="1" t="n">
        <v>1</v>
      </c>
      <c r="E7370" s="1" t="n">
        <v>0</v>
      </c>
      <c r="G7370" s="1" t="n">
        <v>90.15</v>
      </c>
      <c r="I7370" s="3" t="s">
        <v>8111</v>
      </c>
      <c r="L7370" s="1" t="n">
        <v>0</v>
      </c>
      <c r="M7370" s="1" t="n">
        <v>73750</v>
      </c>
    </row>
    <row r="7371" customFormat="false" ht="14.9" hidden="false" customHeight="false" outlineLevel="0" collapsed="false">
      <c r="A7371" s="1" t="n">
        <v>7376</v>
      </c>
      <c r="B7371" s="1" t="n">
        <v>90</v>
      </c>
      <c r="C7371" s="1" t="n">
        <v>0</v>
      </c>
      <c r="D7371" s="1" t="n">
        <v>0</v>
      </c>
      <c r="E7371" s="1" t="n">
        <v>1</v>
      </c>
      <c r="F7371" s="1" t="n">
        <v>7375</v>
      </c>
      <c r="H7371" s="1" t="s">
        <v>8112</v>
      </c>
      <c r="I7371" s="3" t="e">
        <f aca="false">-#NAME?</f>
        <v>#NAME?</v>
      </c>
      <c r="J7371" s="3" t="s">
        <v>194</v>
      </c>
      <c r="K7371" s="1" t="n">
        <v>10</v>
      </c>
      <c r="L7371" s="1" t="n">
        <v>0</v>
      </c>
      <c r="M7371" s="1" t="n">
        <v>73760</v>
      </c>
    </row>
    <row r="7372" customFormat="false" ht="14.9" hidden="false" customHeight="false" outlineLevel="0" collapsed="false">
      <c r="A7372" s="1" t="n">
        <v>7377</v>
      </c>
      <c r="B7372" s="1" t="n">
        <v>90</v>
      </c>
      <c r="C7372" s="1" t="n">
        <v>0</v>
      </c>
      <c r="D7372" s="1" t="n">
        <v>0</v>
      </c>
      <c r="E7372" s="1" t="n">
        <v>1</v>
      </c>
      <c r="F7372" s="1" t="n">
        <v>7375</v>
      </c>
      <c r="H7372" s="1" t="s">
        <v>8113</v>
      </c>
      <c r="I7372" s="3" t="e">
        <f aca="false">-#NAME? #NAME? #NAME? (#NAME?)</f>
        <v>#VALUE!</v>
      </c>
      <c r="J7372" s="3" t="s">
        <v>194</v>
      </c>
      <c r="K7372" s="1" t="n">
        <v>10</v>
      </c>
      <c r="L7372" s="1" t="n">
        <v>0</v>
      </c>
      <c r="M7372" s="1" t="n">
        <v>73770</v>
      </c>
    </row>
    <row r="7373" customFormat="false" ht="14.9" hidden="false" customHeight="false" outlineLevel="0" collapsed="false">
      <c r="A7373" s="1" t="n">
        <v>7378</v>
      </c>
      <c r="B7373" s="1" t="n">
        <v>90</v>
      </c>
      <c r="C7373" s="1" t="n">
        <v>0</v>
      </c>
      <c r="D7373" s="1" t="n">
        <v>0</v>
      </c>
      <c r="E7373" s="1" t="n">
        <v>1</v>
      </c>
      <c r="F7373" s="1" t="n">
        <v>7375</v>
      </c>
      <c r="H7373" s="1" t="s">
        <v>8114</v>
      </c>
      <c r="I7373" s="3" t="e">
        <f aca="false">-#NAME?</f>
        <v>#NAME?</v>
      </c>
      <c r="J7373" s="3" t="s">
        <v>194</v>
      </c>
      <c r="K7373" s="1" t="n">
        <v>10</v>
      </c>
      <c r="L7373" s="1" t="n">
        <v>0</v>
      </c>
      <c r="M7373" s="1" t="n">
        <v>73780</v>
      </c>
    </row>
    <row r="7374" customFormat="false" ht="14.9" hidden="false" customHeight="false" outlineLevel="0" collapsed="false">
      <c r="A7374" s="1" t="n">
        <v>7379</v>
      </c>
      <c r="B7374" s="1" t="n">
        <v>90</v>
      </c>
      <c r="C7374" s="1" t="n">
        <v>0</v>
      </c>
      <c r="D7374" s="1" t="n">
        <v>0</v>
      </c>
      <c r="E7374" s="1" t="n">
        <v>1</v>
      </c>
      <c r="F7374" s="1" t="n">
        <v>7375</v>
      </c>
      <c r="H7374" s="1" t="s">
        <v>8115</v>
      </c>
      <c r="I7374" s="3" t="e">
        <f aca="false">-#NAME? #NAME? #NAME? #NAME? #NAME?</f>
        <v>#VALUE!</v>
      </c>
      <c r="J7374" s="3" t="s">
        <v>256</v>
      </c>
      <c r="K7374" s="1" t="n">
        <v>10</v>
      </c>
      <c r="L7374" s="1" t="n">
        <v>0</v>
      </c>
      <c r="M7374" s="1" t="n">
        <v>73790</v>
      </c>
    </row>
    <row r="7375" customFormat="false" ht="14.9" hidden="false" customHeight="false" outlineLevel="0" collapsed="false">
      <c r="A7375" s="1" t="n">
        <v>7380</v>
      </c>
      <c r="B7375" s="1" t="n">
        <v>90</v>
      </c>
      <c r="C7375" s="1" t="n">
        <v>0</v>
      </c>
      <c r="D7375" s="1" t="n">
        <v>0</v>
      </c>
      <c r="E7375" s="1" t="n">
        <v>1</v>
      </c>
      <c r="F7375" s="1" t="n">
        <v>7375</v>
      </c>
      <c r="H7375" s="1" t="s">
        <v>8116</v>
      </c>
      <c r="I7375" s="3" t="e">
        <f aca="false">-#NAME? #NAME? #NAME? #NAME?</f>
        <v>#VALUE!</v>
      </c>
      <c r="J7375" s="3" t="s">
        <v>194</v>
      </c>
      <c r="K7375" s="1" t="n">
        <v>10</v>
      </c>
      <c r="L7375" s="1" t="n">
        <v>0</v>
      </c>
      <c r="M7375" s="1" t="n">
        <v>73800</v>
      </c>
    </row>
    <row r="7376" customFormat="false" ht="14.9" hidden="false" customHeight="false" outlineLevel="0" collapsed="false">
      <c r="A7376" s="1" t="n">
        <v>7381</v>
      </c>
      <c r="B7376" s="1" t="n">
        <v>90</v>
      </c>
      <c r="C7376" s="1" t="n">
        <v>0</v>
      </c>
      <c r="D7376" s="1" t="n">
        <v>0</v>
      </c>
      <c r="E7376" s="1" t="n">
        <v>1</v>
      </c>
      <c r="F7376" s="1" t="n">
        <v>7375</v>
      </c>
      <c r="H7376" s="1" t="s">
        <v>8117</v>
      </c>
      <c r="I7376" s="3" t="e">
        <f aca="false">-#NAME? #NAME? #NAME?</f>
        <v>#VALUE!</v>
      </c>
      <c r="J7376" s="3" t="s">
        <v>256</v>
      </c>
      <c r="K7376" s="1" t="n">
        <v>10</v>
      </c>
      <c r="L7376" s="1" t="n">
        <v>0</v>
      </c>
      <c r="M7376" s="1" t="n">
        <v>73810</v>
      </c>
    </row>
    <row r="7377" customFormat="false" ht="108.95" hidden="false" customHeight="false" outlineLevel="0" collapsed="false">
      <c r="A7377" s="1" t="n">
        <v>7382</v>
      </c>
      <c r="B7377" s="1" t="n">
        <v>90</v>
      </c>
      <c r="C7377" s="1" t="n">
        <v>0</v>
      </c>
      <c r="D7377" s="1" t="n">
        <v>1</v>
      </c>
      <c r="E7377" s="1" t="n">
        <v>1</v>
      </c>
      <c r="G7377" s="1" t="n">
        <v>90.16</v>
      </c>
      <c r="H7377" s="1" t="s">
        <v>8118</v>
      </c>
      <c r="I7377" s="3" t="s">
        <v>8119</v>
      </c>
      <c r="J7377" s="3" t="s">
        <v>256</v>
      </c>
      <c r="K7377" s="1" t="n">
        <v>10</v>
      </c>
      <c r="L7377" s="1" t="n">
        <v>0</v>
      </c>
      <c r="M7377" s="1" t="n">
        <v>73820</v>
      </c>
    </row>
    <row r="7378" customFormat="false" ht="592.5" hidden="false" customHeight="false" outlineLevel="0" collapsed="false">
      <c r="A7378" s="1" t="n">
        <v>7383</v>
      </c>
      <c r="B7378" s="1" t="n">
        <v>90</v>
      </c>
      <c r="C7378" s="1" t="n">
        <v>0</v>
      </c>
      <c r="D7378" s="1" t="n">
        <v>1</v>
      </c>
      <c r="E7378" s="1" t="n">
        <v>0</v>
      </c>
      <c r="G7378" s="1" t="n">
        <v>90.17</v>
      </c>
      <c r="I7378" s="3" t="s">
        <v>8120</v>
      </c>
      <c r="L7378" s="1" t="n">
        <v>0</v>
      </c>
      <c r="M7378" s="1" t="n">
        <v>73830</v>
      </c>
    </row>
    <row r="7379" customFormat="false" ht="14.9" hidden="false" customHeight="false" outlineLevel="0" collapsed="false">
      <c r="A7379" s="1" t="n">
        <v>7384</v>
      </c>
      <c r="B7379" s="1" t="n">
        <v>90</v>
      </c>
      <c r="C7379" s="1" t="n">
        <v>0</v>
      </c>
      <c r="D7379" s="1" t="n">
        <v>0</v>
      </c>
      <c r="E7379" s="1" t="n">
        <v>1</v>
      </c>
      <c r="F7379" s="1" t="n">
        <v>7383</v>
      </c>
      <c r="H7379" s="1" t="s">
        <v>8121</v>
      </c>
      <c r="I7379" s="3" t="e">
        <f aca="false">-#NAME? #NAME? #NAME? #NAME?,#NAME? #NAME? #NAME? #NAME?</f>
        <v>#VALUE!</v>
      </c>
      <c r="J7379" s="3" t="s">
        <v>194</v>
      </c>
      <c r="K7379" s="1" t="n">
        <v>10</v>
      </c>
      <c r="L7379" s="1" t="n">
        <v>0</v>
      </c>
      <c r="M7379" s="1" t="n">
        <v>73840</v>
      </c>
    </row>
    <row r="7380" customFormat="false" ht="14.9" hidden="false" customHeight="false" outlineLevel="0" collapsed="false">
      <c r="A7380" s="1" t="n">
        <v>7385</v>
      </c>
      <c r="B7380" s="1" t="n">
        <v>90</v>
      </c>
      <c r="C7380" s="1" t="n">
        <v>0</v>
      </c>
      <c r="D7380" s="1" t="n">
        <v>0</v>
      </c>
      <c r="E7380" s="1" t="n">
        <v>1</v>
      </c>
      <c r="F7380" s="1" t="n">
        <v>7383</v>
      </c>
      <c r="H7380" s="1" t="s">
        <v>8122</v>
      </c>
      <c r="I7380" s="3" t="e">
        <f aca="false">-#NAME? #NAME?,#NAME?-#NAME? #NAME? #NAME? #NAME? #NAME?</f>
        <v>#VALUE!</v>
      </c>
      <c r="J7380" s="3" t="s">
        <v>194</v>
      </c>
      <c r="K7380" s="1" t="n">
        <v>10</v>
      </c>
      <c r="L7380" s="1" t="n">
        <v>0</v>
      </c>
      <c r="M7380" s="1" t="n">
        <v>73850</v>
      </c>
    </row>
    <row r="7381" customFormat="false" ht="14.9" hidden="false" customHeight="false" outlineLevel="0" collapsed="false">
      <c r="A7381" s="1" t="n">
        <v>7386</v>
      </c>
      <c r="B7381" s="1" t="n">
        <v>90</v>
      </c>
      <c r="C7381" s="1" t="n">
        <v>0</v>
      </c>
      <c r="D7381" s="1" t="n">
        <v>0</v>
      </c>
      <c r="E7381" s="1" t="n">
        <v>1</v>
      </c>
      <c r="F7381" s="1" t="n">
        <v>7383</v>
      </c>
      <c r="H7381" s="1" t="s">
        <v>8123</v>
      </c>
      <c r="I7381" s="3" t="e">
        <f aca="false">-#NAME?,#NAME? #NAME? #NAME?</f>
        <v>#VALUE!</v>
      </c>
      <c r="J7381" s="3" t="s">
        <v>194</v>
      </c>
      <c r="K7381" s="1" t="n">
        <v>10</v>
      </c>
      <c r="L7381" s="1" t="n">
        <v>0</v>
      </c>
      <c r="M7381" s="1" t="n">
        <v>73860</v>
      </c>
    </row>
    <row r="7382" customFormat="false" ht="14.9" hidden="false" customHeight="false" outlineLevel="0" collapsed="false">
      <c r="A7382" s="1" t="n">
        <v>7387</v>
      </c>
      <c r="B7382" s="1" t="n">
        <v>90</v>
      </c>
      <c r="C7382" s="1" t="n">
        <v>0</v>
      </c>
      <c r="D7382" s="1" t="n">
        <v>0</v>
      </c>
      <c r="E7382" s="1" t="n">
        <v>1</v>
      </c>
      <c r="F7382" s="1" t="n">
        <v>7383</v>
      </c>
      <c r="H7382" s="1" t="s">
        <v>8124</v>
      </c>
      <c r="I7382" s="3" t="e">
        <f aca="false">-#NAME? #NAME?</f>
        <v>#VALUE!</v>
      </c>
      <c r="J7382" s="3" t="s">
        <v>194</v>
      </c>
      <c r="K7382" s="1" t="n">
        <v>10</v>
      </c>
      <c r="L7382" s="1" t="n">
        <v>0</v>
      </c>
      <c r="M7382" s="1" t="n">
        <v>73870</v>
      </c>
    </row>
    <row r="7383" customFormat="false" ht="14.9" hidden="false" customHeight="false" outlineLevel="0" collapsed="false">
      <c r="A7383" s="1" t="n">
        <v>7388</v>
      </c>
      <c r="B7383" s="1" t="n">
        <v>90</v>
      </c>
      <c r="C7383" s="1" t="n">
        <v>0</v>
      </c>
      <c r="D7383" s="1" t="n">
        <v>0</v>
      </c>
      <c r="E7383" s="1" t="n">
        <v>1</v>
      </c>
      <c r="F7383" s="1" t="n">
        <v>7383</v>
      </c>
      <c r="H7383" s="1" t="s">
        <v>8125</v>
      </c>
      <c r="I7383" s="3" t="e">
        <f aca="false">-#NAME? #NAME? #NAME?</f>
        <v>#VALUE!</v>
      </c>
      <c r="J7383" s="3" t="s">
        <v>256</v>
      </c>
      <c r="K7383" s="1" t="n">
        <v>10</v>
      </c>
      <c r="L7383" s="1" t="n">
        <v>0</v>
      </c>
      <c r="M7383" s="1" t="n">
        <v>73880</v>
      </c>
    </row>
    <row r="7384" customFormat="false" ht="283.55" hidden="false" customHeight="false" outlineLevel="0" collapsed="false">
      <c r="A7384" s="1" t="n">
        <v>7389</v>
      </c>
      <c r="B7384" s="1" t="n">
        <v>90</v>
      </c>
      <c r="C7384" s="1" t="n">
        <v>0</v>
      </c>
      <c r="D7384" s="1" t="n">
        <v>1</v>
      </c>
      <c r="E7384" s="1" t="n">
        <v>0</v>
      </c>
      <c r="G7384" s="1" t="n">
        <v>90.18</v>
      </c>
      <c r="I7384" s="3" t="s">
        <v>8126</v>
      </c>
      <c r="L7384" s="1" t="n">
        <v>0</v>
      </c>
      <c r="M7384" s="1" t="n">
        <v>73890</v>
      </c>
    </row>
    <row r="7385" customFormat="false" ht="229.85" hidden="false" customHeight="false" outlineLevel="0" collapsed="false">
      <c r="A7385" s="1" t="n">
        <v>7390</v>
      </c>
      <c r="B7385" s="1" t="n">
        <v>90</v>
      </c>
      <c r="C7385" s="1" t="n">
        <v>0</v>
      </c>
      <c r="D7385" s="1" t="n">
        <v>0</v>
      </c>
      <c r="E7385" s="1" t="n">
        <v>0</v>
      </c>
      <c r="F7385" s="1" t="n">
        <v>7389</v>
      </c>
      <c r="I7385" s="3" t="s">
        <v>8127</v>
      </c>
      <c r="L7385" s="1" t="n">
        <v>0</v>
      </c>
      <c r="M7385" s="1" t="n">
        <v>73900</v>
      </c>
    </row>
    <row r="7386" customFormat="false" ht="14.9" hidden="false" customHeight="false" outlineLevel="0" collapsed="false">
      <c r="A7386" s="1" t="n">
        <v>7391</v>
      </c>
      <c r="B7386" s="1" t="n">
        <v>90</v>
      </c>
      <c r="C7386" s="1" t="n">
        <v>0</v>
      </c>
      <c r="D7386" s="1" t="n">
        <v>0</v>
      </c>
      <c r="E7386" s="1" t="n">
        <v>1</v>
      </c>
      <c r="F7386" s="1" t="n">
        <v>7390</v>
      </c>
      <c r="H7386" s="1" t="s">
        <v>8128</v>
      </c>
      <c r="I7386" s="3" t="e">
        <f aca="false">--#NAME?-#NAME?</f>
        <v>#NAME?</v>
      </c>
      <c r="J7386" s="3" t="s">
        <v>194</v>
      </c>
      <c r="K7386" s="1" t="n">
        <v>5</v>
      </c>
      <c r="L7386" s="1" t="n">
        <v>0</v>
      </c>
      <c r="M7386" s="1" t="n">
        <v>73910</v>
      </c>
    </row>
    <row r="7387" customFormat="false" ht="14.9" hidden="false" customHeight="false" outlineLevel="0" collapsed="false">
      <c r="A7387" s="1" t="n">
        <v>7392</v>
      </c>
      <c r="B7387" s="1" t="n">
        <v>90</v>
      </c>
      <c r="C7387" s="1" t="n">
        <v>0</v>
      </c>
      <c r="D7387" s="1" t="n">
        <v>0</v>
      </c>
      <c r="E7387" s="1" t="n">
        <v>1</v>
      </c>
      <c r="F7387" s="1" t="n">
        <v>7390</v>
      </c>
      <c r="H7387" s="1" t="s">
        <v>8129</v>
      </c>
      <c r="I7387" s="3" t="e">
        <f aca="false">--#NAME? #NAME? #NAME?</f>
        <v>#VALUE!</v>
      </c>
      <c r="J7387" s="3" t="s">
        <v>194</v>
      </c>
      <c r="K7387" s="1" t="n">
        <v>5</v>
      </c>
      <c r="L7387" s="1" t="n">
        <v>0</v>
      </c>
      <c r="M7387" s="1" t="n">
        <v>73920</v>
      </c>
    </row>
    <row r="7388" customFormat="false" ht="14.9" hidden="false" customHeight="false" outlineLevel="0" collapsed="false">
      <c r="A7388" s="1" t="n">
        <v>7393</v>
      </c>
      <c r="B7388" s="1" t="n">
        <v>90</v>
      </c>
      <c r="C7388" s="1" t="n">
        <v>0</v>
      </c>
      <c r="D7388" s="1" t="n">
        <v>0</v>
      </c>
      <c r="E7388" s="1" t="n">
        <v>1</v>
      </c>
      <c r="F7388" s="1" t="n">
        <v>7390</v>
      </c>
      <c r="H7388" s="1" t="s">
        <v>8130</v>
      </c>
      <c r="I7388" s="3" t="e">
        <f aca="false">--#NAME? #NAME? #NAME? #NAME?</f>
        <v>#VALUE!</v>
      </c>
      <c r="J7388" s="3" t="s">
        <v>194</v>
      </c>
      <c r="K7388" s="1" t="n">
        <v>5</v>
      </c>
      <c r="L7388" s="1" t="n">
        <v>0</v>
      </c>
      <c r="M7388" s="1" t="n">
        <v>73930</v>
      </c>
    </row>
    <row r="7389" customFormat="false" ht="14.9" hidden="false" customHeight="false" outlineLevel="0" collapsed="false">
      <c r="A7389" s="1" t="n">
        <v>7394</v>
      </c>
      <c r="B7389" s="1" t="n">
        <v>90</v>
      </c>
      <c r="C7389" s="1" t="n">
        <v>0</v>
      </c>
      <c r="D7389" s="1" t="n">
        <v>0</v>
      </c>
      <c r="E7389" s="1" t="n">
        <v>1</v>
      </c>
      <c r="F7389" s="1" t="n">
        <v>7390</v>
      </c>
      <c r="H7389" s="1" t="s">
        <v>8131</v>
      </c>
      <c r="I7389" s="3" t="e">
        <f aca="false">--#NAME? #NAME?</f>
        <v>#VALUE!</v>
      </c>
      <c r="J7389" s="3" t="s">
        <v>194</v>
      </c>
      <c r="K7389" s="1" t="n">
        <v>5</v>
      </c>
      <c r="L7389" s="1" t="n">
        <v>0</v>
      </c>
      <c r="M7389" s="1" t="n">
        <v>73940</v>
      </c>
    </row>
    <row r="7390" customFormat="false" ht="14.9" hidden="false" customHeight="false" outlineLevel="0" collapsed="false">
      <c r="A7390" s="1" t="n">
        <v>7395</v>
      </c>
      <c r="B7390" s="1" t="n">
        <v>90</v>
      </c>
      <c r="C7390" s="1" t="n">
        <v>0</v>
      </c>
      <c r="D7390" s="1" t="n">
        <v>0</v>
      </c>
      <c r="E7390" s="1" t="n">
        <v>1</v>
      </c>
      <c r="F7390" s="1" t="n">
        <v>7390</v>
      </c>
      <c r="H7390" s="1" t="s">
        <v>8132</v>
      </c>
      <c r="I7390" s="3" t="e">
        <f aca="false">--#NAME?</f>
        <v>#NAME?</v>
      </c>
      <c r="J7390" s="3" t="s">
        <v>194</v>
      </c>
      <c r="K7390" s="1" t="n">
        <v>5</v>
      </c>
      <c r="L7390" s="1" t="n">
        <v>0</v>
      </c>
      <c r="M7390" s="1" t="n">
        <v>73950</v>
      </c>
    </row>
    <row r="7391" customFormat="false" ht="14.9" hidden="false" customHeight="false" outlineLevel="0" collapsed="false">
      <c r="A7391" s="1" t="n">
        <v>7396</v>
      </c>
      <c r="B7391" s="1" t="n">
        <v>90</v>
      </c>
      <c r="C7391" s="1" t="n">
        <v>0</v>
      </c>
      <c r="D7391" s="1" t="n">
        <v>0</v>
      </c>
      <c r="E7391" s="1" t="n">
        <v>1</v>
      </c>
      <c r="F7391" s="1" t="n">
        <v>7389</v>
      </c>
      <c r="H7391" s="1" t="s">
        <v>8133</v>
      </c>
      <c r="I7391" s="3" t="e">
        <f aca="false">-#NAME? #NAME? #NAME? #NAME? #NAME?</f>
        <v>#VALUE!</v>
      </c>
      <c r="J7391" s="3" t="s">
        <v>256</v>
      </c>
      <c r="K7391" s="1" t="n">
        <v>5</v>
      </c>
      <c r="L7391" s="1" t="n">
        <v>0</v>
      </c>
      <c r="M7391" s="1" t="n">
        <v>73960</v>
      </c>
    </row>
    <row r="7392" customFormat="false" ht="95.5" hidden="false" customHeight="false" outlineLevel="0" collapsed="false">
      <c r="A7392" s="1" t="n">
        <v>7397</v>
      </c>
      <c r="B7392" s="1" t="n">
        <v>90</v>
      </c>
      <c r="C7392" s="1" t="n">
        <v>0</v>
      </c>
      <c r="D7392" s="1" t="n">
        <v>0</v>
      </c>
      <c r="E7392" s="1" t="n">
        <v>0</v>
      </c>
      <c r="F7392" s="1" t="n">
        <v>7389</v>
      </c>
      <c r="I7392" s="3" t="s">
        <v>8134</v>
      </c>
      <c r="L7392" s="1" t="n">
        <v>0</v>
      </c>
      <c r="M7392" s="1" t="n">
        <v>73970</v>
      </c>
    </row>
    <row r="7393" customFormat="false" ht="14.9" hidden="false" customHeight="false" outlineLevel="0" collapsed="false">
      <c r="A7393" s="1" t="n">
        <v>7398</v>
      </c>
      <c r="B7393" s="1" t="n">
        <v>90</v>
      </c>
      <c r="C7393" s="1" t="n">
        <v>0</v>
      </c>
      <c r="D7393" s="1" t="n">
        <v>0</v>
      </c>
      <c r="E7393" s="1" t="n">
        <v>1</v>
      </c>
      <c r="F7393" s="1" t="n">
        <v>7397</v>
      </c>
      <c r="H7393" s="1" t="s">
        <v>8135</v>
      </c>
      <c r="I7393" s="3" t="e">
        <f aca="false">--#NAME?,#NAME? #NAME? #NAME? #NAME?</f>
        <v>#VALUE!</v>
      </c>
      <c r="J7393" s="3" t="s">
        <v>194</v>
      </c>
      <c r="K7393" s="1" t="n">
        <v>5</v>
      </c>
      <c r="L7393" s="1" t="n">
        <v>0</v>
      </c>
      <c r="M7393" s="1" t="n">
        <v>73980</v>
      </c>
    </row>
    <row r="7394" customFormat="false" ht="14.9" hidden="false" customHeight="false" outlineLevel="0" collapsed="false">
      <c r="A7394" s="1" t="n">
        <v>7399</v>
      </c>
      <c r="B7394" s="1" t="n">
        <v>90</v>
      </c>
      <c r="C7394" s="1" t="n">
        <v>0</v>
      </c>
      <c r="D7394" s="1" t="n">
        <v>0</v>
      </c>
      <c r="E7394" s="1" t="n">
        <v>1</v>
      </c>
      <c r="F7394" s="1" t="n">
        <v>7397</v>
      </c>
      <c r="H7394" s="1" t="s">
        <v>8136</v>
      </c>
      <c r="I7394" s="3" t="e">
        <f aca="false">--#NAME? #NAME? #NAME? #NAME? #NAME? #NAME? #NAME?</f>
        <v>#VALUE!</v>
      </c>
      <c r="J7394" s="3" t="s">
        <v>256</v>
      </c>
      <c r="K7394" s="1" t="n">
        <v>5</v>
      </c>
      <c r="L7394" s="1" t="n">
        <v>0</v>
      </c>
      <c r="M7394" s="1" t="n">
        <v>73990</v>
      </c>
    </row>
    <row r="7395" customFormat="false" ht="14.9" hidden="false" customHeight="false" outlineLevel="0" collapsed="false">
      <c r="A7395" s="1" t="n">
        <v>7400</v>
      </c>
      <c r="B7395" s="1" t="n">
        <v>90</v>
      </c>
      <c r="C7395" s="1" t="n">
        <v>0</v>
      </c>
      <c r="D7395" s="1" t="n">
        <v>0</v>
      </c>
      <c r="E7395" s="1" t="n">
        <v>1</v>
      </c>
      <c r="F7395" s="1" t="n">
        <v>7397</v>
      </c>
      <c r="H7395" s="1" t="s">
        <v>8137</v>
      </c>
      <c r="I7395" s="3" t="e">
        <f aca="false">--#NAME?</f>
        <v>#NAME?</v>
      </c>
      <c r="J7395" s="3" t="s">
        <v>194</v>
      </c>
      <c r="K7395" s="1" t="n">
        <v>5</v>
      </c>
      <c r="L7395" s="1" t="n">
        <v>0</v>
      </c>
      <c r="M7395" s="1" t="n">
        <v>74000</v>
      </c>
    </row>
    <row r="7396" customFormat="false" ht="95.5" hidden="false" customHeight="false" outlineLevel="0" collapsed="false">
      <c r="A7396" s="1" t="n">
        <v>7401</v>
      </c>
      <c r="B7396" s="1" t="n">
        <v>90</v>
      </c>
      <c r="C7396" s="1" t="n">
        <v>0</v>
      </c>
      <c r="D7396" s="1" t="n">
        <v>0</v>
      </c>
      <c r="E7396" s="1" t="n">
        <v>0</v>
      </c>
      <c r="F7396" s="1" t="n">
        <v>7389</v>
      </c>
      <c r="I7396" s="3" t="s">
        <v>8138</v>
      </c>
      <c r="L7396" s="1" t="n">
        <v>0</v>
      </c>
      <c r="M7396" s="1" t="n">
        <v>74010</v>
      </c>
    </row>
    <row r="7397" customFormat="false" ht="14.9" hidden="false" customHeight="false" outlineLevel="0" collapsed="false">
      <c r="A7397" s="1" t="n">
        <v>7402</v>
      </c>
      <c r="B7397" s="1" t="n">
        <v>90</v>
      </c>
      <c r="C7397" s="1" t="n">
        <v>0</v>
      </c>
      <c r="D7397" s="1" t="n">
        <v>0</v>
      </c>
      <c r="E7397" s="1" t="n">
        <v>1</v>
      </c>
      <c r="F7397" s="1" t="n">
        <v>7401</v>
      </c>
      <c r="H7397" s="1" t="s">
        <v>8139</v>
      </c>
      <c r="I7397" s="3" t="e">
        <f aca="false">--#NAME? #NAME? #NAME?,#NAME? #NAME? #NAME? #NAME? #NAME? #NAME? #NAME? #NAME? #NAME? #NAME? #NAME? #NAME?</f>
        <v>#VALUE!</v>
      </c>
      <c r="J7397" s="3" t="s">
        <v>256</v>
      </c>
      <c r="K7397" s="1" t="n">
        <v>5</v>
      </c>
      <c r="L7397" s="1" t="n">
        <v>0</v>
      </c>
      <c r="M7397" s="1" t="n">
        <v>74020</v>
      </c>
    </row>
    <row r="7398" customFormat="false" ht="14.9" hidden="false" customHeight="false" outlineLevel="0" collapsed="false">
      <c r="A7398" s="1" t="n">
        <v>7403</v>
      </c>
      <c r="B7398" s="1" t="n">
        <v>90</v>
      </c>
      <c r="C7398" s="1" t="n">
        <v>0</v>
      </c>
      <c r="D7398" s="1" t="n">
        <v>0</v>
      </c>
      <c r="E7398" s="1" t="n">
        <v>1</v>
      </c>
      <c r="F7398" s="1" t="n">
        <v>7401</v>
      </c>
      <c r="H7398" s="1" t="s">
        <v>8140</v>
      </c>
      <c r="I7398" s="3" t="e">
        <f aca="false">--#NAME?</f>
        <v>#NAME?</v>
      </c>
      <c r="J7398" s="3" t="s">
        <v>194</v>
      </c>
      <c r="K7398" s="1" t="n">
        <v>5</v>
      </c>
      <c r="L7398" s="1" t="n">
        <v>0</v>
      </c>
      <c r="M7398" s="1" t="n">
        <v>74030</v>
      </c>
    </row>
    <row r="7399" customFormat="false" ht="14.9" hidden="false" customHeight="false" outlineLevel="0" collapsed="false">
      <c r="A7399" s="1" t="n">
        <v>7404</v>
      </c>
      <c r="B7399" s="1" t="n">
        <v>90</v>
      </c>
      <c r="C7399" s="1" t="n">
        <v>0</v>
      </c>
      <c r="D7399" s="1" t="n">
        <v>0</v>
      </c>
      <c r="E7399" s="1" t="n">
        <v>1</v>
      </c>
      <c r="F7399" s="1" t="n">
        <v>7389</v>
      </c>
      <c r="H7399" s="1" t="s">
        <v>8141</v>
      </c>
      <c r="I7399" s="3" t="e">
        <f aca="false">-#NAME? #NAME? #NAME? #NAME? #NAME?</f>
        <v>#VALUE!</v>
      </c>
      <c r="J7399" s="3" t="s">
        <v>256</v>
      </c>
      <c r="K7399" s="1" t="n">
        <v>5</v>
      </c>
      <c r="L7399" s="1" t="n">
        <v>0</v>
      </c>
      <c r="M7399" s="1" t="n">
        <v>74040</v>
      </c>
    </row>
    <row r="7400" customFormat="false" ht="14.9" hidden="false" customHeight="false" outlineLevel="0" collapsed="false">
      <c r="A7400" s="1" t="n">
        <v>7405</v>
      </c>
      <c r="B7400" s="1" t="n">
        <v>90</v>
      </c>
      <c r="C7400" s="1" t="n">
        <v>0</v>
      </c>
      <c r="D7400" s="1" t="n">
        <v>0</v>
      </c>
      <c r="E7400" s="1" t="n">
        <v>1</v>
      </c>
      <c r="F7400" s="1" t="n">
        <v>7389</v>
      </c>
      <c r="H7400" s="1" t="s">
        <v>8142</v>
      </c>
      <c r="I7400" s="3" t="e">
        <f aca="false">-#NAME? #NAME? #NAME? #NAME?</f>
        <v>#VALUE!</v>
      </c>
      <c r="J7400" s="3" t="s">
        <v>194</v>
      </c>
      <c r="K7400" s="1" t="n">
        <v>5</v>
      </c>
      <c r="L7400" s="1" t="n">
        <v>0</v>
      </c>
      <c r="M7400" s="1" t="n">
        <v>74050</v>
      </c>
    </row>
    <row r="7401" customFormat="false" ht="364.15" hidden="false" customHeight="false" outlineLevel="0" collapsed="false">
      <c r="A7401" s="1" t="n">
        <v>7406</v>
      </c>
      <c r="B7401" s="1" t="n">
        <v>90</v>
      </c>
      <c r="C7401" s="1" t="n">
        <v>0</v>
      </c>
      <c r="D7401" s="1" t="n">
        <v>1</v>
      </c>
      <c r="E7401" s="1" t="n">
        <v>0</v>
      </c>
      <c r="G7401" s="1" t="n">
        <v>90.19</v>
      </c>
      <c r="I7401" s="3" t="s">
        <v>8143</v>
      </c>
      <c r="L7401" s="1" t="n">
        <v>0</v>
      </c>
      <c r="M7401" s="1" t="n">
        <v>74060</v>
      </c>
    </row>
    <row r="7402" customFormat="false" ht="14.9" hidden="false" customHeight="false" outlineLevel="0" collapsed="false">
      <c r="A7402" s="1" t="n">
        <v>7407</v>
      </c>
      <c r="B7402" s="1" t="n">
        <v>90</v>
      </c>
      <c r="C7402" s="1" t="n">
        <v>0</v>
      </c>
      <c r="D7402" s="1" t="n">
        <v>0</v>
      </c>
      <c r="E7402" s="1" t="n">
        <v>1</v>
      </c>
      <c r="F7402" s="1" t="n">
        <v>7406</v>
      </c>
      <c r="H7402" s="1" t="s">
        <v>8144</v>
      </c>
      <c r="I7402" s="3" t="e">
        <f aca="false">-#NAME? #NAME?</f>
        <v>#VALUE!</v>
      </c>
      <c r="J7402" s="3" t="s">
        <v>8145</v>
      </c>
      <c r="K7402" s="1" t="n">
        <v>10</v>
      </c>
      <c r="L7402" s="1" t="n">
        <v>0</v>
      </c>
      <c r="M7402" s="1" t="n">
        <v>10</v>
      </c>
      <c r="N7402" s="1" t="n">
        <v>0</v>
      </c>
      <c r="O7402" s="1" t="n">
        <v>74070</v>
      </c>
    </row>
    <row r="7403" customFormat="false" ht="14.9" hidden="false" customHeight="false" outlineLevel="0" collapsed="false">
      <c r="A7403" s="1" t="n">
        <v>7408</v>
      </c>
      <c r="B7403" s="1" t="n">
        <v>90</v>
      </c>
      <c r="C7403" s="1" t="n">
        <v>0</v>
      </c>
      <c r="D7403" s="1" t="n">
        <v>0</v>
      </c>
      <c r="E7403" s="1" t="n">
        <v>1</v>
      </c>
      <c r="F7403" s="1" t="n">
        <v>7406</v>
      </c>
      <c r="H7403" s="1" t="s">
        <v>8146</v>
      </c>
      <c r="I7403" s="3" t="e">
        <f aca="false">-#NAME? #NAME?,#NAME? #NAME?,#NAME? #NAME?,#NAME? #NAME? #NAME? #NAME? #NAME? #NAME? #NAME?</f>
        <v>#VALUE!</v>
      </c>
      <c r="J7403" s="3" t="s">
        <v>256</v>
      </c>
      <c r="K7403" s="1" t="n">
        <v>10</v>
      </c>
      <c r="L7403" s="1" t="n">
        <v>0</v>
      </c>
      <c r="M7403" s="1" t="n">
        <v>74080</v>
      </c>
    </row>
    <row r="7404" customFormat="false" ht="202.95" hidden="false" customHeight="false" outlineLevel="0" collapsed="false">
      <c r="A7404" s="1" t="n">
        <v>7409</v>
      </c>
      <c r="B7404" s="1" t="n">
        <v>90</v>
      </c>
      <c r="C7404" s="1" t="n">
        <v>0</v>
      </c>
      <c r="D7404" s="1" t="n">
        <v>1</v>
      </c>
      <c r="E7404" s="1" t="n">
        <v>1</v>
      </c>
      <c r="G7404" s="1" t="n">
        <v>90.2</v>
      </c>
      <c r="H7404" s="1" t="s">
        <v>8147</v>
      </c>
      <c r="I7404" s="3" t="s">
        <v>8148</v>
      </c>
      <c r="J7404" s="3" t="s">
        <v>256</v>
      </c>
      <c r="K7404" s="1" t="n">
        <v>10</v>
      </c>
      <c r="L7404" s="1" t="n">
        <v>0</v>
      </c>
      <c r="M7404" s="1" t="n">
        <v>74090</v>
      </c>
    </row>
    <row r="7405" customFormat="false" ht="417.9" hidden="false" customHeight="false" outlineLevel="0" collapsed="false">
      <c r="A7405" s="1" t="n">
        <v>7410</v>
      </c>
      <c r="B7405" s="1" t="n">
        <v>90</v>
      </c>
      <c r="C7405" s="1" t="n">
        <v>0</v>
      </c>
      <c r="D7405" s="1" t="n">
        <v>1</v>
      </c>
      <c r="E7405" s="1" t="n">
        <v>0</v>
      </c>
      <c r="G7405" s="1" t="n">
        <v>90.21</v>
      </c>
      <c r="I7405" s="3" t="s">
        <v>8149</v>
      </c>
      <c r="L7405" s="1" t="n">
        <v>0</v>
      </c>
      <c r="M7405" s="1" t="n">
        <v>74100</v>
      </c>
    </row>
    <row r="7406" customFormat="false" ht="14.9" hidden="false" customHeight="false" outlineLevel="0" collapsed="false">
      <c r="A7406" s="1" t="n">
        <v>7411</v>
      </c>
      <c r="B7406" s="1" t="n">
        <v>90</v>
      </c>
      <c r="C7406" s="1" t="n">
        <v>0</v>
      </c>
      <c r="D7406" s="1" t="n">
        <v>0</v>
      </c>
      <c r="E7406" s="1" t="n">
        <v>1</v>
      </c>
      <c r="F7406" s="1" t="n">
        <v>7410</v>
      </c>
      <c r="H7406" s="1" t="s">
        <v>8150</v>
      </c>
      <c r="I7406" s="3" t="e">
        <f aca="false">-#NAME? #NAME? #NAME? #NAME?</f>
        <v>#VALUE!</v>
      </c>
      <c r="J7406" s="3" t="s">
        <v>256</v>
      </c>
      <c r="K7406" s="1" t="n">
        <v>10</v>
      </c>
      <c r="L7406" s="1" t="n">
        <v>0</v>
      </c>
      <c r="M7406" s="1" t="n">
        <v>74110</v>
      </c>
    </row>
    <row r="7407" customFormat="false" ht="55.2" hidden="false" customHeight="false" outlineLevel="0" collapsed="false">
      <c r="A7407" s="1" t="n">
        <v>7412</v>
      </c>
      <c r="B7407" s="1" t="n">
        <v>90</v>
      </c>
      <c r="C7407" s="1" t="n">
        <v>0</v>
      </c>
      <c r="D7407" s="1" t="n">
        <v>0</v>
      </c>
      <c r="E7407" s="1" t="n">
        <v>0</v>
      </c>
      <c r="F7407" s="1" t="n">
        <v>7410</v>
      </c>
      <c r="I7407" s="3" t="s">
        <v>8151</v>
      </c>
      <c r="L7407" s="1" t="n">
        <v>0</v>
      </c>
      <c r="M7407" s="1" t="n">
        <v>74120</v>
      </c>
    </row>
    <row r="7408" customFormat="false" ht="14.9" hidden="false" customHeight="false" outlineLevel="0" collapsed="false">
      <c r="A7408" s="1" t="n">
        <v>7413</v>
      </c>
      <c r="B7408" s="1" t="n">
        <v>90</v>
      </c>
      <c r="C7408" s="1" t="n">
        <v>0</v>
      </c>
      <c r="D7408" s="1" t="n">
        <v>0</v>
      </c>
      <c r="E7408" s="1" t="n">
        <v>1</v>
      </c>
      <c r="F7408" s="1" t="n">
        <v>7412</v>
      </c>
      <c r="H7408" s="1" t="s">
        <v>8152</v>
      </c>
      <c r="I7408" s="3" t="e">
        <f aca="false">-#NAME? #NAME?</f>
        <v>#VALUE!</v>
      </c>
      <c r="J7408" s="3" t="s">
        <v>256</v>
      </c>
      <c r="K7408" s="1" t="n">
        <v>10</v>
      </c>
      <c r="L7408" s="1" t="n">
        <v>0</v>
      </c>
      <c r="M7408" s="1" t="n">
        <v>74130</v>
      </c>
    </row>
    <row r="7409" customFormat="false" ht="14.9" hidden="false" customHeight="false" outlineLevel="0" collapsed="false">
      <c r="A7409" s="1" t="n">
        <v>7414</v>
      </c>
      <c r="B7409" s="1" t="n">
        <v>90</v>
      </c>
      <c r="C7409" s="1" t="n">
        <v>0</v>
      </c>
      <c r="D7409" s="1" t="n">
        <v>0</v>
      </c>
      <c r="E7409" s="1" t="n">
        <v>1</v>
      </c>
      <c r="F7409" s="1" t="n">
        <v>7412</v>
      </c>
      <c r="H7409" s="1" t="s">
        <v>8153</v>
      </c>
      <c r="I7409" s="3" t="e">
        <f aca="false">-#NAME?</f>
        <v>#NAME?</v>
      </c>
      <c r="J7409" s="3" t="s">
        <v>256</v>
      </c>
      <c r="K7409" s="1" t="n">
        <v>10</v>
      </c>
      <c r="L7409" s="1" t="n">
        <v>0</v>
      </c>
      <c r="M7409" s="1" t="n">
        <v>74140</v>
      </c>
    </row>
    <row r="7410" customFormat="false" ht="68.65" hidden="false" customHeight="false" outlineLevel="0" collapsed="false">
      <c r="A7410" s="1" t="n">
        <v>7415</v>
      </c>
      <c r="B7410" s="1" t="n">
        <v>90</v>
      </c>
      <c r="C7410" s="1" t="n">
        <v>0</v>
      </c>
      <c r="D7410" s="1" t="n">
        <v>0</v>
      </c>
      <c r="E7410" s="1" t="n">
        <v>0</v>
      </c>
      <c r="F7410" s="1" t="n">
        <v>7410</v>
      </c>
      <c r="I7410" s="3" t="s">
        <v>8154</v>
      </c>
      <c r="J7410" s="3" t="s">
        <v>256</v>
      </c>
      <c r="K7410" s="1" t="n">
        <v>10</v>
      </c>
      <c r="L7410" s="1" t="n">
        <v>0</v>
      </c>
      <c r="M7410" s="1" t="n">
        <v>74150</v>
      </c>
    </row>
    <row r="7411" customFormat="false" ht="14.9" hidden="false" customHeight="false" outlineLevel="0" collapsed="false">
      <c r="A7411" s="1" t="n">
        <v>7416</v>
      </c>
      <c r="B7411" s="1" t="n">
        <v>90</v>
      </c>
      <c r="C7411" s="1" t="n">
        <v>0</v>
      </c>
      <c r="D7411" s="1" t="n">
        <v>0</v>
      </c>
      <c r="E7411" s="1" t="n">
        <v>1</v>
      </c>
      <c r="F7411" s="1" t="n">
        <v>7415</v>
      </c>
      <c r="H7411" s="1" t="s">
        <v>8155</v>
      </c>
      <c r="I7411" s="3" t="e">
        <f aca="false">--#NAME? #NAME?</f>
        <v>#VALUE!</v>
      </c>
      <c r="J7411" s="3" t="s">
        <v>256</v>
      </c>
      <c r="K7411" s="1" t="n">
        <v>10</v>
      </c>
      <c r="L7411" s="1" t="n">
        <v>0</v>
      </c>
      <c r="M7411" s="1" t="n">
        <v>74160</v>
      </c>
    </row>
    <row r="7412" customFormat="false" ht="14.9" hidden="false" customHeight="false" outlineLevel="0" collapsed="false">
      <c r="A7412" s="1" t="n">
        <v>7417</v>
      </c>
      <c r="B7412" s="1" t="n">
        <v>90</v>
      </c>
      <c r="C7412" s="1" t="n">
        <v>0</v>
      </c>
      <c r="D7412" s="1" t="n">
        <v>0</v>
      </c>
      <c r="E7412" s="1" t="n">
        <v>1</v>
      </c>
      <c r="F7412" s="1" t="n">
        <v>7415</v>
      </c>
      <c r="H7412" s="1" t="s">
        <v>8156</v>
      </c>
      <c r="I7412" s="3" t="e">
        <f aca="false">--#NAME?</f>
        <v>#NAME?</v>
      </c>
      <c r="J7412" s="3" t="s">
        <v>256</v>
      </c>
      <c r="K7412" s="1" t="n">
        <v>10</v>
      </c>
      <c r="L7412" s="1" t="n">
        <v>0</v>
      </c>
      <c r="M7412" s="1" t="n">
        <v>74170</v>
      </c>
    </row>
    <row r="7413" customFormat="false" ht="14.9" hidden="false" customHeight="false" outlineLevel="0" collapsed="false">
      <c r="A7413" s="1" t="n">
        <v>7418</v>
      </c>
      <c r="B7413" s="1" t="n">
        <v>90</v>
      </c>
      <c r="C7413" s="1" t="n">
        <v>0</v>
      </c>
      <c r="D7413" s="1" t="n">
        <v>0</v>
      </c>
      <c r="E7413" s="1" t="n">
        <v>1</v>
      </c>
      <c r="F7413" s="1" t="n">
        <v>7410</v>
      </c>
      <c r="H7413" s="1" t="s">
        <v>8157</v>
      </c>
      <c r="I7413" s="3" t="e">
        <f aca="false">-#NAME? #NAME?,#NAME? #NAME? #NAME? #NAME?</f>
        <v>#VALUE!</v>
      </c>
      <c r="J7413" s="3" t="s">
        <v>194</v>
      </c>
      <c r="K7413" s="1" t="n">
        <v>10</v>
      </c>
      <c r="L7413" s="1" t="n">
        <v>0</v>
      </c>
      <c r="M7413" s="1" t="n">
        <v>74180</v>
      </c>
    </row>
    <row r="7414" customFormat="false" ht="14.9" hidden="false" customHeight="false" outlineLevel="0" collapsed="false">
      <c r="A7414" s="1" t="n">
        <v>7419</v>
      </c>
      <c r="B7414" s="1" t="n">
        <v>90</v>
      </c>
      <c r="C7414" s="1" t="n">
        <v>0</v>
      </c>
      <c r="D7414" s="1" t="n">
        <v>0</v>
      </c>
      <c r="E7414" s="1" t="n">
        <v>1</v>
      </c>
      <c r="F7414" s="1" t="n">
        <v>7410</v>
      </c>
      <c r="H7414" s="1" t="s">
        <v>8158</v>
      </c>
      <c r="I7414" s="3" t="e">
        <f aca="false">-#NAME? #NAME? #NAME? #NAME? #NAME?,#NAME? #NAME? #NAME? #NAME?</f>
        <v>#VALUE!</v>
      </c>
      <c r="J7414" s="3" t="s">
        <v>194</v>
      </c>
      <c r="K7414" s="1" t="n">
        <v>10</v>
      </c>
      <c r="L7414" s="1" t="n">
        <v>0</v>
      </c>
      <c r="M7414" s="1" t="n">
        <v>74190</v>
      </c>
    </row>
    <row r="7415" customFormat="false" ht="14.9" hidden="false" customHeight="false" outlineLevel="0" collapsed="false">
      <c r="A7415" s="1" t="n">
        <v>7420</v>
      </c>
      <c r="B7415" s="1" t="n">
        <v>90</v>
      </c>
      <c r="C7415" s="1" t="n">
        <v>0</v>
      </c>
      <c r="D7415" s="1" t="n">
        <v>0</v>
      </c>
      <c r="E7415" s="1" t="n">
        <v>1</v>
      </c>
      <c r="F7415" s="1" t="n">
        <v>7410</v>
      </c>
      <c r="H7415" s="1" t="s">
        <v>8159</v>
      </c>
      <c r="I7415" s="3" t="e">
        <f aca="false">-#NAME?</f>
        <v>#NAME?</v>
      </c>
      <c r="J7415" s="3" t="s">
        <v>256</v>
      </c>
      <c r="K7415" s="1" t="n">
        <v>10</v>
      </c>
      <c r="L7415" s="1" t="n">
        <v>0</v>
      </c>
      <c r="M7415" s="1" t="n">
        <v>74200</v>
      </c>
    </row>
    <row r="7416" customFormat="false" ht="565.65" hidden="false" customHeight="false" outlineLevel="0" collapsed="false">
      <c r="A7416" s="1" t="n">
        <v>7421</v>
      </c>
      <c r="B7416" s="1" t="n">
        <v>90</v>
      </c>
      <c r="C7416" s="1" t="n">
        <v>0</v>
      </c>
      <c r="D7416" s="1" t="n">
        <v>1</v>
      </c>
      <c r="E7416" s="1" t="n">
        <v>0</v>
      </c>
      <c r="G7416" s="1" t="n">
        <v>90.22</v>
      </c>
      <c r="I7416" s="3" t="s">
        <v>8160</v>
      </c>
      <c r="L7416" s="1" t="n">
        <v>0</v>
      </c>
      <c r="M7416" s="1" t="n">
        <v>74210</v>
      </c>
    </row>
    <row r="7417" customFormat="false" ht="270.1" hidden="false" customHeight="false" outlineLevel="0" collapsed="false">
      <c r="A7417" s="1" t="n">
        <v>7422</v>
      </c>
      <c r="B7417" s="1" t="n">
        <v>90</v>
      </c>
      <c r="C7417" s="1" t="n">
        <v>0</v>
      </c>
      <c r="D7417" s="1" t="n">
        <v>0</v>
      </c>
      <c r="E7417" s="1" t="n">
        <v>0</v>
      </c>
      <c r="F7417" s="1" t="n">
        <v>7421</v>
      </c>
      <c r="I7417" s="3" t="s">
        <v>8161</v>
      </c>
      <c r="L7417" s="1" t="n">
        <v>0</v>
      </c>
      <c r="M7417" s="1" t="n">
        <v>74220</v>
      </c>
    </row>
    <row r="7418" customFormat="false" ht="14.9" hidden="false" customHeight="false" outlineLevel="0" collapsed="false">
      <c r="A7418" s="1" t="n">
        <v>7423</v>
      </c>
      <c r="B7418" s="1" t="n">
        <v>90</v>
      </c>
      <c r="C7418" s="1" t="n">
        <v>0</v>
      </c>
      <c r="D7418" s="1" t="n">
        <v>0</v>
      </c>
      <c r="E7418" s="1" t="n">
        <v>1</v>
      </c>
      <c r="F7418" s="1" t="n">
        <v>7422</v>
      </c>
      <c r="H7418" s="1" t="s">
        <v>8162</v>
      </c>
      <c r="I7418" s="3" t="e">
        <f aca="false">--#NAME? #NAME? #NAME?</f>
        <v>#VALUE!</v>
      </c>
      <c r="J7418" s="3" t="s">
        <v>194</v>
      </c>
      <c r="K7418" s="1" t="n">
        <v>10</v>
      </c>
      <c r="L7418" s="1" t="n">
        <v>0</v>
      </c>
      <c r="M7418" s="1" t="n">
        <v>74230</v>
      </c>
    </row>
    <row r="7419" customFormat="false" ht="14.9" hidden="false" customHeight="false" outlineLevel="0" collapsed="false">
      <c r="A7419" s="1" t="n">
        <v>7424</v>
      </c>
      <c r="B7419" s="1" t="n">
        <v>90</v>
      </c>
      <c r="C7419" s="1" t="n">
        <v>0</v>
      </c>
      <c r="D7419" s="1" t="n">
        <v>0</v>
      </c>
      <c r="E7419" s="1" t="n">
        <v>1</v>
      </c>
      <c r="F7419" s="1" t="n">
        <v>7422</v>
      </c>
      <c r="H7419" s="1" t="s">
        <v>8163</v>
      </c>
      <c r="I7419" s="3" t="e">
        <f aca="false">--#NAME?,#NAME? #NAME? #NAME?</f>
        <v>#VALUE!</v>
      </c>
      <c r="J7419" s="3" t="s">
        <v>194</v>
      </c>
      <c r="K7419" s="1" t="n">
        <v>10</v>
      </c>
      <c r="L7419" s="1" t="n">
        <v>0</v>
      </c>
      <c r="M7419" s="1" t="n">
        <v>74240</v>
      </c>
    </row>
    <row r="7420" customFormat="false" ht="14.9" hidden="false" customHeight="false" outlineLevel="0" collapsed="false">
      <c r="A7420" s="1" t="n">
        <v>7425</v>
      </c>
      <c r="B7420" s="1" t="n">
        <v>90</v>
      </c>
      <c r="C7420" s="1" t="n">
        <v>0</v>
      </c>
      <c r="D7420" s="1" t="n">
        <v>0</v>
      </c>
      <c r="E7420" s="1" t="n">
        <v>1</v>
      </c>
      <c r="F7420" s="1" t="n">
        <v>7422</v>
      </c>
      <c r="H7420" s="1" t="s">
        <v>8164</v>
      </c>
      <c r="I7420" s="3" t="e">
        <f aca="false">--#NAME?,#NAME? #NAME?,#NAME? #NAME? #NAME? #NAME?</f>
        <v>#VALUE!</v>
      </c>
      <c r="J7420" s="3" t="s">
        <v>194</v>
      </c>
      <c r="K7420" s="1" t="n">
        <v>10</v>
      </c>
      <c r="L7420" s="1" t="n">
        <v>0</v>
      </c>
      <c r="M7420" s="1" t="n">
        <v>74250</v>
      </c>
    </row>
    <row r="7421" customFormat="false" ht="14.9" hidden="false" customHeight="false" outlineLevel="0" collapsed="false">
      <c r="A7421" s="1" t="n">
        <v>7426</v>
      </c>
      <c r="B7421" s="1" t="n">
        <v>90</v>
      </c>
      <c r="C7421" s="1" t="n">
        <v>0</v>
      </c>
      <c r="D7421" s="1" t="n">
        <v>0</v>
      </c>
      <c r="E7421" s="1" t="n">
        <v>1</v>
      </c>
      <c r="F7421" s="1" t="n">
        <v>7422</v>
      </c>
      <c r="H7421" s="1" t="s">
        <v>8165</v>
      </c>
      <c r="I7421" s="3" t="e">
        <f aca="false">--#NAME? #NAME? #NAME?</f>
        <v>#VALUE!</v>
      </c>
      <c r="J7421" s="3" t="s">
        <v>194</v>
      </c>
      <c r="K7421" s="1" t="n">
        <v>10</v>
      </c>
      <c r="L7421" s="1" t="n">
        <v>0</v>
      </c>
      <c r="M7421" s="1" t="n">
        <v>74260</v>
      </c>
    </row>
    <row r="7422" customFormat="false" ht="310.4" hidden="false" customHeight="false" outlineLevel="0" collapsed="false">
      <c r="A7422" s="1" t="n">
        <v>7427</v>
      </c>
      <c r="B7422" s="1" t="n">
        <v>90</v>
      </c>
      <c r="C7422" s="1" t="n">
        <v>0</v>
      </c>
      <c r="D7422" s="1" t="n">
        <v>0</v>
      </c>
      <c r="E7422" s="1" t="n">
        <v>0</v>
      </c>
      <c r="F7422" s="1" t="n">
        <v>7421</v>
      </c>
      <c r="I7422" s="3" t="s">
        <v>8166</v>
      </c>
      <c r="L7422" s="1" t="n">
        <v>0</v>
      </c>
      <c r="M7422" s="1" t="n">
        <v>74270</v>
      </c>
    </row>
    <row r="7423" customFormat="false" ht="14.9" hidden="false" customHeight="false" outlineLevel="0" collapsed="false">
      <c r="A7423" s="1" t="n">
        <v>7428</v>
      </c>
      <c r="B7423" s="1" t="n">
        <v>90</v>
      </c>
      <c r="C7423" s="1" t="n">
        <v>0</v>
      </c>
      <c r="D7423" s="1" t="n">
        <v>0</v>
      </c>
      <c r="E7423" s="1" t="n">
        <v>1</v>
      </c>
      <c r="F7423" s="1" t="n">
        <v>7427</v>
      </c>
      <c r="H7423" s="1" t="s">
        <v>8167</v>
      </c>
      <c r="I7423" s="3" t="e">
        <f aca="false">--#NAME? #NAME?,#NAME?,#NAME? #NAME? #NAME? #NAME?</f>
        <v>#VALUE!</v>
      </c>
      <c r="J7423" s="3" t="s">
        <v>194</v>
      </c>
      <c r="K7423" s="1" t="n">
        <v>10</v>
      </c>
      <c r="L7423" s="1" t="n">
        <v>0</v>
      </c>
      <c r="M7423" s="1" t="n">
        <v>74280</v>
      </c>
    </row>
    <row r="7424" customFormat="false" ht="14.9" hidden="false" customHeight="false" outlineLevel="0" collapsed="false">
      <c r="A7424" s="1" t="n">
        <v>7429</v>
      </c>
      <c r="B7424" s="1" t="n">
        <v>90</v>
      </c>
      <c r="C7424" s="1" t="n">
        <v>0</v>
      </c>
      <c r="D7424" s="1" t="n">
        <v>0</v>
      </c>
      <c r="E7424" s="1" t="n">
        <v>1</v>
      </c>
      <c r="F7424" s="1" t="n">
        <v>7427</v>
      </c>
      <c r="H7424" s="1" t="s">
        <v>8168</v>
      </c>
      <c r="I7424" s="3" t="e">
        <f aca="false">--#NAME? #NAME? #NAME?</f>
        <v>#VALUE!</v>
      </c>
      <c r="J7424" s="3" t="s">
        <v>194</v>
      </c>
      <c r="K7424" s="1" t="n">
        <v>10</v>
      </c>
      <c r="L7424" s="1" t="n">
        <v>0</v>
      </c>
      <c r="M7424" s="1" t="n">
        <v>74290</v>
      </c>
    </row>
    <row r="7425" customFormat="false" ht="14.9" hidden="false" customHeight="false" outlineLevel="0" collapsed="false">
      <c r="A7425" s="1" t="n">
        <v>7430</v>
      </c>
      <c r="B7425" s="1" t="n">
        <v>90</v>
      </c>
      <c r="C7425" s="1" t="n">
        <v>0</v>
      </c>
      <c r="D7425" s="1" t="n">
        <v>0</v>
      </c>
      <c r="E7425" s="1" t="n">
        <v>1</v>
      </c>
      <c r="F7425" s="1" t="n">
        <v>7421</v>
      </c>
      <c r="H7425" s="1" t="s">
        <v>8169</v>
      </c>
      <c r="I7425" s="3" t="e">
        <f aca="false">-#NAME?-#NAME? #NAME?</f>
        <v>#VALUE!</v>
      </c>
      <c r="J7425" s="3" t="s">
        <v>194</v>
      </c>
      <c r="K7425" s="1" t="n">
        <v>10</v>
      </c>
      <c r="L7425" s="1" t="n">
        <v>0</v>
      </c>
      <c r="M7425" s="1" t="n">
        <v>74300</v>
      </c>
    </row>
    <row r="7426" customFormat="false" ht="14.9" hidden="false" customHeight="false" outlineLevel="0" collapsed="false">
      <c r="A7426" s="1" t="n">
        <v>7431</v>
      </c>
      <c r="B7426" s="1" t="n">
        <v>90</v>
      </c>
      <c r="C7426" s="1" t="n">
        <v>0</v>
      </c>
      <c r="D7426" s="1" t="n">
        <v>0</v>
      </c>
      <c r="E7426" s="1" t="n">
        <v>1</v>
      </c>
      <c r="F7426" s="1" t="n">
        <v>7421</v>
      </c>
      <c r="H7426" s="1" t="s">
        <v>8170</v>
      </c>
      <c r="I7426" s="3" t="e">
        <f aca="false">-#NAME?,#NAME? #NAME? #NAME? #NAME?</f>
        <v>#VALUE!</v>
      </c>
      <c r="J7426" s="3" t="s">
        <v>256</v>
      </c>
      <c r="K7426" s="1" t="n">
        <v>10</v>
      </c>
      <c r="L7426" s="1" t="n">
        <v>0</v>
      </c>
      <c r="M7426" s="1" t="n">
        <v>74310</v>
      </c>
    </row>
    <row r="7427" customFormat="false" ht="283.55" hidden="false" customHeight="false" outlineLevel="0" collapsed="false">
      <c r="A7427" s="1" t="n">
        <v>7432</v>
      </c>
      <c r="B7427" s="1" t="n">
        <v>90</v>
      </c>
      <c r="C7427" s="1" t="n">
        <v>0</v>
      </c>
      <c r="D7427" s="1" t="n">
        <v>1</v>
      </c>
      <c r="E7427" s="1" t="n">
        <v>1</v>
      </c>
      <c r="G7427" s="1" t="n">
        <v>90.23</v>
      </c>
      <c r="H7427" s="1" t="s">
        <v>8171</v>
      </c>
      <c r="I7427" s="3" t="s">
        <v>8172</v>
      </c>
      <c r="J7427" s="3" t="s">
        <v>256</v>
      </c>
      <c r="K7427" s="1" t="n">
        <v>10</v>
      </c>
      <c r="L7427" s="1" t="n">
        <v>0</v>
      </c>
      <c r="M7427" s="1" t="n">
        <v>74320</v>
      </c>
    </row>
    <row r="7428" customFormat="false" ht="323.85" hidden="false" customHeight="false" outlineLevel="0" collapsed="false">
      <c r="A7428" s="1" t="n">
        <v>7433</v>
      </c>
      <c r="B7428" s="1" t="n">
        <v>90</v>
      </c>
      <c r="C7428" s="1" t="n">
        <v>0</v>
      </c>
      <c r="D7428" s="1" t="n">
        <v>1</v>
      </c>
      <c r="E7428" s="1" t="n">
        <v>0</v>
      </c>
      <c r="G7428" s="1" t="n">
        <v>90.24</v>
      </c>
      <c r="I7428" s="3" t="s">
        <v>8173</v>
      </c>
      <c r="L7428" s="1" t="n">
        <v>0</v>
      </c>
      <c r="M7428" s="1" t="n">
        <v>74330</v>
      </c>
    </row>
    <row r="7429" customFormat="false" ht="14.9" hidden="false" customHeight="false" outlineLevel="0" collapsed="false">
      <c r="A7429" s="1" t="n">
        <v>7434</v>
      </c>
      <c r="B7429" s="1" t="n">
        <v>90</v>
      </c>
      <c r="C7429" s="1" t="n">
        <v>0</v>
      </c>
      <c r="D7429" s="1" t="n">
        <v>0</v>
      </c>
      <c r="E7429" s="1" t="n">
        <v>1</v>
      </c>
      <c r="F7429" s="1" t="n">
        <v>7433</v>
      </c>
      <c r="H7429" s="1" t="s">
        <v>8174</v>
      </c>
      <c r="I7429" s="3" t="e">
        <f aca="false">-#NAME? #NAME? #NAME? #NAME? #NAME? #NAME?</f>
        <v>#VALUE!</v>
      </c>
      <c r="J7429" s="3" t="s">
        <v>194</v>
      </c>
      <c r="K7429" s="1" t="n">
        <v>10</v>
      </c>
      <c r="L7429" s="1" t="n">
        <v>0</v>
      </c>
      <c r="M7429" s="1" t="n">
        <v>74340</v>
      </c>
    </row>
    <row r="7430" customFormat="false" ht="14.9" hidden="false" customHeight="false" outlineLevel="0" collapsed="false">
      <c r="A7430" s="1" t="n">
        <v>7435</v>
      </c>
      <c r="B7430" s="1" t="n">
        <v>90</v>
      </c>
      <c r="C7430" s="1" t="n">
        <v>0</v>
      </c>
      <c r="D7430" s="1" t="n">
        <v>0</v>
      </c>
      <c r="E7430" s="1" t="n">
        <v>1</v>
      </c>
      <c r="F7430" s="1" t="n">
        <v>7433</v>
      </c>
      <c r="H7430" s="1" t="s">
        <v>8175</v>
      </c>
      <c r="I7430" s="3" t="e">
        <f aca="false">-#NAME? #NAME? #NAME? #NAME?</f>
        <v>#VALUE!</v>
      </c>
      <c r="J7430" s="3" t="s">
        <v>194</v>
      </c>
      <c r="K7430" s="1" t="n">
        <v>10</v>
      </c>
      <c r="L7430" s="1" t="n">
        <v>0</v>
      </c>
      <c r="M7430" s="1" t="n">
        <v>74350</v>
      </c>
    </row>
    <row r="7431" customFormat="false" ht="14.9" hidden="false" customHeight="false" outlineLevel="0" collapsed="false">
      <c r="A7431" s="1" t="n">
        <v>7436</v>
      </c>
      <c r="B7431" s="1" t="n">
        <v>90</v>
      </c>
      <c r="C7431" s="1" t="n">
        <v>0</v>
      </c>
      <c r="D7431" s="1" t="n">
        <v>0</v>
      </c>
      <c r="E7431" s="1" t="n">
        <v>1</v>
      </c>
      <c r="F7431" s="1" t="n">
        <v>7433</v>
      </c>
      <c r="H7431" s="1" t="s">
        <v>8176</v>
      </c>
      <c r="I7431" s="3" t="e">
        <f aca="false">-#NAME? #NAME? #NAME?</f>
        <v>#VALUE!</v>
      </c>
      <c r="J7431" s="3" t="s">
        <v>256</v>
      </c>
      <c r="K7431" s="1" t="n">
        <v>10</v>
      </c>
      <c r="L7431" s="1" t="n">
        <v>0</v>
      </c>
      <c r="M7431" s="1" t="n">
        <v>74360</v>
      </c>
    </row>
    <row r="7432" customFormat="false" ht="323.85" hidden="false" customHeight="false" outlineLevel="0" collapsed="false">
      <c r="A7432" s="1" t="n">
        <v>7437</v>
      </c>
      <c r="B7432" s="1" t="n">
        <v>90</v>
      </c>
      <c r="C7432" s="1" t="n">
        <v>0</v>
      </c>
      <c r="D7432" s="1" t="n">
        <v>1</v>
      </c>
      <c r="E7432" s="1" t="n">
        <v>0</v>
      </c>
      <c r="G7432" s="1" t="n">
        <v>90.25</v>
      </c>
      <c r="I7432" s="3" t="s">
        <v>8177</v>
      </c>
      <c r="L7432" s="1" t="n">
        <v>0</v>
      </c>
      <c r="M7432" s="1" t="n">
        <v>74370</v>
      </c>
    </row>
    <row r="7433" customFormat="false" ht="122.35" hidden="false" customHeight="false" outlineLevel="0" collapsed="false">
      <c r="A7433" s="1" t="n">
        <v>7438</v>
      </c>
      <c r="B7433" s="1" t="n">
        <v>90</v>
      </c>
      <c r="C7433" s="1" t="n">
        <v>0</v>
      </c>
      <c r="D7433" s="1" t="n">
        <v>0</v>
      </c>
      <c r="E7433" s="1" t="n">
        <v>0</v>
      </c>
      <c r="F7433" s="1" t="n">
        <v>7437</v>
      </c>
      <c r="I7433" s="3" t="s">
        <v>8178</v>
      </c>
      <c r="L7433" s="1" t="n">
        <v>0</v>
      </c>
      <c r="M7433" s="1" t="n">
        <v>74380</v>
      </c>
    </row>
    <row r="7434" customFormat="false" ht="14.9" hidden="false" customHeight="false" outlineLevel="0" collapsed="false">
      <c r="A7434" s="1" t="n">
        <v>7439</v>
      </c>
      <c r="B7434" s="1" t="n">
        <v>90</v>
      </c>
      <c r="C7434" s="1" t="n">
        <v>0</v>
      </c>
      <c r="D7434" s="1" t="n">
        <v>0</v>
      </c>
      <c r="E7434" s="1" t="n">
        <v>1</v>
      </c>
      <c r="F7434" s="1" t="n">
        <v>7438</v>
      </c>
      <c r="H7434" s="1" t="s">
        <v>8179</v>
      </c>
      <c r="I7434" s="3" t="e">
        <f aca="false">--#NAME? #NAME?,#NAME? #NAME? #NAME?</f>
        <v>#VALUE!</v>
      </c>
      <c r="J7434" s="3" t="s">
        <v>194</v>
      </c>
      <c r="K7434" s="1" t="n">
        <v>10</v>
      </c>
      <c r="L7434" s="1" t="n">
        <v>0</v>
      </c>
      <c r="M7434" s="1" t="n">
        <v>74390</v>
      </c>
    </row>
    <row r="7435" customFormat="false" ht="14.9" hidden="false" customHeight="false" outlineLevel="0" collapsed="false">
      <c r="A7435" s="1" t="n">
        <v>7440</v>
      </c>
      <c r="B7435" s="1" t="n">
        <v>90</v>
      </c>
      <c r="C7435" s="1" t="n">
        <v>0</v>
      </c>
      <c r="D7435" s="1" t="n">
        <v>0</v>
      </c>
      <c r="E7435" s="1" t="n">
        <v>1</v>
      </c>
      <c r="F7435" s="1" t="n">
        <v>7438</v>
      </c>
      <c r="H7435" s="1" t="s">
        <v>8180</v>
      </c>
      <c r="I7435" s="3" t="e">
        <f aca="false">--#NAME?</f>
        <v>#NAME?</v>
      </c>
      <c r="J7435" s="3" t="s">
        <v>194</v>
      </c>
      <c r="K7435" s="1" t="n">
        <v>10</v>
      </c>
      <c r="L7435" s="1" t="n">
        <v>0</v>
      </c>
      <c r="M7435" s="1" t="n">
        <v>74400</v>
      </c>
    </row>
    <row r="7436" customFormat="false" ht="14.9" hidden="false" customHeight="false" outlineLevel="0" collapsed="false">
      <c r="A7436" s="1" t="n">
        <v>7441</v>
      </c>
      <c r="B7436" s="1" t="n">
        <v>90</v>
      </c>
      <c r="C7436" s="1" t="n">
        <v>0</v>
      </c>
      <c r="D7436" s="1" t="n">
        <v>0</v>
      </c>
      <c r="E7436" s="1" t="n">
        <v>1</v>
      </c>
      <c r="F7436" s="1" t="n">
        <v>7437</v>
      </c>
      <c r="H7436" s="1" t="s">
        <v>8181</v>
      </c>
      <c r="I7436" s="3" t="e">
        <f aca="false">-#NAME? #NAME?</f>
        <v>#VALUE!</v>
      </c>
      <c r="J7436" s="3" t="s">
        <v>194</v>
      </c>
      <c r="K7436" s="1" t="n">
        <v>10</v>
      </c>
      <c r="L7436" s="1" t="n">
        <v>0</v>
      </c>
      <c r="M7436" s="1" t="n">
        <v>74410</v>
      </c>
    </row>
    <row r="7437" customFormat="false" ht="14.9" hidden="false" customHeight="false" outlineLevel="0" collapsed="false">
      <c r="A7437" s="1" t="n">
        <v>7442</v>
      </c>
      <c r="B7437" s="1" t="n">
        <v>90</v>
      </c>
      <c r="C7437" s="1" t="n">
        <v>0</v>
      </c>
      <c r="D7437" s="1" t="n">
        <v>0</v>
      </c>
      <c r="E7437" s="1" t="n">
        <v>1</v>
      </c>
      <c r="F7437" s="1" t="n">
        <v>7437</v>
      </c>
      <c r="H7437" s="1" t="s">
        <v>8182</v>
      </c>
      <c r="I7437" s="3" t="e">
        <f aca="false">-#NAME? #NAME? #NAME?</f>
        <v>#VALUE!</v>
      </c>
      <c r="J7437" s="3" t="s">
        <v>256</v>
      </c>
      <c r="K7437" s="1" t="n">
        <v>10</v>
      </c>
      <c r="L7437" s="1" t="n">
        <v>0</v>
      </c>
      <c r="M7437" s="1" t="n">
        <v>74420</v>
      </c>
    </row>
    <row r="7438" customFormat="false" ht="444.75" hidden="false" customHeight="false" outlineLevel="0" collapsed="false">
      <c r="A7438" s="1" t="n">
        <v>7443</v>
      </c>
      <c r="B7438" s="1" t="n">
        <v>90</v>
      </c>
      <c r="C7438" s="1" t="n">
        <v>0</v>
      </c>
      <c r="D7438" s="1" t="n">
        <v>1</v>
      </c>
      <c r="E7438" s="1" t="n">
        <v>0</v>
      </c>
      <c r="G7438" s="1" t="n">
        <v>90.26</v>
      </c>
      <c r="I7438" s="3" t="s">
        <v>8183</v>
      </c>
      <c r="L7438" s="1" t="n">
        <v>0</v>
      </c>
      <c r="M7438" s="1" t="n">
        <v>74430</v>
      </c>
    </row>
    <row r="7439" customFormat="false" ht="14.9" hidden="false" customHeight="false" outlineLevel="0" collapsed="false">
      <c r="A7439" s="1" t="n">
        <v>7444</v>
      </c>
      <c r="B7439" s="1" t="n">
        <v>90</v>
      </c>
      <c r="C7439" s="1" t="n">
        <v>0</v>
      </c>
      <c r="D7439" s="1" t="n">
        <v>0</v>
      </c>
      <c r="E7439" s="1" t="n">
        <v>1</v>
      </c>
      <c r="F7439" s="1" t="n">
        <v>7443</v>
      </c>
      <c r="H7439" s="1" t="s">
        <v>8184</v>
      </c>
      <c r="I7439" s="3" t="e">
        <f aca="false">-#NAME? #NAME? #NAME? #NAME? #NAME? #NAME? #NAME? #NAME? #NAME? #NAME?</f>
        <v>#VALUE!</v>
      </c>
      <c r="J7439" s="3" t="s">
        <v>194</v>
      </c>
      <c r="K7439" s="1" t="n">
        <v>10</v>
      </c>
      <c r="L7439" s="1" t="n">
        <v>0</v>
      </c>
      <c r="M7439" s="1" t="n">
        <v>74440</v>
      </c>
    </row>
    <row r="7440" customFormat="false" ht="14.9" hidden="false" customHeight="false" outlineLevel="0" collapsed="false">
      <c r="A7440" s="1" t="n">
        <v>7445</v>
      </c>
      <c r="B7440" s="1" t="n">
        <v>90</v>
      </c>
      <c r="C7440" s="1" t="n">
        <v>0</v>
      </c>
      <c r="D7440" s="1" t="n">
        <v>0</v>
      </c>
      <c r="E7440" s="1" t="n">
        <v>1</v>
      </c>
      <c r="F7440" s="1" t="n">
        <v>7443</v>
      </c>
      <c r="H7440" s="1" t="s">
        <v>8185</v>
      </c>
      <c r="I7440" s="3" t="e">
        <f aca="false">-#NAME? #NAME? #NAME? #NAME? #NAME?</f>
        <v>#VALUE!</v>
      </c>
      <c r="J7440" s="3" t="s">
        <v>194</v>
      </c>
      <c r="K7440" s="1" t="n">
        <v>10</v>
      </c>
      <c r="L7440" s="1" t="n">
        <v>0</v>
      </c>
      <c r="M7440" s="1" t="n">
        <v>74450</v>
      </c>
    </row>
    <row r="7441" customFormat="false" ht="14.9" hidden="false" customHeight="false" outlineLevel="0" collapsed="false">
      <c r="A7441" s="1" t="n">
        <v>7446</v>
      </c>
      <c r="B7441" s="1" t="n">
        <v>90</v>
      </c>
      <c r="C7441" s="1" t="n">
        <v>0</v>
      </c>
      <c r="D7441" s="1" t="n">
        <v>0</v>
      </c>
      <c r="E7441" s="1" t="n">
        <v>1</v>
      </c>
      <c r="F7441" s="1" t="n">
        <v>7443</v>
      </c>
      <c r="H7441" s="1" t="s">
        <v>8186</v>
      </c>
      <c r="I7441" s="3" t="e">
        <f aca="false">-#NAME? #NAME? #NAME? #NAME?</f>
        <v>#VALUE!</v>
      </c>
      <c r="J7441" s="3" t="s">
        <v>194</v>
      </c>
      <c r="K7441" s="1" t="n">
        <v>10</v>
      </c>
      <c r="L7441" s="1" t="n">
        <v>0</v>
      </c>
      <c r="M7441" s="1" t="n">
        <v>74460</v>
      </c>
    </row>
    <row r="7442" customFormat="false" ht="14.9" hidden="false" customHeight="false" outlineLevel="0" collapsed="false">
      <c r="A7442" s="1" t="n">
        <v>7447</v>
      </c>
      <c r="B7442" s="1" t="n">
        <v>90</v>
      </c>
      <c r="C7442" s="1" t="n">
        <v>0</v>
      </c>
      <c r="D7442" s="1" t="n">
        <v>0</v>
      </c>
      <c r="E7442" s="1" t="n">
        <v>1</v>
      </c>
      <c r="F7442" s="1" t="n">
        <v>7443</v>
      </c>
      <c r="H7442" s="1" t="s">
        <v>8187</v>
      </c>
      <c r="I7442" s="3" t="e">
        <f aca="false">-#NAME? #NAME? #NAME?</f>
        <v>#VALUE!</v>
      </c>
      <c r="J7442" s="3" t="s">
        <v>256</v>
      </c>
      <c r="K7442" s="1" t="n">
        <v>10</v>
      </c>
      <c r="L7442" s="1" t="n">
        <v>0</v>
      </c>
      <c r="M7442" s="1" t="n">
        <v>74470</v>
      </c>
    </row>
    <row r="7443" customFormat="false" ht="659.7" hidden="false" customHeight="false" outlineLevel="0" collapsed="false">
      <c r="A7443" s="1" t="n">
        <v>7448</v>
      </c>
      <c r="B7443" s="1" t="n">
        <v>90</v>
      </c>
      <c r="C7443" s="1" t="n">
        <v>0</v>
      </c>
      <c r="D7443" s="1" t="n">
        <v>1</v>
      </c>
      <c r="E7443" s="1" t="n">
        <v>0</v>
      </c>
      <c r="G7443" s="1" t="n">
        <v>90.27</v>
      </c>
      <c r="I7443" s="3" t="s">
        <v>8188</v>
      </c>
      <c r="L7443" s="1" t="n">
        <v>0</v>
      </c>
      <c r="M7443" s="1" t="n">
        <v>74480</v>
      </c>
    </row>
    <row r="7444" customFormat="false" ht="14.9" hidden="false" customHeight="false" outlineLevel="0" collapsed="false">
      <c r="A7444" s="1" t="n">
        <v>7449</v>
      </c>
      <c r="B7444" s="1" t="n">
        <v>90</v>
      </c>
      <c r="C7444" s="1" t="n">
        <v>0</v>
      </c>
      <c r="D7444" s="1" t="n">
        <v>0</v>
      </c>
      <c r="E7444" s="1" t="n">
        <v>1</v>
      </c>
      <c r="F7444" s="1" t="n">
        <v>7448</v>
      </c>
      <c r="H7444" s="1" t="s">
        <v>8189</v>
      </c>
      <c r="I7444" s="3" t="e">
        <f aca="false">-#NAME? #NAME? #NAME? #NAME? #NAME?</f>
        <v>#VALUE!</v>
      </c>
      <c r="J7444" s="3" t="s">
        <v>194</v>
      </c>
      <c r="K7444" s="1" t="n">
        <v>10</v>
      </c>
      <c r="L7444" s="1" t="n">
        <v>0</v>
      </c>
      <c r="M7444" s="1" t="n">
        <v>74490</v>
      </c>
    </row>
    <row r="7445" customFormat="false" ht="14.9" hidden="false" customHeight="false" outlineLevel="0" collapsed="false">
      <c r="A7445" s="1" t="n">
        <v>7450</v>
      </c>
      <c r="B7445" s="1" t="n">
        <v>90</v>
      </c>
      <c r="C7445" s="1" t="n">
        <v>0</v>
      </c>
      <c r="D7445" s="1" t="n">
        <v>0</v>
      </c>
      <c r="E7445" s="1" t="n">
        <v>1</v>
      </c>
      <c r="F7445" s="1" t="n">
        <v>7448</v>
      </c>
      <c r="H7445" s="1" t="s">
        <v>8190</v>
      </c>
      <c r="I7445" s="3" t="e">
        <f aca="false">-#NAME? #NAME? #NAME? #NAME?</f>
        <v>#VALUE!</v>
      </c>
      <c r="J7445" s="3" t="s">
        <v>194</v>
      </c>
      <c r="K7445" s="1" t="n">
        <v>10</v>
      </c>
      <c r="L7445" s="1" t="n">
        <v>0</v>
      </c>
      <c r="M7445" s="1" t="n">
        <v>74500</v>
      </c>
    </row>
    <row r="7446" customFormat="false" ht="14.9" hidden="false" customHeight="false" outlineLevel="0" collapsed="false">
      <c r="A7446" s="1" t="n">
        <v>7451</v>
      </c>
      <c r="B7446" s="1" t="n">
        <v>90</v>
      </c>
      <c r="C7446" s="1" t="n">
        <v>0</v>
      </c>
      <c r="D7446" s="1" t="n">
        <v>0</v>
      </c>
      <c r="E7446" s="1" t="n">
        <v>1</v>
      </c>
      <c r="F7446" s="1" t="n">
        <v>7448</v>
      </c>
      <c r="H7446" s="1" t="s">
        <v>8191</v>
      </c>
      <c r="I7446" s="3" t="e">
        <f aca="false">-#NAME?,#NAME? #NAME? #NAME? #NAME? #NAME? #NAME? (#NAME?,#NAME?,#NAME?)</f>
        <v>#VALUE!</v>
      </c>
      <c r="J7446" s="3" t="s">
        <v>194</v>
      </c>
      <c r="K7446" s="1" t="n">
        <v>10</v>
      </c>
      <c r="L7446" s="1" t="n">
        <v>0</v>
      </c>
      <c r="M7446" s="1" t="n">
        <v>74510</v>
      </c>
    </row>
    <row r="7447" customFormat="false" ht="14.9" hidden="false" customHeight="false" outlineLevel="0" collapsed="false">
      <c r="A7447" s="1" t="n">
        <v>7452</v>
      </c>
      <c r="B7447" s="1" t="n">
        <v>90</v>
      </c>
      <c r="C7447" s="1" t="n">
        <v>0</v>
      </c>
      <c r="D7447" s="1" t="n">
        <v>0</v>
      </c>
      <c r="E7447" s="1" t="n">
        <v>1</v>
      </c>
      <c r="F7447" s="1" t="n">
        <v>7448</v>
      </c>
      <c r="H7447" s="1" t="s">
        <v>8192</v>
      </c>
      <c r="I7447" s="3" t="e">
        <f aca="false">-#NAME? #NAME? #NAME? #NAME? #NAME? #NAME? #NAME? (#NAME?,#NAME?,#NAME?)</f>
        <v>#VALUE!</v>
      </c>
      <c r="J7447" s="3" t="s">
        <v>194</v>
      </c>
      <c r="K7447" s="1" t="n">
        <v>10</v>
      </c>
      <c r="L7447" s="1" t="n">
        <v>0</v>
      </c>
      <c r="M7447" s="1" t="n">
        <v>74520</v>
      </c>
    </row>
    <row r="7448" customFormat="false" ht="14.9" hidden="false" customHeight="false" outlineLevel="0" collapsed="false">
      <c r="A7448" s="1" t="n">
        <v>7453</v>
      </c>
      <c r="B7448" s="1" t="n">
        <v>90</v>
      </c>
      <c r="C7448" s="1" t="n">
        <v>0</v>
      </c>
      <c r="D7448" s="1" t="n">
        <v>0</v>
      </c>
      <c r="E7448" s="1" t="n">
        <v>1</v>
      </c>
      <c r="F7448" s="1" t="n">
        <v>7448</v>
      </c>
      <c r="H7448" s="1" t="s">
        <v>8193</v>
      </c>
      <c r="I7448" s="3" t="e">
        <f aca="false">-#NAME? #NAME? #NAME? #NAME?</f>
        <v>#VALUE!</v>
      </c>
      <c r="J7448" s="3" t="s">
        <v>194</v>
      </c>
      <c r="K7448" s="1" t="n">
        <v>10</v>
      </c>
      <c r="L7448" s="1" t="n">
        <v>0</v>
      </c>
      <c r="M7448" s="1" t="n">
        <v>74530</v>
      </c>
    </row>
    <row r="7449" customFormat="false" ht="28.35" hidden="false" customHeight="false" outlineLevel="0" collapsed="false">
      <c r="A7449" s="1" t="n">
        <v>7454</v>
      </c>
      <c r="B7449" s="1" t="n">
        <v>90</v>
      </c>
      <c r="C7449" s="1" t="n">
        <v>0</v>
      </c>
      <c r="D7449" s="1" t="n">
        <v>0</v>
      </c>
      <c r="E7449" s="1" t="n">
        <v>1</v>
      </c>
      <c r="F7449" s="1" t="n">
        <v>7448</v>
      </c>
      <c r="H7449" s="1" t="s">
        <v>8194</v>
      </c>
      <c r="I7449" s="3" t="e">
        <f aca="false">-#NAME?</f>
        <v>#NAME?</v>
      </c>
      <c r="J7449" s="3" t="s">
        <v>8195</v>
      </c>
      <c r="K7449" s="1" t="n">
        <v>5</v>
      </c>
      <c r="L7449" s="1" t="n">
        <v>0</v>
      </c>
      <c r="M7449" s="1" t="n">
        <v>0</v>
      </c>
      <c r="N7449" s="1" t="n">
        <v>74540</v>
      </c>
    </row>
    <row r="7450" customFormat="false" ht="135.8" hidden="false" customHeight="false" outlineLevel="0" collapsed="false">
      <c r="A7450" s="1" t="n">
        <v>7455</v>
      </c>
      <c r="B7450" s="1" t="n">
        <v>90</v>
      </c>
      <c r="C7450" s="1" t="n">
        <v>0</v>
      </c>
      <c r="D7450" s="1" t="n">
        <v>1</v>
      </c>
      <c r="E7450" s="1" t="n">
        <v>0</v>
      </c>
      <c r="G7450" s="1" t="n">
        <v>90.28</v>
      </c>
      <c r="I7450" s="3" t="s">
        <v>8196</v>
      </c>
      <c r="L7450" s="1" t="n">
        <v>0</v>
      </c>
      <c r="M7450" s="1" t="n">
        <v>74550</v>
      </c>
    </row>
    <row r="7451" customFormat="false" ht="14.9" hidden="false" customHeight="false" outlineLevel="0" collapsed="false">
      <c r="A7451" s="1" t="n">
        <v>7456</v>
      </c>
      <c r="B7451" s="1" t="n">
        <v>90</v>
      </c>
      <c r="C7451" s="1" t="n">
        <v>0</v>
      </c>
      <c r="D7451" s="1" t="n">
        <v>0</v>
      </c>
      <c r="E7451" s="1" t="n">
        <v>1</v>
      </c>
      <c r="F7451" s="1" t="n">
        <v>7455</v>
      </c>
      <c r="H7451" s="1" t="s">
        <v>8197</v>
      </c>
      <c r="I7451" s="3" t="e">
        <f aca="false">-#NAME? #NAME?</f>
        <v>#VALUE!</v>
      </c>
      <c r="J7451" s="3" t="s">
        <v>194</v>
      </c>
      <c r="K7451" s="1" t="n">
        <v>10</v>
      </c>
      <c r="L7451" s="1" t="n">
        <v>0</v>
      </c>
      <c r="M7451" s="1" t="n">
        <v>74560</v>
      </c>
    </row>
    <row r="7452" customFormat="false" ht="14.9" hidden="false" customHeight="false" outlineLevel="0" collapsed="false">
      <c r="A7452" s="1" t="n">
        <v>7457</v>
      </c>
      <c r="B7452" s="1" t="n">
        <v>90</v>
      </c>
      <c r="C7452" s="1" t="n">
        <v>0</v>
      </c>
      <c r="D7452" s="1" t="n">
        <v>0</v>
      </c>
      <c r="E7452" s="1" t="n">
        <v>1</v>
      </c>
      <c r="F7452" s="1" t="n">
        <v>7455</v>
      </c>
      <c r="H7452" s="1" t="s">
        <v>8198</v>
      </c>
      <c r="I7452" s="3" t="e">
        <f aca="false">-#NAME? #NAME?</f>
        <v>#VALUE!</v>
      </c>
      <c r="J7452" s="3" t="s">
        <v>194</v>
      </c>
      <c r="K7452" s="1" t="n">
        <v>10</v>
      </c>
      <c r="L7452" s="1" t="n">
        <v>0</v>
      </c>
      <c r="M7452" s="1" t="n">
        <v>74570</v>
      </c>
    </row>
    <row r="7453" customFormat="false" ht="14.9" hidden="false" customHeight="false" outlineLevel="0" collapsed="false">
      <c r="A7453" s="1" t="n">
        <v>7458</v>
      </c>
      <c r="B7453" s="1" t="n">
        <v>90</v>
      </c>
      <c r="C7453" s="1" t="n">
        <v>0</v>
      </c>
      <c r="D7453" s="1" t="n">
        <v>0</v>
      </c>
      <c r="E7453" s="1" t="n">
        <v>1</v>
      </c>
      <c r="F7453" s="1" t="n">
        <v>7455</v>
      </c>
      <c r="H7453" s="1" t="s">
        <v>8199</v>
      </c>
      <c r="I7453" s="3" t="e">
        <f aca="false">-#NAME? #NAME?</f>
        <v>#VALUE!</v>
      </c>
      <c r="J7453" s="3" t="s">
        <v>194</v>
      </c>
      <c r="K7453" s="1" t="n">
        <v>10</v>
      </c>
      <c r="L7453" s="1" t="n">
        <v>0</v>
      </c>
      <c r="M7453" s="1" t="n">
        <v>74580</v>
      </c>
    </row>
    <row r="7454" customFormat="false" ht="14.9" hidden="false" customHeight="false" outlineLevel="0" collapsed="false">
      <c r="A7454" s="1" t="n">
        <v>7459</v>
      </c>
      <c r="B7454" s="1" t="n">
        <v>90</v>
      </c>
      <c r="C7454" s="1" t="n">
        <v>0</v>
      </c>
      <c r="D7454" s="1" t="n">
        <v>0</v>
      </c>
      <c r="E7454" s="1" t="n">
        <v>1</v>
      </c>
      <c r="F7454" s="1" t="n">
        <v>7455</v>
      </c>
      <c r="H7454" s="1" t="s">
        <v>8200</v>
      </c>
      <c r="I7454" s="3" t="e">
        <f aca="false">-#NAME? #NAME? #NAME?</f>
        <v>#VALUE!</v>
      </c>
      <c r="J7454" s="3" t="s">
        <v>256</v>
      </c>
      <c r="K7454" s="1" t="n">
        <v>10</v>
      </c>
      <c r="L7454" s="1" t="n">
        <v>0</v>
      </c>
      <c r="M7454" s="1" t="n">
        <v>74590</v>
      </c>
    </row>
    <row r="7455" customFormat="false" ht="337.3" hidden="false" customHeight="false" outlineLevel="0" collapsed="false">
      <c r="A7455" s="1" t="n">
        <v>7460</v>
      </c>
      <c r="B7455" s="1" t="n">
        <v>90</v>
      </c>
      <c r="C7455" s="1" t="n">
        <v>0</v>
      </c>
      <c r="D7455" s="1" t="n">
        <v>1</v>
      </c>
      <c r="E7455" s="1" t="n">
        <v>0</v>
      </c>
      <c r="G7455" s="1" t="n">
        <v>90.29</v>
      </c>
      <c r="I7455" s="3" t="s">
        <v>8201</v>
      </c>
      <c r="L7455" s="1" t="n">
        <v>0</v>
      </c>
      <c r="M7455" s="1" t="n">
        <v>74600</v>
      </c>
    </row>
    <row r="7456" customFormat="false" ht="14.9" hidden="false" customHeight="false" outlineLevel="0" collapsed="false">
      <c r="A7456" s="1" t="n">
        <v>7461</v>
      </c>
      <c r="B7456" s="1" t="n">
        <v>90</v>
      </c>
      <c r="C7456" s="1" t="n">
        <v>0</v>
      </c>
      <c r="D7456" s="1" t="n">
        <v>0</v>
      </c>
      <c r="E7456" s="1" t="n">
        <v>1</v>
      </c>
      <c r="F7456" s="1" t="n">
        <v>7460</v>
      </c>
      <c r="H7456" s="1" t="s">
        <v>8202</v>
      </c>
      <c r="I7456" s="3" t="e">
        <f aca="false">-#NAME? #NAME?,#NAME? #NAME?,#NAME?,#NAME?,#NAME? #NAME? #NAME? #NAME?</f>
        <v>#VALUE!</v>
      </c>
      <c r="J7456" s="3" t="s">
        <v>194</v>
      </c>
      <c r="K7456" s="1" t="n">
        <v>10</v>
      </c>
      <c r="L7456" s="1" t="n">
        <v>0</v>
      </c>
      <c r="M7456" s="1" t="n">
        <v>74610</v>
      </c>
    </row>
    <row r="7457" customFormat="false" ht="14.9" hidden="false" customHeight="false" outlineLevel="0" collapsed="false">
      <c r="A7457" s="1" t="n">
        <v>7462</v>
      </c>
      <c r="B7457" s="1" t="n">
        <v>90</v>
      </c>
      <c r="C7457" s="1" t="n">
        <v>0</v>
      </c>
      <c r="D7457" s="1" t="n">
        <v>0</v>
      </c>
      <c r="E7457" s="1" t="n">
        <v>1</v>
      </c>
      <c r="F7457" s="1" t="n">
        <v>7460</v>
      </c>
      <c r="H7457" s="1" t="s">
        <v>8203</v>
      </c>
      <c r="I7457" s="3" t="e">
        <f aca="false">-#NAME? #NAME? #NAME? #NAME?</f>
        <v>#VALUE!</v>
      </c>
      <c r="J7457" s="3" t="s">
        <v>8204</v>
      </c>
      <c r="K7457" s="1" t="n">
        <v>10</v>
      </c>
      <c r="L7457" s="1" t="n">
        <v>0</v>
      </c>
      <c r="M7457" s="1" t="n">
        <v>0</v>
      </c>
      <c r="N7457" s="1" t="n">
        <v>74620</v>
      </c>
    </row>
    <row r="7458" customFormat="false" ht="14.9" hidden="false" customHeight="false" outlineLevel="0" collapsed="false">
      <c r="A7458" s="1" t="n">
        <v>7463</v>
      </c>
      <c r="B7458" s="1" t="n">
        <v>90</v>
      </c>
      <c r="C7458" s="1" t="n">
        <v>0</v>
      </c>
      <c r="D7458" s="1" t="n">
        <v>0</v>
      </c>
      <c r="E7458" s="1" t="n">
        <v>1</v>
      </c>
      <c r="F7458" s="1" t="n">
        <v>7460</v>
      </c>
      <c r="H7458" s="1" t="s">
        <v>8205</v>
      </c>
      <c r="I7458" s="3" t="e">
        <f aca="false">-#NAME? #NAME? #NAME?</f>
        <v>#VALUE!</v>
      </c>
      <c r="J7458" s="3" t="s">
        <v>256</v>
      </c>
      <c r="K7458" s="1" t="n">
        <v>10</v>
      </c>
      <c r="L7458" s="1" t="n">
        <v>0</v>
      </c>
      <c r="M7458" s="1" t="n">
        <v>74630</v>
      </c>
    </row>
    <row r="7459" customFormat="false" ht="471.6" hidden="false" customHeight="false" outlineLevel="0" collapsed="false">
      <c r="A7459" s="1" t="n">
        <v>7464</v>
      </c>
      <c r="B7459" s="1" t="n">
        <v>90</v>
      </c>
      <c r="C7459" s="1" t="n">
        <v>0</v>
      </c>
      <c r="D7459" s="1" t="n">
        <v>1</v>
      </c>
      <c r="E7459" s="1" t="n">
        <v>0</v>
      </c>
      <c r="G7459" s="1" t="n">
        <v>90.3</v>
      </c>
      <c r="I7459" s="3" t="s">
        <v>8206</v>
      </c>
      <c r="L7459" s="1" t="n">
        <v>0</v>
      </c>
      <c r="M7459" s="1" t="n">
        <v>74640</v>
      </c>
    </row>
    <row r="7460" customFormat="false" ht="14.9" hidden="false" customHeight="false" outlineLevel="0" collapsed="false">
      <c r="A7460" s="1" t="n">
        <v>7465</v>
      </c>
      <c r="B7460" s="1" t="n">
        <v>90</v>
      </c>
      <c r="C7460" s="1" t="n">
        <v>0</v>
      </c>
      <c r="D7460" s="1" t="n">
        <v>0</v>
      </c>
      <c r="E7460" s="1" t="n">
        <v>1</v>
      </c>
      <c r="F7460" s="1" t="n">
        <v>7464</v>
      </c>
      <c r="H7460" s="1" t="s">
        <v>8207</v>
      </c>
      <c r="I7460" s="3" t="e">
        <f aca="false">-#NAME? #NAME? #NAME? #NAME? #NAME? #NAME? #NAME? #NAME? #NAME?</f>
        <v>#VALUE!</v>
      </c>
      <c r="J7460" s="3" t="s">
        <v>194</v>
      </c>
      <c r="K7460" s="1" t="n">
        <v>10</v>
      </c>
      <c r="L7460" s="1" t="n">
        <v>0</v>
      </c>
      <c r="M7460" s="1" t="n">
        <v>74650</v>
      </c>
    </row>
    <row r="7461" customFormat="false" ht="14.9" hidden="false" customHeight="false" outlineLevel="0" collapsed="false">
      <c r="A7461" s="1" t="n">
        <v>7466</v>
      </c>
      <c r="B7461" s="1" t="n">
        <v>90</v>
      </c>
      <c r="C7461" s="1" t="n">
        <v>0</v>
      </c>
      <c r="D7461" s="1" t="n">
        <v>0</v>
      </c>
      <c r="E7461" s="1" t="n">
        <v>1</v>
      </c>
      <c r="F7461" s="1" t="n">
        <v>7464</v>
      </c>
      <c r="H7461" s="1" t="s">
        <v>8208</v>
      </c>
      <c r="I7461" s="3" t="e">
        <f aca="false">-#NAME? #NAME? #NAME?</f>
        <v>#VALUE!</v>
      </c>
      <c r="J7461" s="3" t="s">
        <v>194</v>
      </c>
      <c r="K7461" s="1" t="n">
        <v>10</v>
      </c>
      <c r="L7461" s="1" t="n">
        <v>0</v>
      </c>
      <c r="M7461" s="1" t="n">
        <v>74660</v>
      </c>
    </row>
    <row r="7462" customFormat="false" ht="162.65" hidden="false" customHeight="false" outlineLevel="0" collapsed="false">
      <c r="A7462" s="1" t="n">
        <v>7467</v>
      </c>
      <c r="B7462" s="1" t="n">
        <v>90</v>
      </c>
      <c r="C7462" s="1" t="n">
        <v>0</v>
      </c>
      <c r="D7462" s="1" t="n">
        <v>0</v>
      </c>
      <c r="E7462" s="1" t="n">
        <v>0</v>
      </c>
      <c r="F7462" s="1" t="n">
        <v>7464</v>
      </c>
      <c r="I7462" s="3" t="s">
        <v>8209</v>
      </c>
      <c r="L7462" s="1" t="n">
        <v>0</v>
      </c>
      <c r="M7462" s="1" t="n">
        <v>74670</v>
      </c>
    </row>
    <row r="7463" customFormat="false" ht="14.9" hidden="false" customHeight="false" outlineLevel="0" collapsed="false">
      <c r="A7463" s="1" t="n">
        <v>7468</v>
      </c>
      <c r="B7463" s="1" t="n">
        <v>90</v>
      </c>
      <c r="C7463" s="1" t="n">
        <v>0</v>
      </c>
      <c r="D7463" s="1" t="n">
        <v>0</v>
      </c>
      <c r="E7463" s="1" t="n">
        <v>1</v>
      </c>
      <c r="F7463" s="1" t="n">
        <v>7467</v>
      </c>
      <c r="H7463" s="1" t="s">
        <v>8210</v>
      </c>
      <c r="I7463" s="3" t="e">
        <f aca="false">--#NAME? #NAME? #NAME? #NAME? #NAME?</f>
        <v>#VALUE!</v>
      </c>
      <c r="J7463" s="3" t="s">
        <v>194</v>
      </c>
      <c r="K7463" s="1" t="n">
        <v>10</v>
      </c>
      <c r="L7463" s="1" t="n">
        <v>0</v>
      </c>
      <c r="M7463" s="1" t="n">
        <v>74680</v>
      </c>
    </row>
    <row r="7464" customFormat="false" ht="14.9" hidden="false" customHeight="false" outlineLevel="0" collapsed="false">
      <c r="A7464" s="1" t="n">
        <v>7469</v>
      </c>
      <c r="B7464" s="1" t="n">
        <v>90</v>
      </c>
      <c r="C7464" s="1" t="n">
        <v>0</v>
      </c>
      <c r="D7464" s="1" t="n">
        <v>0</v>
      </c>
      <c r="E7464" s="1" t="n">
        <v>1</v>
      </c>
      <c r="F7464" s="1" t="n">
        <v>7467</v>
      </c>
      <c r="H7464" s="1" t="s">
        <v>8211</v>
      </c>
      <c r="I7464" s="3" t="e">
        <f aca="false">--#NAME? #NAME? #NAME? #NAME? #NAME?</f>
        <v>#VALUE!</v>
      </c>
      <c r="J7464" s="3" t="s">
        <v>194</v>
      </c>
      <c r="K7464" s="1" t="n">
        <v>10</v>
      </c>
      <c r="L7464" s="1" t="n">
        <v>0</v>
      </c>
      <c r="M7464" s="1" t="n">
        <v>74690</v>
      </c>
    </row>
    <row r="7465" customFormat="false" ht="14.9" hidden="false" customHeight="false" outlineLevel="0" collapsed="false">
      <c r="A7465" s="1" t="n">
        <v>7470</v>
      </c>
      <c r="B7465" s="1" t="n">
        <v>90</v>
      </c>
      <c r="C7465" s="1" t="n">
        <v>0</v>
      </c>
      <c r="D7465" s="1" t="n">
        <v>0</v>
      </c>
      <c r="E7465" s="1" t="n">
        <v>1</v>
      </c>
      <c r="F7465" s="1" t="n">
        <v>7467</v>
      </c>
      <c r="H7465" s="1" t="s">
        <v>8212</v>
      </c>
      <c r="I7465" s="3" t="e">
        <f aca="false">--#NAME?,#NAME? #NAME? #NAME? #NAME?</f>
        <v>#VALUE!</v>
      </c>
      <c r="J7465" s="3" t="s">
        <v>194</v>
      </c>
      <c r="K7465" s="1" t="n">
        <v>10</v>
      </c>
      <c r="L7465" s="1" t="n">
        <v>0</v>
      </c>
      <c r="M7465" s="1" t="n">
        <v>74700</v>
      </c>
    </row>
    <row r="7466" customFormat="false" ht="14.9" hidden="false" customHeight="false" outlineLevel="0" collapsed="false">
      <c r="A7466" s="1" t="n">
        <v>7471</v>
      </c>
      <c r="B7466" s="1" t="n">
        <v>90</v>
      </c>
      <c r="C7466" s="1" t="n">
        <v>0</v>
      </c>
      <c r="D7466" s="1" t="n">
        <v>0</v>
      </c>
      <c r="E7466" s="1" t="n">
        <v>1</v>
      </c>
      <c r="F7466" s="1" t="n">
        <v>7467</v>
      </c>
      <c r="H7466" s="1" t="s">
        <v>8213</v>
      </c>
      <c r="I7466" s="3" t="e">
        <f aca="false">--#NAME?,#NAME? #NAME? #NAME? #NAME?</f>
        <v>#VALUE!</v>
      </c>
      <c r="J7466" s="3" t="s">
        <v>194</v>
      </c>
      <c r="K7466" s="1" t="n">
        <v>10</v>
      </c>
      <c r="L7466" s="1" t="n">
        <v>0</v>
      </c>
      <c r="M7466" s="1" t="n">
        <v>74710</v>
      </c>
    </row>
    <row r="7467" customFormat="false" ht="14.9" hidden="false" customHeight="false" outlineLevel="0" collapsed="false">
      <c r="A7467" s="1" t="n">
        <v>7472</v>
      </c>
      <c r="B7467" s="1" t="n">
        <v>90</v>
      </c>
      <c r="C7467" s="1" t="n">
        <v>0</v>
      </c>
      <c r="D7467" s="1" t="n">
        <v>0</v>
      </c>
      <c r="E7467" s="1" t="n">
        <v>1</v>
      </c>
      <c r="F7467" s="1" t="n">
        <v>7464</v>
      </c>
      <c r="H7467" s="1" t="s">
        <v>8214</v>
      </c>
      <c r="I7467" s="3" t="e">
        <f aca="false">-#NAME? #NAME? #NAME? #NAME?,#NAME? #NAME? #NAME? #NAME? (#NAME? #NAME?,#NAME? #NAME? #NAME?,#NAME? #NAME? #NAME?,#NAME? #NAME? #NAME?,#NAME?)</f>
        <v>#VALUE!</v>
      </c>
      <c r="J7467" s="3" t="s">
        <v>194</v>
      </c>
      <c r="K7467" s="1" t="n">
        <v>10</v>
      </c>
      <c r="L7467" s="1" t="n">
        <v>0</v>
      </c>
      <c r="M7467" s="1" t="n">
        <v>74720</v>
      </c>
    </row>
    <row r="7468" customFormat="false" ht="68.65" hidden="false" customHeight="false" outlineLevel="0" collapsed="false">
      <c r="A7468" s="1" t="n">
        <v>7473</v>
      </c>
      <c r="B7468" s="1" t="n">
        <v>90</v>
      </c>
      <c r="C7468" s="1" t="n">
        <v>0</v>
      </c>
      <c r="D7468" s="1" t="n">
        <v>0</v>
      </c>
      <c r="E7468" s="1" t="n">
        <v>0</v>
      </c>
      <c r="F7468" s="1" t="n">
        <v>7464</v>
      </c>
      <c r="I7468" s="3" t="s">
        <v>8215</v>
      </c>
      <c r="L7468" s="1" t="n">
        <v>0</v>
      </c>
      <c r="M7468" s="1" t="n">
        <v>74730</v>
      </c>
    </row>
    <row r="7469" customFormat="false" ht="14.9" hidden="false" customHeight="false" outlineLevel="0" collapsed="false">
      <c r="A7469" s="1" t="n">
        <v>7474</v>
      </c>
      <c r="B7469" s="1" t="n">
        <v>90</v>
      </c>
      <c r="C7469" s="1" t="n">
        <v>0</v>
      </c>
      <c r="D7469" s="1" t="n">
        <v>0</v>
      </c>
      <c r="E7469" s="1" t="n">
        <v>1</v>
      </c>
      <c r="F7469" s="1" t="n">
        <v>7473</v>
      </c>
      <c r="H7469" s="1" t="s">
        <v>8216</v>
      </c>
      <c r="I7469" s="3" t="e">
        <f aca="false">--#NAME? #NAME? #NAME? #NAME? #NAME? #NAME? #NAME? #NAME?</f>
        <v>#VALUE!</v>
      </c>
      <c r="J7469" s="3" t="s">
        <v>194</v>
      </c>
      <c r="K7469" s="1" t="n">
        <v>10</v>
      </c>
      <c r="L7469" s="1" t="n">
        <v>0</v>
      </c>
      <c r="M7469" s="1" t="n">
        <v>74740</v>
      </c>
    </row>
    <row r="7470" customFormat="false" ht="14.9" hidden="false" customHeight="false" outlineLevel="0" collapsed="false">
      <c r="A7470" s="1" t="n">
        <v>7475</v>
      </c>
      <c r="B7470" s="1" t="n">
        <v>90</v>
      </c>
      <c r="C7470" s="1" t="n">
        <v>0</v>
      </c>
      <c r="D7470" s="1" t="n">
        <v>0</v>
      </c>
      <c r="E7470" s="1" t="n">
        <v>1</v>
      </c>
      <c r="F7470" s="1" t="n">
        <v>7473</v>
      </c>
      <c r="H7470" s="1" t="s">
        <v>8217</v>
      </c>
      <c r="I7470" s="3" t="e">
        <f aca="false">--#NAME?,#NAME? #NAME? #NAME? #NAME?</f>
        <v>#VALUE!</v>
      </c>
      <c r="J7470" s="3" t="s">
        <v>194</v>
      </c>
      <c r="K7470" s="1" t="n">
        <v>10</v>
      </c>
      <c r="L7470" s="1" t="n">
        <v>0</v>
      </c>
      <c r="M7470" s="1" t="n">
        <v>74750</v>
      </c>
    </row>
    <row r="7471" customFormat="false" ht="14.9" hidden="false" customHeight="false" outlineLevel="0" collapsed="false">
      <c r="A7471" s="1" t="n">
        <v>7476</v>
      </c>
      <c r="B7471" s="1" t="n">
        <v>90</v>
      </c>
      <c r="C7471" s="1" t="n">
        <v>0</v>
      </c>
      <c r="D7471" s="1" t="n">
        <v>0</v>
      </c>
      <c r="E7471" s="1" t="n">
        <v>1</v>
      </c>
      <c r="F7471" s="1" t="n">
        <v>7473</v>
      </c>
      <c r="H7471" s="1" t="s">
        <v>8218</v>
      </c>
      <c r="I7471" s="3" t="e">
        <f aca="false">--#NAME?</f>
        <v>#NAME?</v>
      </c>
      <c r="J7471" s="3" t="s">
        <v>194</v>
      </c>
      <c r="K7471" s="1" t="n">
        <v>10</v>
      </c>
      <c r="L7471" s="1" t="n">
        <v>0</v>
      </c>
      <c r="M7471" s="1" t="n">
        <v>74760</v>
      </c>
    </row>
    <row r="7472" customFormat="false" ht="14.9" hidden="false" customHeight="false" outlineLevel="0" collapsed="false">
      <c r="A7472" s="1" t="n">
        <v>7477</v>
      </c>
      <c r="B7472" s="1" t="n">
        <v>90</v>
      </c>
      <c r="C7472" s="1" t="n">
        <v>0</v>
      </c>
      <c r="D7472" s="1" t="n">
        <v>0</v>
      </c>
      <c r="E7472" s="1" t="n">
        <v>1</v>
      </c>
      <c r="F7472" s="1" t="n">
        <v>7464</v>
      </c>
      <c r="H7472" s="1" t="s">
        <v>8219</v>
      </c>
      <c r="I7472" s="3" t="e">
        <f aca="false">-#NAME? #NAME? #NAME?</f>
        <v>#VALUE!</v>
      </c>
      <c r="J7472" s="3" t="s">
        <v>256</v>
      </c>
      <c r="K7472" s="1" t="n">
        <v>10</v>
      </c>
      <c r="L7472" s="1" t="n">
        <v>0</v>
      </c>
      <c r="M7472" s="1" t="n">
        <v>74770</v>
      </c>
    </row>
    <row r="7473" customFormat="false" ht="243.25" hidden="false" customHeight="false" outlineLevel="0" collapsed="false">
      <c r="A7473" s="1" t="n">
        <v>7478</v>
      </c>
      <c r="B7473" s="1" t="n">
        <v>90</v>
      </c>
      <c r="C7473" s="1" t="n">
        <v>0</v>
      </c>
      <c r="D7473" s="1" t="n">
        <v>1</v>
      </c>
      <c r="E7473" s="1" t="n">
        <v>0</v>
      </c>
      <c r="G7473" s="1" t="n">
        <v>90.31</v>
      </c>
      <c r="I7473" s="3" t="s">
        <v>8220</v>
      </c>
      <c r="L7473" s="1" t="n">
        <v>0</v>
      </c>
      <c r="M7473" s="1" t="n">
        <v>74780</v>
      </c>
    </row>
    <row r="7474" customFormat="false" ht="14.9" hidden="false" customHeight="false" outlineLevel="0" collapsed="false">
      <c r="A7474" s="1" t="n">
        <v>7479</v>
      </c>
      <c r="B7474" s="1" t="n">
        <v>90</v>
      </c>
      <c r="C7474" s="1" t="n">
        <v>0</v>
      </c>
      <c r="D7474" s="1" t="n">
        <v>0</v>
      </c>
      <c r="E7474" s="1" t="n">
        <v>1</v>
      </c>
      <c r="F7474" s="1" t="n">
        <v>7478</v>
      </c>
      <c r="H7474" s="1" t="s">
        <v>8221</v>
      </c>
      <c r="I7474" s="3" t="e">
        <f aca="false">-#NAME? #NAME? #NAME? #NAME? #NAME?</f>
        <v>#VALUE!</v>
      </c>
      <c r="J7474" s="3" t="s">
        <v>194</v>
      </c>
      <c r="K7474" s="1" t="n">
        <v>10</v>
      </c>
      <c r="L7474" s="1" t="n">
        <v>0</v>
      </c>
      <c r="M7474" s="1" t="n">
        <v>74790</v>
      </c>
    </row>
    <row r="7475" customFormat="false" ht="14.9" hidden="false" customHeight="false" outlineLevel="0" collapsed="false">
      <c r="A7475" s="1" t="n">
        <v>7480</v>
      </c>
      <c r="B7475" s="1" t="n">
        <v>90</v>
      </c>
      <c r="C7475" s="1" t="n">
        <v>0</v>
      </c>
      <c r="D7475" s="1" t="n">
        <v>0</v>
      </c>
      <c r="E7475" s="1" t="n">
        <v>1</v>
      </c>
      <c r="F7475" s="1" t="n">
        <v>7478</v>
      </c>
      <c r="H7475" s="1" t="s">
        <v>8222</v>
      </c>
      <c r="I7475" s="3" t="e">
        <f aca="false">-#NAME? #NAME?</f>
        <v>#VALUE!</v>
      </c>
      <c r="J7475" s="3" t="s">
        <v>194</v>
      </c>
      <c r="K7475" s="1" t="n">
        <v>10</v>
      </c>
      <c r="L7475" s="1" t="n">
        <v>0</v>
      </c>
      <c r="M7475" s="1" t="n">
        <v>74800</v>
      </c>
    </row>
    <row r="7476" customFormat="false" ht="82.05" hidden="false" customHeight="false" outlineLevel="0" collapsed="false">
      <c r="A7476" s="1" t="n">
        <v>7481</v>
      </c>
      <c r="B7476" s="1" t="n">
        <v>90</v>
      </c>
      <c r="C7476" s="1" t="n">
        <v>0</v>
      </c>
      <c r="D7476" s="1" t="n">
        <v>0</v>
      </c>
      <c r="E7476" s="1" t="n">
        <v>0</v>
      </c>
      <c r="F7476" s="1" t="n">
        <v>7478</v>
      </c>
      <c r="I7476" s="3" t="s">
        <v>8223</v>
      </c>
      <c r="L7476" s="1" t="n">
        <v>0</v>
      </c>
      <c r="M7476" s="1" t="n">
        <v>74810</v>
      </c>
    </row>
    <row r="7477" customFormat="false" ht="14.9" hidden="false" customHeight="false" outlineLevel="0" collapsed="false">
      <c r="A7477" s="1" t="n">
        <v>7482</v>
      </c>
      <c r="B7477" s="1" t="n">
        <v>90</v>
      </c>
      <c r="C7477" s="1" t="n">
        <v>0</v>
      </c>
      <c r="D7477" s="1" t="n">
        <v>0</v>
      </c>
      <c r="E7477" s="1" t="n">
        <v>1</v>
      </c>
      <c r="F7477" s="1" t="n">
        <v>7481</v>
      </c>
      <c r="H7477" s="1" t="s">
        <v>8224</v>
      </c>
      <c r="I7477" s="3" t="e">
        <f aca="false">--#NAME? #NAME? #NAME? #NAME? #NAME? #NAME? #NAME? #NAME? #NAME? #NAME? #NAME? #NAME? #NAME? #NAME? #NAME? #NAME? #NAME?</f>
        <v>#VALUE!</v>
      </c>
      <c r="J7477" s="3" t="s">
        <v>194</v>
      </c>
      <c r="K7477" s="1" t="n">
        <v>10</v>
      </c>
      <c r="L7477" s="1" t="n">
        <v>0</v>
      </c>
      <c r="M7477" s="1" t="n">
        <v>74820</v>
      </c>
    </row>
    <row r="7478" customFormat="false" ht="14.9" hidden="false" customHeight="false" outlineLevel="0" collapsed="false">
      <c r="A7478" s="1" t="n">
        <v>7483</v>
      </c>
      <c r="B7478" s="1" t="n">
        <v>90</v>
      </c>
      <c r="C7478" s="1" t="n">
        <v>0</v>
      </c>
      <c r="D7478" s="1" t="n">
        <v>0</v>
      </c>
      <c r="E7478" s="1" t="n">
        <v>1</v>
      </c>
      <c r="F7478" s="1" t="n">
        <v>7481</v>
      </c>
      <c r="H7478" s="1" t="s">
        <v>8225</v>
      </c>
      <c r="I7478" s="3" t="e">
        <f aca="false">--#NAME?</f>
        <v>#NAME?</v>
      </c>
      <c r="J7478" s="3" t="s">
        <v>194</v>
      </c>
      <c r="K7478" s="1" t="n">
        <v>10</v>
      </c>
      <c r="L7478" s="1" t="n">
        <v>0</v>
      </c>
      <c r="M7478" s="1" t="n">
        <v>74830</v>
      </c>
    </row>
    <row r="7479" customFormat="false" ht="14.9" hidden="false" customHeight="false" outlineLevel="0" collapsed="false">
      <c r="A7479" s="1" t="n">
        <v>7484</v>
      </c>
      <c r="B7479" s="1" t="n">
        <v>90</v>
      </c>
      <c r="C7479" s="1" t="n">
        <v>0</v>
      </c>
      <c r="D7479" s="1" t="n">
        <v>0</v>
      </c>
      <c r="E7479" s="1" t="n">
        <v>1</v>
      </c>
      <c r="F7479" s="1" t="n">
        <v>7478</v>
      </c>
      <c r="H7479" s="1" t="s">
        <v>8226</v>
      </c>
      <c r="I7479" s="3" t="e">
        <f aca="false">-#NAME? #NAME?,#NAME? #NAME? #NAME?</f>
        <v>#VALUE!</v>
      </c>
      <c r="J7479" s="3" t="s">
        <v>194</v>
      </c>
      <c r="K7479" s="1" t="n">
        <v>10</v>
      </c>
      <c r="L7479" s="1" t="n">
        <v>0</v>
      </c>
      <c r="M7479" s="1" t="n">
        <v>74840</v>
      </c>
    </row>
    <row r="7480" customFormat="false" ht="14.9" hidden="false" customHeight="false" outlineLevel="0" collapsed="false">
      <c r="A7480" s="1" t="n">
        <v>7485</v>
      </c>
      <c r="B7480" s="1" t="n">
        <v>90</v>
      </c>
      <c r="C7480" s="1" t="n">
        <v>0</v>
      </c>
      <c r="D7480" s="1" t="n">
        <v>0</v>
      </c>
      <c r="E7480" s="1" t="n">
        <v>1</v>
      </c>
      <c r="F7480" s="1" t="n">
        <v>7478</v>
      </c>
      <c r="H7480" s="1" t="s">
        <v>8227</v>
      </c>
      <c r="I7480" s="3" t="e">
        <f aca="false">-#NAME? #NAME? #NAME?</f>
        <v>#VALUE!</v>
      </c>
      <c r="J7480" s="3" t="s">
        <v>256</v>
      </c>
      <c r="K7480" s="1" t="n">
        <v>10</v>
      </c>
      <c r="L7480" s="1" t="n">
        <v>0</v>
      </c>
      <c r="M7480" s="1" t="n">
        <v>74850</v>
      </c>
    </row>
    <row r="7481" customFormat="false" ht="122.35" hidden="false" customHeight="false" outlineLevel="0" collapsed="false">
      <c r="A7481" s="1" t="n">
        <v>7486</v>
      </c>
      <c r="B7481" s="1" t="n">
        <v>90</v>
      </c>
      <c r="C7481" s="1" t="n">
        <v>0</v>
      </c>
      <c r="D7481" s="1" t="n">
        <v>1</v>
      </c>
      <c r="E7481" s="1" t="n">
        <v>0</v>
      </c>
      <c r="G7481" s="1" t="n">
        <v>90.32</v>
      </c>
      <c r="I7481" s="3" t="s">
        <v>8228</v>
      </c>
      <c r="L7481" s="1" t="n">
        <v>0</v>
      </c>
      <c r="M7481" s="1" t="n">
        <v>74860</v>
      </c>
    </row>
    <row r="7482" customFormat="false" ht="14.9" hidden="false" customHeight="false" outlineLevel="0" collapsed="false">
      <c r="A7482" s="1" t="n">
        <v>7487</v>
      </c>
      <c r="B7482" s="1" t="n">
        <v>90</v>
      </c>
      <c r="C7482" s="1" t="n">
        <v>0</v>
      </c>
      <c r="D7482" s="1" t="n">
        <v>0</v>
      </c>
      <c r="E7482" s="1" t="n">
        <v>1</v>
      </c>
      <c r="F7482" s="1" t="n">
        <v>7486</v>
      </c>
      <c r="H7482" s="1" t="s">
        <v>8229</v>
      </c>
      <c r="I7482" s="3" t="e">
        <f aca="false">-#NAME?</f>
        <v>#NAME?</v>
      </c>
      <c r="J7482" s="3" t="s">
        <v>194</v>
      </c>
      <c r="K7482" s="1" t="n">
        <v>10</v>
      </c>
      <c r="L7482" s="1" t="n">
        <v>0</v>
      </c>
      <c r="M7482" s="1" t="n">
        <v>74870</v>
      </c>
    </row>
    <row r="7483" customFormat="false" ht="14.9" hidden="false" customHeight="false" outlineLevel="0" collapsed="false">
      <c r="A7483" s="1" t="n">
        <v>7488</v>
      </c>
      <c r="B7483" s="1" t="n">
        <v>90</v>
      </c>
      <c r="C7483" s="1" t="n">
        <v>0</v>
      </c>
      <c r="D7483" s="1" t="n">
        <v>0</v>
      </c>
      <c r="E7483" s="1" t="n">
        <v>1</v>
      </c>
      <c r="F7483" s="1" t="n">
        <v>7486</v>
      </c>
      <c r="H7483" s="1" t="s">
        <v>8230</v>
      </c>
      <c r="I7483" s="3" t="e">
        <f aca="false">-#NAME?</f>
        <v>#NAME?</v>
      </c>
      <c r="J7483" s="3" t="s">
        <v>194</v>
      </c>
      <c r="K7483" s="1" t="n">
        <v>10</v>
      </c>
      <c r="L7483" s="1" t="n">
        <v>0</v>
      </c>
      <c r="M7483" s="1" t="n">
        <v>74880</v>
      </c>
    </row>
    <row r="7484" customFormat="false" ht="68.65" hidden="false" customHeight="false" outlineLevel="0" collapsed="false">
      <c r="A7484" s="1" t="n">
        <v>7489</v>
      </c>
      <c r="B7484" s="1" t="n">
        <v>90</v>
      </c>
      <c r="C7484" s="1" t="n">
        <v>0</v>
      </c>
      <c r="D7484" s="1" t="n">
        <v>0</v>
      </c>
      <c r="E7484" s="1" t="n">
        <v>0</v>
      </c>
      <c r="F7484" s="1" t="n">
        <v>7486</v>
      </c>
      <c r="I7484" s="3" t="s">
        <v>8215</v>
      </c>
      <c r="L7484" s="1" t="n">
        <v>0</v>
      </c>
      <c r="M7484" s="1" t="n">
        <v>74890</v>
      </c>
    </row>
    <row r="7485" customFormat="false" ht="14.9" hidden="false" customHeight="false" outlineLevel="0" collapsed="false">
      <c r="A7485" s="1" t="n">
        <v>7490</v>
      </c>
      <c r="B7485" s="1" t="n">
        <v>90</v>
      </c>
      <c r="C7485" s="1" t="n">
        <v>0</v>
      </c>
      <c r="D7485" s="1" t="n">
        <v>0</v>
      </c>
      <c r="E7485" s="1" t="n">
        <v>1</v>
      </c>
      <c r="F7485" s="1" t="n">
        <v>7489</v>
      </c>
      <c r="H7485" s="1" t="s">
        <v>8231</v>
      </c>
      <c r="I7485" s="3" t="e">
        <f aca="false">--#NAME? #NAME? #NAME?</f>
        <v>#VALUE!</v>
      </c>
      <c r="J7485" s="3" t="s">
        <v>194</v>
      </c>
      <c r="K7485" s="1" t="n">
        <v>10</v>
      </c>
      <c r="L7485" s="1" t="n">
        <v>0</v>
      </c>
      <c r="M7485" s="1" t="n">
        <v>74900</v>
      </c>
    </row>
    <row r="7486" customFormat="false" ht="14.9" hidden="false" customHeight="false" outlineLevel="0" collapsed="false">
      <c r="A7486" s="1" t="n">
        <v>7491</v>
      </c>
      <c r="B7486" s="1" t="n">
        <v>90</v>
      </c>
      <c r="C7486" s="1" t="n">
        <v>0</v>
      </c>
      <c r="D7486" s="1" t="n">
        <v>0</v>
      </c>
      <c r="E7486" s="1" t="n">
        <v>1</v>
      </c>
      <c r="F7486" s="1" t="n">
        <v>7489</v>
      </c>
      <c r="H7486" s="1" t="s">
        <v>8232</v>
      </c>
      <c r="I7486" s="3" t="e">
        <f aca="false">--#NAME?</f>
        <v>#NAME?</v>
      </c>
      <c r="J7486" s="3" t="s">
        <v>194</v>
      </c>
      <c r="K7486" s="1" t="n">
        <v>10</v>
      </c>
      <c r="L7486" s="1" t="n">
        <v>0</v>
      </c>
      <c r="M7486" s="1" t="n">
        <v>74910</v>
      </c>
    </row>
    <row r="7487" customFormat="false" ht="14.9" hidden="false" customHeight="false" outlineLevel="0" collapsed="false">
      <c r="A7487" s="1" t="n">
        <v>7492</v>
      </c>
      <c r="B7487" s="1" t="n">
        <v>90</v>
      </c>
      <c r="C7487" s="1" t="n">
        <v>0</v>
      </c>
      <c r="D7487" s="1" t="n">
        <v>0</v>
      </c>
      <c r="E7487" s="1" t="n">
        <v>1</v>
      </c>
      <c r="F7487" s="1" t="n">
        <v>7486</v>
      </c>
      <c r="H7487" s="1" t="s">
        <v>8233</v>
      </c>
      <c r="I7487" s="3" t="e">
        <f aca="false">-#NAME? #NAME? #NAME?</f>
        <v>#VALUE!</v>
      </c>
      <c r="J7487" s="3" t="s">
        <v>256</v>
      </c>
      <c r="K7487" s="1" t="n">
        <v>10</v>
      </c>
      <c r="L7487" s="1" t="n">
        <v>0</v>
      </c>
      <c r="M7487" s="1" t="n">
        <v>74920</v>
      </c>
    </row>
    <row r="7488" customFormat="false" ht="270.1" hidden="false" customHeight="false" outlineLevel="0" collapsed="false">
      <c r="A7488" s="1" t="n">
        <v>7493</v>
      </c>
      <c r="B7488" s="1" t="n">
        <v>90</v>
      </c>
      <c r="C7488" s="1" t="n">
        <v>0</v>
      </c>
      <c r="D7488" s="1" t="n">
        <v>1</v>
      </c>
      <c r="E7488" s="1" t="n">
        <v>1</v>
      </c>
      <c r="G7488" s="1" t="n">
        <v>90.33</v>
      </c>
      <c r="H7488" s="1" t="s">
        <v>8234</v>
      </c>
      <c r="I7488" s="3" t="s">
        <v>8235</v>
      </c>
      <c r="J7488" s="3" t="s">
        <v>194</v>
      </c>
      <c r="K7488" s="1" t="n">
        <v>10</v>
      </c>
      <c r="L7488" s="1" t="n">
        <v>0</v>
      </c>
      <c r="M7488" s="1" t="n">
        <v>74930</v>
      </c>
    </row>
    <row r="7489" customFormat="false" ht="216.4" hidden="false" customHeight="false" outlineLevel="0" collapsed="false">
      <c r="A7489" s="1" t="n">
        <v>7494</v>
      </c>
      <c r="B7489" s="1" t="n">
        <v>91</v>
      </c>
      <c r="C7489" s="1" t="n">
        <v>0</v>
      </c>
      <c r="D7489" s="1" t="n">
        <v>1</v>
      </c>
      <c r="E7489" s="1" t="n">
        <v>0</v>
      </c>
      <c r="G7489" s="1" t="n">
        <v>91.01</v>
      </c>
      <c r="I7489" s="3" t="s">
        <v>8236</v>
      </c>
      <c r="L7489" s="1" t="n">
        <v>0</v>
      </c>
      <c r="M7489" s="1" t="n">
        <v>74940</v>
      </c>
    </row>
    <row r="7490" customFormat="false" ht="162.65" hidden="false" customHeight="false" outlineLevel="0" collapsed="false">
      <c r="A7490" s="1" t="n">
        <v>7495</v>
      </c>
      <c r="B7490" s="1" t="n">
        <v>91</v>
      </c>
      <c r="C7490" s="1" t="n">
        <v>0</v>
      </c>
      <c r="D7490" s="1" t="n">
        <v>0</v>
      </c>
      <c r="E7490" s="1" t="n">
        <v>0</v>
      </c>
      <c r="F7490" s="1" t="n">
        <v>7494</v>
      </c>
      <c r="I7490" s="3" t="s">
        <v>8237</v>
      </c>
      <c r="L7490" s="1" t="n">
        <v>0</v>
      </c>
      <c r="M7490" s="1" t="n">
        <v>74950</v>
      </c>
    </row>
    <row r="7491" customFormat="false" ht="14.9" hidden="false" customHeight="false" outlineLevel="0" collapsed="false">
      <c r="A7491" s="1" t="n">
        <v>7496</v>
      </c>
      <c r="B7491" s="1" t="n">
        <v>91</v>
      </c>
      <c r="C7491" s="1" t="n">
        <v>0</v>
      </c>
      <c r="D7491" s="1" t="n">
        <v>0</v>
      </c>
      <c r="E7491" s="1" t="n">
        <v>1</v>
      </c>
      <c r="F7491" s="1" t="n">
        <v>7495</v>
      </c>
      <c r="H7491" s="1" t="s">
        <v>8238</v>
      </c>
      <c r="I7491" s="3" t="e">
        <f aca="false">--#NAME? #NAME? #NAME? #NAME?</f>
        <v>#VALUE!</v>
      </c>
      <c r="J7491" s="3" t="s">
        <v>194</v>
      </c>
      <c r="K7491" s="1" t="n">
        <v>10</v>
      </c>
      <c r="L7491" s="1" t="n">
        <v>0</v>
      </c>
      <c r="M7491" s="1" t="n">
        <v>74960</v>
      </c>
    </row>
    <row r="7492" customFormat="false" ht="14.9" hidden="false" customHeight="false" outlineLevel="0" collapsed="false">
      <c r="A7492" s="1" t="n">
        <v>7497</v>
      </c>
      <c r="B7492" s="1" t="n">
        <v>91</v>
      </c>
      <c r="C7492" s="1" t="n">
        <v>0</v>
      </c>
      <c r="D7492" s="1" t="n">
        <v>0</v>
      </c>
      <c r="E7492" s="1" t="n">
        <v>1</v>
      </c>
      <c r="F7492" s="1" t="n">
        <v>7495</v>
      </c>
      <c r="H7492" s="1" t="s">
        <v>8239</v>
      </c>
      <c r="I7492" s="3" t="e">
        <f aca="false">--#NAME?</f>
        <v>#NAME?</v>
      </c>
      <c r="J7492" s="3" t="s">
        <v>194</v>
      </c>
      <c r="K7492" s="1" t="n">
        <v>10</v>
      </c>
      <c r="L7492" s="1" t="n">
        <v>0</v>
      </c>
      <c r="M7492" s="1" t="n">
        <v>74970</v>
      </c>
    </row>
    <row r="7493" customFormat="false" ht="122.35" hidden="false" customHeight="false" outlineLevel="0" collapsed="false">
      <c r="A7493" s="1" t="n">
        <v>7498</v>
      </c>
      <c r="B7493" s="1" t="n">
        <v>91</v>
      </c>
      <c r="C7493" s="1" t="n">
        <v>0</v>
      </c>
      <c r="D7493" s="1" t="n">
        <v>0</v>
      </c>
      <c r="E7493" s="1" t="n">
        <v>0</v>
      </c>
      <c r="F7493" s="1" t="n">
        <v>7494</v>
      </c>
      <c r="I7493" s="3" t="s">
        <v>8240</v>
      </c>
      <c r="L7493" s="1" t="n">
        <v>0</v>
      </c>
      <c r="M7493" s="1" t="n">
        <v>74980</v>
      </c>
    </row>
    <row r="7494" customFormat="false" ht="14.9" hidden="false" customHeight="false" outlineLevel="0" collapsed="false">
      <c r="A7494" s="1" t="n">
        <v>7499</v>
      </c>
      <c r="B7494" s="1" t="n">
        <v>91</v>
      </c>
      <c r="C7494" s="1" t="n">
        <v>0</v>
      </c>
      <c r="D7494" s="1" t="n">
        <v>0</v>
      </c>
      <c r="E7494" s="1" t="n">
        <v>1</v>
      </c>
      <c r="F7494" s="1" t="n">
        <v>7498</v>
      </c>
      <c r="H7494" s="1" t="s">
        <v>8241</v>
      </c>
      <c r="I7494" s="3" t="e">
        <f aca="false">--#NAME? #NAME? #NAME?</f>
        <v>#VALUE!</v>
      </c>
      <c r="J7494" s="3" t="s">
        <v>194</v>
      </c>
      <c r="K7494" s="1" t="n">
        <v>10</v>
      </c>
      <c r="L7494" s="1" t="n">
        <v>0</v>
      </c>
      <c r="M7494" s="1" t="n">
        <v>74990</v>
      </c>
    </row>
    <row r="7495" customFormat="false" ht="14.9" hidden="false" customHeight="false" outlineLevel="0" collapsed="false">
      <c r="A7495" s="1" t="n">
        <v>7500</v>
      </c>
      <c r="B7495" s="1" t="n">
        <v>91</v>
      </c>
      <c r="C7495" s="1" t="n">
        <v>0</v>
      </c>
      <c r="D7495" s="1" t="n">
        <v>0</v>
      </c>
      <c r="E7495" s="1" t="n">
        <v>1</v>
      </c>
      <c r="F7495" s="1" t="n">
        <v>7498</v>
      </c>
      <c r="H7495" s="1" t="s">
        <v>8242</v>
      </c>
      <c r="I7495" s="3" t="e">
        <f aca="false">--#NAME?</f>
        <v>#NAME?</v>
      </c>
      <c r="J7495" s="3" t="s">
        <v>194</v>
      </c>
      <c r="K7495" s="1" t="n">
        <v>10</v>
      </c>
      <c r="L7495" s="1" t="n">
        <v>0</v>
      </c>
      <c r="M7495" s="1" t="n">
        <v>75000</v>
      </c>
    </row>
    <row r="7496" customFormat="false" ht="14.9" hidden="false" customHeight="false" outlineLevel="0" collapsed="false">
      <c r="A7496" s="1" t="n">
        <v>7501</v>
      </c>
      <c r="B7496" s="1" t="n">
        <v>91</v>
      </c>
      <c r="C7496" s="1" t="n">
        <v>0</v>
      </c>
      <c r="D7496" s="1" t="n">
        <v>0</v>
      </c>
      <c r="E7496" s="1" t="n">
        <v>0</v>
      </c>
      <c r="F7496" s="1" t="n">
        <v>7494</v>
      </c>
      <c r="I7496" s="3" t="s">
        <v>6517</v>
      </c>
      <c r="L7496" s="1" t="n">
        <v>0</v>
      </c>
      <c r="M7496" s="1" t="n">
        <v>75010</v>
      </c>
    </row>
    <row r="7497" customFormat="false" ht="14.9" hidden="false" customHeight="false" outlineLevel="0" collapsed="false">
      <c r="A7497" s="1" t="n">
        <v>7502</v>
      </c>
      <c r="B7497" s="1" t="n">
        <v>91</v>
      </c>
      <c r="C7497" s="1" t="n">
        <v>0</v>
      </c>
      <c r="D7497" s="1" t="n">
        <v>0</v>
      </c>
      <c r="E7497" s="1" t="n">
        <v>1</v>
      </c>
      <c r="F7497" s="1" t="n">
        <v>7501</v>
      </c>
      <c r="H7497" s="1" t="s">
        <v>8243</v>
      </c>
      <c r="I7497" s="3" t="e">
        <f aca="false">--#NAME? #NAME?</f>
        <v>#VALUE!</v>
      </c>
      <c r="J7497" s="3" t="s">
        <v>194</v>
      </c>
      <c r="K7497" s="1" t="n">
        <v>10</v>
      </c>
      <c r="L7497" s="1" t="n">
        <v>0</v>
      </c>
      <c r="M7497" s="1" t="n">
        <v>75020</v>
      </c>
    </row>
    <row r="7498" customFormat="false" ht="14.9" hidden="false" customHeight="false" outlineLevel="0" collapsed="false">
      <c r="A7498" s="1" t="n">
        <v>7503</v>
      </c>
      <c r="B7498" s="1" t="n">
        <v>91</v>
      </c>
      <c r="C7498" s="1" t="n">
        <v>0</v>
      </c>
      <c r="D7498" s="1" t="n">
        <v>0</v>
      </c>
      <c r="E7498" s="1" t="n">
        <v>1</v>
      </c>
      <c r="F7498" s="1" t="n">
        <v>7501</v>
      </c>
      <c r="H7498" s="1" t="s">
        <v>8244</v>
      </c>
      <c r="I7498" s="3" t="e">
        <f aca="false">--#NAME?</f>
        <v>#NAME?</v>
      </c>
      <c r="J7498" s="3" t="s">
        <v>194</v>
      </c>
      <c r="K7498" s="1" t="n">
        <v>10</v>
      </c>
      <c r="L7498" s="1" t="n">
        <v>0</v>
      </c>
      <c r="M7498" s="1" t="n">
        <v>75030</v>
      </c>
    </row>
    <row r="7499" customFormat="false" ht="176.1" hidden="false" customHeight="false" outlineLevel="0" collapsed="false">
      <c r="A7499" s="1" t="n">
        <v>7504</v>
      </c>
      <c r="B7499" s="1" t="n">
        <v>91</v>
      </c>
      <c r="C7499" s="1" t="n">
        <v>0</v>
      </c>
      <c r="D7499" s="1" t="n">
        <v>1</v>
      </c>
      <c r="E7499" s="1" t="n">
        <v>0</v>
      </c>
      <c r="G7499" s="1" t="n">
        <v>91.02</v>
      </c>
      <c r="I7499" s="3" t="s">
        <v>8245</v>
      </c>
      <c r="L7499" s="1" t="n">
        <v>0</v>
      </c>
      <c r="M7499" s="1" t="n">
        <v>75040</v>
      </c>
    </row>
    <row r="7500" customFormat="false" ht="162.65" hidden="false" customHeight="false" outlineLevel="0" collapsed="false">
      <c r="A7500" s="1" t="n">
        <v>7505</v>
      </c>
      <c r="B7500" s="1" t="n">
        <v>91</v>
      </c>
      <c r="C7500" s="1" t="n">
        <v>0</v>
      </c>
      <c r="D7500" s="1" t="n">
        <v>0</v>
      </c>
      <c r="E7500" s="1" t="n">
        <v>0</v>
      </c>
      <c r="F7500" s="1" t="n">
        <v>7504</v>
      </c>
      <c r="I7500" s="3" t="s">
        <v>8246</v>
      </c>
      <c r="L7500" s="1" t="n">
        <v>0</v>
      </c>
      <c r="M7500" s="1" t="n">
        <v>75050</v>
      </c>
    </row>
    <row r="7501" customFormat="false" ht="14.9" hidden="false" customHeight="false" outlineLevel="0" collapsed="false">
      <c r="A7501" s="1" t="n">
        <v>7506</v>
      </c>
      <c r="B7501" s="1" t="n">
        <v>91</v>
      </c>
      <c r="C7501" s="1" t="n">
        <v>0</v>
      </c>
      <c r="D7501" s="1" t="n">
        <v>0</v>
      </c>
      <c r="E7501" s="1" t="n">
        <v>1</v>
      </c>
      <c r="F7501" s="1" t="n">
        <v>7505</v>
      </c>
      <c r="H7501" s="1" t="s">
        <v>8247</v>
      </c>
      <c r="I7501" s="3" t="e">
        <f aca="false">--#NAME? #NAME? #NAME? #NAME?</f>
        <v>#VALUE!</v>
      </c>
      <c r="J7501" s="3" t="s">
        <v>194</v>
      </c>
      <c r="K7501" s="1" t="n">
        <v>10</v>
      </c>
      <c r="L7501" s="1" t="n">
        <v>0</v>
      </c>
      <c r="M7501" s="1" t="n">
        <v>75060</v>
      </c>
    </row>
    <row r="7502" customFormat="false" ht="14.9" hidden="false" customHeight="false" outlineLevel="0" collapsed="false">
      <c r="A7502" s="1" t="n">
        <v>7507</v>
      </c>
      <c r="B7502" s="1" t="n">
        <v>91</v>
      </c>
      <c r="C7502" s="1" t="n">
        <v>0</v>
      </c>
      <c r="D7502" s="1" t="n">
        <v>0</v>
      </c>
      <c r="E7502" s="1" t="n">
        <v>1</v>
      </c>
      <c r="F7502" s="1" t="n">
        <v>7505</v>
      </c>
      <c r="H7502" s="1" t="s">
        <v>8248</v>
      </c>
      <c r="I7502" s="3" t="e">
        <f aca="false">--#NAME? #NAME?-#NAME? #NAME? #NAME?</f>
        <v>#VALUE!</v>
      </c>
      <c r="J7502" s="3" t="s">
        <v>194</v>
      </c>
      <c r="K7502" s="1" t="n">
        <v>10</v>
      </c>
      <c r="L7502" s="1" t="n">
        <v>0</v>
      </c>
      <c r="M7502" s="1" t="n">
        <v>75070</v>
      </c>
    </row>
    <row r="7503" customFormat="false" ht="14.9" hidden="false" customHeight="false" outlineLevel="0" collapsed="false">
      <c r="A7503" s="1" t="n">
        <v>7508</v>
      </c>
      <c r="B7503" s="1" t="n">
        <v>91</v>
      </c>
      <c r="C7503" s="1" t="n">
        <v>0</v>
      </c>
      <c r="D7503" s="1" t="n">
        <v>0</v>
      </c>
      <c r="E7503" s="1" t="n">
        <v>1</v>
      </c>
      <c r="F7503" s="1" t="n">
        <v>7505</v>
      </c>
      <c r="H7503" s="1" t="s">
        <v>8249</v>
      </c>
      <c r="I7503" s="3" t="e">
        <f aca="false">--#NAME?</f>
        <v>#NAME?</v>
      </c>
      <c r="J7503" s="3" t="s">
        <v>194</v>
      </c>
      <c r="K7503" s="1" t="n">
        <v>10</v>
      </c>
      <c r="L7503" s="1" t="n">
        <v>0</v>
      </c>
      <c r="M7503" s="1" t="n">
        <v>75080</v>
      </c>
    </row>
    <row r="7504" customFormat="false" ht="135.8" hidden="false" customHeight="false" outlineLevel="0" collapsed="false">
      <c r="A7504" s="1" t="n">
        <v>7509</v>
      </c>
      <c r="B7504" s="1" t="n">
        <v>91</v>
      </c>
      <c r="C7504" s="1" t="n">
        <v>0</v>
      </c>
      <c r="D7504" s="1" t="n">
        <v>0</v>
      </c>
      <c r="E7504" s="1" t="n">
        <v>0</v>
      </c>
      <c r="F7504" s="1" t="n">
        <v>7504</v>
      </c>
      <c r="I7504" s="3" t="s">
        <v>8250</v>
      </c>
      <c r="L7504" s="1" t="n">
        <v>0</v>
      </c>
      <c r="M7504" s="1" t="n">
        <v>75090</v>
      </c>
    </row>
    <row r="7505" customFormat="false" ht="14.9" hidden="false" customHeight="false" outlineLevel="0" collapsed="false">
      <c r="A7505" s="1" t="n">
        <v>7510</v>
      </c>
      <c r="B7505" s="1" t="n">
        <v>91</v>
      </c>
      <c r="C7505" s="1" t="n">
        <v>0</v>
      </c>
      <c r="D7505" s="1" t="n">
        <v>0</v>
      </c>
      <c r="E7505" s="1" t="n">
        <v>1</v>
      </c>
      <c r="F7505" s="1" t="n">
        <v>7509</v>
      </c>
      <c r="H7505" s="1" t="s">
        <v>8251</v>
      </c>
      <c r="I7505" s="3" t="e">
        <f aca="false">--#NAME? #NAME? #NAME?</f>
        <v>#VALUE!</v>
      </c>
      <c r="J7505" s="3" t="s">
        <v>194</v>
      </c>
      <c r="K7505" s="1" t="n">
        <v>10</v>
      </c>
      <c r="L7505" s="1" t="n">
        <v>0</v>
      </c>
      <c r="M7505" s="1" t="n">
        <v>75100</v>
      </c>
    </row>
    <row r="7506" customFormat="false" ht="14.9" hidden="false" customHeight="false" outlineLevel="0" collapsed="false">
      <c r="A7506" s="1" t="n">
        <v>7511</v>
      </c>
      <c r="B7506" s="1" t="n">
        <v>91</v>
      </c>
      <c r="C7506" s="1" t="n">
        <v>0</v>
      </c>
      <c r="D7506" s="1" t="n">
        <v>0</v>
      </c>
      <c r="E7506" s="1" t="n">
        <v>1</v>
      </c>
      <c r="F7506" s="1" t="n">
        <v>7509</v>
      </c>
      <c r="H7506" s="1" t="s">
        <v>8252</v>
      </c>
      <c r="I7506" s="3" t="e">
        <f aca="false">--#NAME?</f>
        <v>#NAME?</v>
      </c>
      <c r="J7506" s="3" t="s">
        <v>194</v>
      </c>
      <c r="K7506" s="1" t="n">
        <v>10</v>
      </c>
      <c r="L7506" s="1" t="n">
        <v>0</v>
      </c>
      <c r="M7506" s="1" t="n">
        <v>75110</v>
      </c>
    </row>
    <row r="7507" customFormat="false" ht="14.9" hidden="false" customHeight="false" outlineLevel="0" collapsed="false">
      <c r="A7507" s="1" t="n">
        <v>7512</v>
      </c>
      <c r="B7507" s="1" t="n">
        <v>91</v>
      </c>
      <c r="C7507" s="1" t="n">
        <v>0</v>
      </c>
      <c r="D7507" s="1" t="n">
        <v>0</v>
      </c>
      <c r="E7507" s="1" t="n">
        <v>0</v>
      </c>
      <c r="F7507" s="1" t="n">
        <v>7504</v>
      </c>
      <c r="I7507" s="3" t="s">
        <v>6517</v>
      </c>
      <c r="L7507" s="1" t="n">
        <v>0</v>
      </c>
      <c r="M7507" s="1" t="n">
        <v>75120</v>
      </c>
    </row>
    <row r="7508" customFormat="false" ht="14.9" hidden="false" customHeight="false" outlineLevel="0" collapsed="false">
      <c r="A7508" s="1" t="n">
        <v>7513</v>
      </c>
      <c r="B7508" s="1" t="n">
        <v>91</v>
      </c>
      <c r="C7508" s="1" t="n">
        <v>0</v>
      </c>
      <c r="D7508" s="1" t="n">
        <v>0</v>
      </c>
      <c r="E7508" s="1" t="n">
        <v>1</v>
      </c>
      <c r="F7508" s="1" t="n">
        <v>7512</v>
      </c>
      <c r="H7508" s="1" t="s">
        <v>8253</v>
      </c>
      <c r="I7508" s="3" t="e">
        <f aca="false">--#NAME? #NAME?</f>
        <v>#VALUE!</v>
      </c>
      <c r="J7508" s="3" t="s">
        <v>194</v>
      </c>
      <c r="K7508" s="1" t="n">
        <v>10</v>
      </c>
      <c r="L7508" s="1" t="n">
        <v>0</v>
      </c>
      <c r="M7508" s="1" t="n">
        <v>75130</v>
      </c>
    </row>
    <row r="7509" customFormat="false" ht="14.9" hidden="false" customHeight="false" outlineLevel="0" collapsed="false">
      <c r="A7509" s="1" t="n">
        <v>7514</v>
      </c>
      <c r="B7509" s="1" t="n">
        <v>91</v>
      </c>
      <c r="C7509" s="1" t="n">
        <v>0</v>
      </c>
      <c r="D7509" s="1" t="n">
        <v>0</v>
      </c>
      <c r="E7509" s="1" t="n">
        <v>1</v>
      </c>
      <c r="F7509" s="1" t="n">
        <v>7512</v>
      </c>
      <c r="H7509" s="1" t="s">
        <v>8254</v>
      </c>
      <c r="I7509" s="3" t="e">
        <f aca="false">--#NAME?</f>
        <v>#NAME?</v>
      </c>
      <c r="J7509" s="3" t="s">
        <v>194</v>
      </c>
      <c r="K7509" s="1" t="n">
        <v>10</v>
      </c>
      <c r="L7509" s="1" t="n">
        <v>0</v>
      </c>
      <c r="M7509" s="1" t="n">
        <v>75140</v>
      </c>
    </row>
    <row r="7510" customFormat="false" ht="122.35" hidden="false" customHeight="false" outlineLevel="0" collapsed="false">
      <c r="A7510" s="1" t="n">
        <v>7515</v>
      </c>
      <c r="B7510" s="1" t="n">
        <v>91</v>
      </c>
      <c r="C7510" s="1" t="n">
        <v>0</v>
      </c>
      <c r="D7510" s="1" t="n">
        <v>1</v>
      </c>
      <c r="E7510" s="1" t="n">
        <v>0</v>
      </c>
      <c r="G7510" s="1" t="n">
        <v>91.03</v>
      </c>
      <c r="I7510" s="3" t="s">
        <v>8255</v>
      </c>
      <c r="L7510" s="1" t="n">
        <v>0</v>
      </c>
      <c r="M7510" s="1" t="n">
        <v>75150</v>
      </c>
    </row>
    <row r="7511" customFormat="false" ht="14.9" hidden="false" customHeight="false" outlineLevel="0" collapsed="false">
      <c r="A7511" s="1" t="n">
        <v>7516</v>
      </c>
      <c r="B7511" s="1" t="n">
        <v>91</v>
      </c>
      <c r="C7511" s="1" t="n">
        <v>0</v>
      </c>
      <c r="D7511" s="1" t="n">
        <v>0</v>
      </c>
      <c r="E7511" s="1" t="n">
        <v>1</v>
      </c>
      <c r="F7511" s="1" t="n">
        <v>7515</v>
      </c>
      <c r="H7511" s="1" t="s">
        <v>8256</v>
      </c>
      <c r="I7511" s="3" t="e">
        <f aca="false">-#NAME? #NAME?</f>
        <v>#VALUE!</v>
      </c>
      <c r="J7511" s="3" t="s">
        <v>194</v>
      </c>
      <c r="K7511" s="1" t="n">
        <v>10</v>
      </c>
      <c r="L7511" s="1" t="n">
        <v>0</v>
      </c>
      <c r="M7511" s="1" t="n">
        <v>75160</v>
      </c>
    </row>
    <row r="7512" customFormat="false" ht="14.9" hidden="false" customHeight="false" outlineLevel="0" collapsed="false">
      <c r="A7512" s="1" t="n">
        <v>7517</v>
      </c>
      <c r="B7512" s="1" t="n">
        <v>91</v>
      </c>
      <c r="C7512" s="1" t="n">
        <v>0</v>
      </c>
      <c r="D7512" s="1" t="n">
        <v>0</v>
      </c>
      <c r="E7512" s="1" t="n">
        <v>1</v>
      </c>
      <c r="F7512" s="1" t="n">
        <v>7515</v>
      </c>
      <c r="H7512" s="1" t="s">
        <v>8257</v>
      </c>
      <c r="I7512" s="3" t="e">
        <f aca="false">-#NAME?</f>
        <v>#NAME?</v>
      </c>
      <c r="J7512" s="3" t="s">
        <v>194</v>
      </c>
      <c r="K7512" s="1" t="n">
        <v>10</v>
      </c>
      <c r="L7512" s="1" t="n">
        <v>0</v>
      </c>
      <c r="M7512" s="1" t="n">
        <v>75170</v>
      </c>
    </row>
    <row r="7513" customFormat="false" ht="162.65" hidden="false" customHeight="false" outlineLevel="0" collapsed="false">
      <c r="A7513" s="1" t="n">
        <v>7518</v>
      </c>
      <c r="B7513" s="1" t="n">
        <v>91</v>
      </c>
      <c r="C7513" s="1" t="n">
        <v>0</v>
      </c>
      <c r="D7513" s="1" t="n">
        <v>1</v>
      </c>
      <c r="E7513" s="1" t="n">
        <v>1</v>
      </c>
      <c r="G7513" s="1" t="n">
        <v>91.04</v>
      </c>
      <c r="H7513" s="1" t="s">
        <v>8258</v>
      </c>
      <c r="I7513" s="3" t="s">
        <v>8259</v>
      </c>
      <c r="J7513" s="3" t="s">
        <v>194</v>
      </c>
      <c r="K7513" s="1" t="n">
        <v>10</v>
      </c>
      <c r="L7513" s="1" t="n">
        <v>0</v>
      </c>
      <c r="M7513" s="1" t="n">
        <v>75180</v>
      </c>
    </row>
    <row r="7514" customFormat="false" ht="28.35" hidden="false" customHeight="false" outlineLevel="0" collapsed="false">
      <c r="A7514" s="1" t="n">
        <v>7519</v>
      </c>
      <c r="B7514" s="1" t="n">
        <v>91</v>
      </c>
      <c r="C7514" s="1" t="n">
        <v>0</v>
      </c>
      <c r="D7514" s="1" t="n">
        <v>1</v>
      </c>
      <c r="E7514" s="1" t="n">
        <v>0</v>
      </c>
      <c r="G7514" s="1" t="n">
        <v>91.05</v>
      </c>
      <c r="I7514" s="3" t="s">
        <v>8260</v>
      </c>
      <c r="L7514" s="1" t="n">
        <v>0</v>
      </c>
      <c r="M7514" s="1" t="n">
        <v>75190</v>
      </c>
    </row>
    <row r="7515" customFormat="false" ht="28.35" hidden="false" customHeight="false" outlineLevel="0" collapsed="false">
      <c r="A7515" s="1" t="n">
        <v>7520</v>
      </c>
      <c r="B7515" s="1" t="n">
        <v>91</v>
      </c>
      <c r="C7515" s="1" t="n">
        <v>0</v>
      </c>
      <c r="D7515" s="1" t="n">
        <v>0</v>
      </c>
      <c r="E7515" s="1" t="n">
        <v>0</v>
      </c>
      <c r="F7515" s="1" t="n">
        <v>7519</v>
      </c>
      <c r="I7515" s="3" t="s">
        <v>8261</v>
      </c>
      <c r="L7515" s="1" t="n">
        <v>0</v>
      </c>
      <c r="M7515" s="1" t="n">
        <v>75200</v>
      </c>
    </row>
    <row r="7516" customFormat="false" ht="14.9" hidden="false" customHeight="false" outlineLevel="0" collapsed="false">
      <c r="A7516" s="1" t="n">
        <v>7521</v>
      </c>
      <c r="B7516" s="1" t="n">
        <v>91</v>
      </c>
      <c r="C7516" s="1" t="n">
        <v>0</v>
      </c>
      <c r="D7516" s="1" t="n">
        <v>0</v>
      </c>
      <c r="E7516" s="1" t="n">
        <v>1</v>
      </c>
      <c r="F7516" s="1" t="n">
        <v>7520</v>
      </c>
      <c r="H7516" s="1" t="s">
        <v>8262</v>
      </c>
      <c r="I7516" s="3" t="e">
        <f aca="false">--#NAME? #NAME?</f>
        <v>#VALUE!</v>
      </c>
      <c r="J7516" s="3" t="s">
        <v>194</v>
      </c>
      <c r="K7516" s="1" t="n">
        <v>10</v>
      </c>
      <c r="L7516" s="1" t="n">
        <v>0</v>
      </c>
      <c r="M7516" s="1" t="n">
        <v>75210</v>
      </c>
    </row>
    <row r="7517" customFormat="false" ht="14.9" hidden="false" customHeight="false" outlineLevel="0" collapsed="false">
      <c r="A7517" s="1" t="n">
        <v>7522</v>
      </c>
      <c r="B7517" s="1" t="n">
        <v>91</v>
      </c>
      <c r="C7517" s="1" t="n">
        <v>0</v>
      </c>
      <c r="D7517" s="1" t="n">
        <v>0</v>
      </c>
      <c r="E7517" s="1" t="n">
        <v>1</v>
      </c>
      <c r="F7517" s="1" t="n">
        <v>7520</v>
      </c>
      <c r="H7517" s="1" t="s">
        <v>8263</v>
      </c>
      <c r="I7517" s="3" t="e">
        <f aca="false">--#NAME?</f>
        <v>#NAME?</v>
      </c>
      <c r="J7517" s="3" t="s">
        <v>194</v>
      </c>
      <c r="K7517" s="1" t="n">
        <v>10</v>
      </c>
      <c r="L7517" s="1" t="n">
        <v>0</v>
      </c>
      <c r="M7517" s="1" t="n">
        <v>75220</v>
      </c>
    </row>
    <row r="7518" customFormat="false" ht="28.35" hidden="false" customHeight="false" outlineLevel="0" collapsed="false">
      <c r="A7518" s="1" t="n">
        <v>7523</v>
      </c>
      <c r="B7518" s="1" t="n">
        <v>91</v>
      </c>
      <c r="C7518" s="1" t="n">
        <v>0</v>
      </c>
      <c r="D7518" s="1" t="n">
        <v>0</v>
      </c>
      <c r="E7518" s="1" t="n">
        <v>0</v>
      </c>
      <c r="F7518" s="1" t="n">
        <v>7519</v>
      </c>
      <c r="I7518" s="3" t="s">
        <v>8264</v>
      </c>
      <c r="L7518" s="1" t="n">
        <v>0</v>
      </c>
      <c r="M7518" s="1" t="n">
        <v>75230</v>
      </c>
    </row>
    <row r="7519" customFormat="false" ht="14.9" hidden="false" customHeight="false" outlineLevel="0" collapsed="false">
      <c r="A7519" s="1" t="n">
        <v>7524</v>
      </c>
      <c r="B7519" s="1" t="n">
        <v>91</v>
      </c>
      <c r="C7519" s="1" t="n">
        <v>0</v>
      </c>
      <c r="D7519" s="1" t="n">
        <v>0</v>
      </c>
      <c r="E7519" s="1" t="n">
        <v>1</v>
      </c>
      <c r="F7519" s="1" t="n">
        <v>7523</v>
      </c>
      <c r="H7519" s="1" t="s">
        <v>8265</v>
      </c>
      <c r="I7519" s="3" t="e">
        <f aca="false">--#NAME? #NAME?</f>
        <v>#VALUE!</v>
      </c>
      <c r="J7519" s="3" t="s">
        <v>194</v>
      </c>
      <c r="K7519" s="1" t="n">
        <v>10</v>
      </c>
      <c r="L7519" s="1" t="n">
        <v>0</v>
      </c>
      <c r="M7519" s="1" t="n">
        <v>75240</v>
      </c>
    </row>
    <row r="7520" customFormat="false" ht="14.9" hidden="false" customHeight="false" outlineLevel="0" collapsed="false">
      <c r="A7520" s="1" t="n">
        <v>7525</v>
      </c>
      <c r="B7520" s="1" t="n">
        <v>91</v>
      </c>
      <c r="C7520" s="1" t="n">
        <v>0</v>
      </c>
      <c r="D7520" s="1" t="n">
        <v>0</v>
      </c>
      <c r="E7520" s="1" t="n">
        <v>1</v>
      </c>
      <c r="F7520" s="1" t="n">
        <v>7523</v>
      </c>
      <c r="H7520" s="1" t="s">
        <v>8266</v>
      </c>
      <c r="I7520" s="3" t="e">
        <f aca="false">--#NAME?</f>
        <v>#NAME?</v>
      </c>
      <c r="J7520" s="3" t="s">
        <v>194</v>
      </c>
      <c r="K7520" s="1" t="n">
        <v>10</v>
      </c>
      <c r="L7520" s="1" t="n">
        <v>0</v>
      </c>
      <c r="M7520" s="1" t="n">
        <v>75250</v>
      </c>
    </row>
    <row r="7521" customFormat="false" ht="14.9" hidden="false" customHeight="false" outlineLevel="0" collapsed="false">
      <c r="A7521" s="1" t="n">
        <v>7526</v>
      </c>
      <c r="B7521" s="1" t="n">
        <v>91</v>
      </c>
      <c r="C7521" s="1" t="n">
        <v>0</v>
      </c>
      <c r="D7521" s="1" t="n">
        <v>0</v>
      </c>
      <c r="E7521" s="1" t="n">
        <v>0</v>
      </c>
      <c r="F7521" s="1" t="n">
        <v>7519</v>
      </c>
      <c r="I7521" s="3" t="s">
        <v>6517</v>
      </c>
      <c r="L7521" s="1" t="n">
        <v>0</v>
      </c>
      <c r="M7521" s="1" t="n">
        <v>75260</v>
      </c>
    </row>
    <row r="7522" customFormat="false" ht="14.9" hidden="false" customHeight="false" outlineLevel="0" collapsed="false">
      <c r="A7522" s="1" t="n">
        <v>7527</v>
      </c>
      <c r="B7522" s="1" t="n">
        <v>91</v>
      </c>
      <c r="C7522" s="1" t="n">
        <v>0</v>
      </c>
      <c r="D7522" s="1" t="n">
        <v>0</v>
      </c>
      <c r="E7522" s="1" t="n">
        <v>1</v>
      </c>
      <c r="F7522" s="1" t="n">
        <v>7526</v>
      </c>
      <c r="H7522" s="1" t="s">
        <v>8267</v>
      </c>
      <c r="I7522" s="3" t="e">
        <f aca="false">--#NAME? #NAME?</f>
        <v>#VALUE!</v>
      </c>
      <c r="J7522" s="3" t="s">
        <v>194</v>
      </c>
      <c r="K7522" s="1" t="n">
        <v>10</v>
      </c>
      <c r="L7522" s="1" t="n">
        <v>0</v>
      </c>
      <c r="M7522" s="1" t="n">
        <v>75270</v>
      </c>
    </row>
    <row r="7523" customFormat="false" ht="14.9" hidden="false" customHeight="false" outlineLevel="0" collapsed="false">
      <c r="A7523" s="1" t="n">
        <v>7528</v>
      </c>
      <c r="B7523" s="1" t="n">
        <v>91</v>
      </c>
      <c r="C7523" s="1" t="n">
        <v>0</v>
      </c>
      <c r="D7523" s="1" t="n">
        <v>0</v>
      </c>
      <c r="E7523" s="1" t="n">
        <v>1</v>
      </c>
      <c r="F7523" s="1" t="n">
        <v>7526</v>
      </c>
      <c r="H7523" s="1" t="s">
        <v>8268</v>
      </c>
      <c r="I7523" s="3" t="e">
        <f aca="false">--#NAME?</f>
        <v>#NAME?</v>
      </c>
      <c r="J7523" s="3" t="s">
        <v>194</v>
      </c>
      <c r="K7523" s="1" t="n">
        <v>10</v>
      </c>
      <c r="L7523" s="1" t="n">
        <v>0</v>
      </c>
      <c r="M7523" s="1" t="n">
        <v>75280</v>
      </c>
    </row>
    <row r="7524" customFormat="false" ht="377.6" hidden="false" customHeight="false" outlineLevel="0" collapsed="false">
      <c r="A7524" s="1" t="n">
        <v>7529</v>
      </c>
      <c r="B7524" s="1" t="n">
        <v>91</v>
      </c>
      <c r="C7524" s="1" t="n">
        <v>0</v>
      </c>
      <c r="D7524" s="1" t="n">
        <v>1</v>
      </c>
      <c r="E7524" s="1" t="n">
        <v>0</v>
      </c>
      <c r="G7524" s="1" t="n">
        <v>91.06</v>
      </c>
      <c r="I7524" s="3" t="s">
        <v>8269</v>
      </c>
      <c r="L7524" s="1" t="n">
        <v>0</v>
      </c>
      <c r="M7524" s="1" t="n">
        <v>75290</v>
      </c>
    </row>
    <row r="7525" customFormat="false" ht="14.9" hidden="false" customHeight="false" outlineLevel="0" collapsed="false">
      <c r="A7525" s="1" t="n">
        <v>7530</v>
      </c>
      <c r="B7525" s="1" t="n">
        <v>91</v>
      </c>
      <c r="C7525" s="1" t="n">
        <v>0</v>
      </c>
      <c r="D7525" s="1" t="n">
        <v>0</v>
      </c>
      <c r="E7525" s="1" t="n">
        <v>1</v>
      </c>
      <c r="F7525" s="1" t="n">
        <v>7529</v>
      </c>
      <c r="H7525" s="1" t="s">
        <v>8270</v>
      </c>
      <c r="I7525" s="3" t="e">
        <f aca="false">-#NAME?-#NAME?</f>
        <v>#NAME?</v>
      </c>
      <c r="J7525" s="3" t="s">
        <v>8271</v>
      </c>
      <c r="K7525" s="1" t="n">
        <v>10</v>
      </c>
      <c r="L7525" s="1" t="n">
        <v>0</v>
      </c>
      <c r="M7525" s="1" t="n">
        <v>0</v>
      </c>
      <c r="N7525" s="1" t="n">
        <v>75300</v>
      </c>
    </row>
    <row r="7526" customFormat="false" ht="14.9" hidden="false" customHeight="false" outlineLevel="0" collapsed="false">
      <c r="A7526" s="1" t="n">
        <v>7531</v>
      </c>
      <c r="B7526" s="1" t="n">
        <v>91</v>
      </c>
      <c r="C7526" s="1" t="n">
        <v>0</v>
      </c>
      <c r="D7526" s="1" t="n">
        <v>0</v>
      </c>
      <c r="E7526" s="1" t="n">
        <v>1</v>
      </c>
      <c r="F7526" s="1" t="n">
        <v>7529</v>
      </c>
      <c r="H7526" s="1" t="s">
        <v>8272</v>
      </c>
      <c r="I7526" s="3" t="e">
        <f aca="false">-#NAME?</f>
        <v>#NAME?</v>
      </c>
      <c r="J7526" s="3" t="s">
        <v>194</v>
      </c>
      <c r="K7526" s="1" t="n">
        <v>10</v>
      </c>
      <c r="L7526" s="1" t="n">
        <v>0</v>
      </c>
      <c r="M7526" s="1" t="n">
        <v>75310</v>
      </c>
    </row>
    <row r="7527" customFormat="false" ht="122.35" hidden="false" customHeight="false" outlineLevel="0" collapsed="false">
      <c r="A7527" s="1" t="n">
        <v>7532</v>
      </c>
      <c r="B7527" s="1" t="n">
        <v>91</v>
      </c>
      <c r="C7527" s="1" t="n">
        <v>0</v>
      </c>
      <c r="D7527" s="1" t="n">
        <v>1</v>
      </c>
      <c r="E7527" s="1" t="n">
        <v>1</v>
      </c>
      <c r="G7527" s="1" t="n">
        <v>91.07</v>
      </c>
      <c r="H7527" s="1" t="s">
        <v>8273</v>
      </c>
      <c r="I7527" s="3" t="s">
        <v>8274</v>
      </c>
      <c r="J7527" s="3" t="s">
        <v>194</v>
      </c>
      <c r="K7527" s="1" t="n">
        <v>10</v>
      </c>
      <c r="L7527" s="1" t="n">
        <v>0</v>
      </c>
      <c r="M7527" s="1" t="n">
        <v>75320</v>
      </c>
    </row>
    <row r="7528" customFormat="false" ht="95.5" hidden="false" customHeight="false" outlineLevel="0" collapsed="false">
      <c r="A7528" s="1" t="n">
        <v>7533</v>
      </c>
      <c r="B7528" s="1" t="n">
        <v>91</v>
      </c>
      <c r="C7528" s="1" t="n">
        <v>0</v>
      </c>
      <c r="D7528" s="1" t="n">
        <v>1</v>
      </c>
      <c r="E7528" s="1" t="n">
        <v>0</v>
      </c>
      <c r="G7528" s="1" t="n">
        <v>91.08</v>
      </c>
      <c r="I7528" s="3" t="s">
        <v>8275</v>
      </c>
      <c r="L7528" s="1" t="n">
        <v>0</v>
      </c>
      <c r="M7528" s="1" t="n">
        <v>75330</v>
      </c>
    </row>
    <row r="7529" customFormat="false" ht="68.65" hidden="false" customHeight="false" outlineLevel="0" collapsed="false">
      <c r="A7529" s="1" t="n">
        <v>7534</v>
      </c>
      <c r="B7529" s="1" t="n">
        <v>91</v>
      </c>
      <c r="C7529" s="1" t="n">
        <v>0</v>
      </c>
      <c r="D7529" s="1" t="n">
        <v>0</v>
      </c>
      <c r="E7529" s="1" t="n">
        <v>0</v>
      </c>
      <c r="F7529" s="1" t="n">
        <v>7533</v>
      </c>
      <c r="I7529" s="3" t="s">
        <v>8276</v>
      </c>
      <c r="L7529" s="1" t="n">
        <v>0</v>
      </c>
      <c r="M7529" s="1" t="n">
        <v>75340</v>
      </c>
    </row>
    <row r="7530" customFormat="false" ht="14.9" hidden="false" customHeight="false" outlineLevel="0" collapsed="false">
      <c r="A7530" s="1" t="n">
        <v>7535</v>
      </c>
      <c r="B7530" s="1" t="n">
        <v>91</v>
      </c>
      <c r="C7530" s="1" t="n">
        <v>0</v>
      </c>
      <c r="D7530" s="1" t="n">
        <v>0</v>
      </c>
      <c r="E7530" s="1" t="n">
        <v>1</v>
      </c>
      <c r="F7530" s="1" t="n">
        <v>7534</v>
      </c>
      <c r="H7530" s="1" t="s">
        <v>8277</v>
      </c>
      <c r="I7530" s="3" t="e">
        <f aca="false">--#NAME? #NAME? #NAME? #NAME? #NAME? #NAME? #NAME? #NAME? #NAME? #NAME? #NAME? #NAME? #NAME? #NAME? #NAME? #NAME?</f>
        <v>#VALUE!</v>
      </c>
      <c r="J7530" s="3" t="s">
        <v>194</v>
      </c>
      <c r="K7530" s="1" t="n">
        <v>10</v>
      </c>
      <c r="L7530" s="1" t="n">
        <v>0</v>
      </c>
      <c r="M7530" s="1" t="n">
        <v>75350</v>
      </c>
    </row>
    <row r="7531" customFormat="false" ht="14.9" hidden="false" customHeight="false" outlineLevel="0" collapsed="false">
      <c r="A7531" s="1" t="n">
        <v>7536</v>
      </c>
      <c r="B7531" s="1" t="n">
        <v>91</v>
      </c>
      <c r="C7531" s="1" t="n">
        <v>0</v>
      </c>
      <c r="D7531" s="1" t="n">
        <v>0</v>
      </c>
      <c r="E7531" s="1" t="n">
        <v>1</v>
      </c>
      <c r="F7531" s="1" t="n">
        <v>7534</v>
      </c>
      <c r="H7531" s="1" t="s">
        <v>8278</v>
      </c>
      <c r="I7531" s="3" t="e">
        <f aca="false">--#NAME? #NAME?-#NAME? #NAME? #NAME?</f>
        <v>#VALUE!</v>
      </c>
      <c r="J7531" s="3" t="s">
        <v>194</v>
      </c>
      <c r="K7531" s="1" t="n">
        <v>10</v>
      </c>
      <c r="L7531" s="1" t="n">
        <v>0</v>
      </c>
      <c r="M7531" s="1" t="n">
        <v>75360</v>
      </c>
    </row>
    <row r="7532" customFormat="false" ht="14.9" hidden="false" customHeight="false" outlineLevel="0" collapsed="false">
      <c r="A7532" s="1" t="n">
        <v>7537</v>
      </c>
      <c r="B7532" s="1" t="n">
        <v>91</v>
      </c>
      <c r="C7532" s="1" t="n">
        <v>0</v>
      </c>
      <c r="D7532" s="1" t="n">
        <v>0</v>
      </c>
      <c r="E7532" s="1" t="n">
        <v>1</v>
      </c>
      <c r="F7532" s="1" t="n">
        <v>7534</v>
      </c>
      <c r="H7532" s="1" t="s">
        <v>8279</v>
      </c>
      <c r="I7532" s="3" t="e">
        <f aca="false">--#NAME?</f>
        <v>#NAME?</v>
      </c>
      <c r="J7532" s="3" t="s">
        <v>194</v>
      </c>
      <c r="K7532" s="1" t="n">
        <v>10</v>
      </c>
      <c r="L7532" s="1" t="n">
        <v>0</v>
      </c>
      <c r="M7532" s="1" t="n">
        <v>75370</v>
      </c>
    </row>
    <row r="7533" customFormat="false" ht="14.9" hidden="false" customHeight="false" outlineLevel="0" collapsed="false">
      <c r="A7533" s="1" t="n">
        <v>7538</v>
      </c>
      <c r="B7533" s="1" t="n">
        <v>91</v>
      </c>
      <c r="C7533" s="1" t="n">
        <v>0</v>
      </c>
      <c r="D7533" s="1" t="n">
        <v>0</v>
      </c>
      <c r="E7533" s="1" t="n">
        <v>1</v>
      </c>
      <c r="F7533" s="1" t="n">
        <v>7537</v>
      </c>
      <c r="H7533" s="1" t="s">
        <v>8280</v>
      </c>
      <c r="I7533" s="3" t="e">
        <f aca="false">-#NAME? #NAME? #NAME?</f>
        <v>#VALUE!</v>
      </c>
      <c r="J7533" s="3" t="s">
        <v>194</v>
      </c>
      <c r="K7533" s="1" t="n">
        <v>10</v>
      </c>
      <c r="L7533" s="1" t="n">
        <v>0</v>
      </c>
      <c r="M7533" s="1" t="n">
        <v>75380</v>
      </c>
    </row>
    <row r="7534" customFormat="false" ht="14.9" hidden="false" customHeight="false" outlineLevel="0" collapsed="false">
      <c r="A7534" s="1" t="n">
        <v>7539</v>
      </c>
      <c r="B7534" s="1" t="n">
        <v>91</v>
      </c>
      <c r="C7534" s="1" t="n">
        <v>0</v>
      </c>
      <c r="D7534" s="1" t="n">
        <v>0</v>
      </c>
      <c r="E7534" s="1" t="n">
        <v>1</v>
      </c>
      <c r="F7534" s="1" t="n">
        <v>7538</v>
      </c>
      <c r="H7534" s="1" t="s">
        <v>8281</v>
      </c>
      <c r="I7534" s="3" t="e">
        <f aca="false">-#NAME?</f>
        <v>#NAME?</v>
      </c>
      <c r="J7534" s="3" t="s">
        <v>194</v>
      </c>
      <c r="K7534" s="1" t="n">
        <v>10</v>
      </c>
      <c r="L7534" s="1" t="n">
        <v>0</v>
      </c>
      <c r="M7534" s="1" t="n">
        <v>75390</v>
      </c>
    </row>
    <row r="7535" customFormat="false" ht="95.5" hidden="false" customHeight="false" outlineLevel="0" collapsed="false">
      <c r="A7535" s="1" t="n">
        <v>7540</v>
      </c>
      <c r="B7535" s="1" t="n">
        <v>91</v>
      </c>
      <c r="C7535" s="1" t="n">
        <v>0</v>
      </c>
      <c r="D7535" s="1" t="n">
        <v>1</v>
      </c>
      <c r="E7535" s="1" t="n">
        <v>0</v>
      </c>
      <c r="G7535" s="1" t="n">
        <v>91.09</v>
      </c>
      <c r="I7535" s="3" t="s">
        <v>8282</v>
      </c>
      <c r="L7535" s="1" t="n">
        <v>0</v>
      </c>
      <c r="M7535" s="1" t="n">
        <v>75400</v>
      </c>
    </row>
    <row r="7536" customFormat="false" ht="14.9" hidden="false" customHeight="false" outlineLevel="0" collapsed="false">
      <c r="A7536" s="1" t="n">
        <v>7541</v>
      </c>
      <c r="B7536" s="1" t="n">
        <v>91</v>
      </c>
      <c r="C7536" s="1" t="n">
        <v>0</v>
      </c>
      <c r="D7536" s="1" t="n">
        <v>0</v>
      </c>
      <c r="E7536" s="1" t="n">
        <v>1</v>
      </c>
      <c r="F7536" s="1" t="n">
        <v>7540</v>
      </c>
      <c r="H7536" s="1" t="s">
        <v>8283</v>
      </c>
      <c r="I7536" s="3" t="e">
        <f aca="false">-#NAME? #NAME?</f>
        <v>#VALUE!</v>
      </c>
      <c r="J7536" s="3" t="s">
        <v>194</v>
      </c>
      <c r="K7536" s="1" t="n">
        <v>10</v>
      </c>
      <c r="L7536" s="1" t="n">
        <v>0</v>
      </c>
      <c r="M7536" s="1" t="n">
        <v>75410</v>
      </c>
    </row>
    <row r="7537" customFormat="false" ht="14.9" hidden="false" customHeight="false" outlineLevel="0" collapsed="false">
      <c r="A7537" s="1" t="n">
        <v>7542</v>
      </c>
      <c r="B7537" s="1" t="n">
        <v>91</v>
      </c>
      <c r="C7537" s="1" t="n">
        <v>0</v>
      </c>
      <c r="D7537" s="1" t="n">
        <v>0</v>
      </c>
      <c r="E7537" s="1" t="n">
        <v>1</v>
      </c>
      <c r="F7537" s="1" t="n">
        <v>7540</v>
      </c>
      <c r="H7537" s="1" t="s">
        <v>8284</v>
      </c>
      <c r="I7537" s="3" t="e">
        <f aca="false">-#NAME?</f>
        <v>#NAME?</v>
      </c>
      <c r="J7537" s="3" t="s">
        <v>194</v>
      </c>
      <c r="K7537" s="1" t="n">
        <v>10</v>
      </c>
      <c r="L7537" s="1" t="n">
        <v>0</v>
      </c>
      <c r="M7537" s="1" t="n">
        <v>75420</v>
      </c>
    </row>
    <row r="7538" customFormat="false" ht="310.4" hidden="false" customHeight="false" outlineLevel="0" collapsed="false">
      <c r="A7538" s="1" t="n">
        <v>7543</v>
      </c>
      <c r="B7538" s="1" t="n">
        <v>91</v>
      </c>
      <c r="C7538" s="1" t="n">
        <v>0</v>
      </c>
      <c r="D7538" s="1" t="n">
        <v>1</v>
      </c>
      <c r="E7538" s="1" t="n">
        <v>0</v>
      </c>
      <c r="G7538" s="1" t="n">
        <v>91.1</v>
      </c>
      <c r="I7538" s="3" t="s">
        <v>8285</v>
      </c>
      <c r="L7538" s="1" t="n">
        <v>0</v>
      </c>
      <c r="M7538" s="1" t="n">
        <v>75430</v>
      </c>
    </row>
    <row r="7539" customFormat="false" ht="28.35" hidden="false" customHeight="false" outlineLevel="0" collapsed="false">
      <c r="A7539" s="1" t="n">
        <v>7544</v>
      </c>
      <c r="B7539" s="1" t="n">
        <v>91</v>
      </c>
      <c r="C7539" s="1" t="n">
        <v>0</v>
      </c>
      <c r="D7539" s="1" t="n">
        <v>0</v>
      </c>
      <c r="E7539" s="1" t="n">
        <v>0</v>
      </c>
      <c r="F7539" s="1" t="n">
        <v>7543</v>
      </c>
      <c r="I7539" s="3" t="s">
        <v>8286</v>
      </c>
      <c r="L7539" s="1" t="n">
        <v>0</v>
      </c>
      <c r="M7539" s="1" t="n">
        <v>75440</v>
      </c>
    </row>
    <row r="7540" customFormat="false" ht="14.9" hidden="false" customHeight="false" outlineLevel="0" collapsed="false">
      <c r="A7540" s="1" t="n">
        <v>7545</v>
      </c>
      <c r="B7540" s="1" t="n">
        <v>91</v>
      </c>
      <c r="C7540" s="1" t="n">
        <v>0</v>
      </c>
      <c r="D7540" s="1" t="n">
        <v>0</v>
      </c>
      <c r="E7540" s="1" t="n">
        <v>1</v>
      </c>
      <c r="F7540" s="1" t="n">
        <v>7544</v>
      </c>
      <c r="H7540" s="1" t="s">
        <v>8287</v>
      </c>
      <c r="I7540" s="3" t="e">
        <f aca="false">--#NAME? #NAME?,#NAME? #NAME? #NAME? #NAME? (#NAME? #NAME?)</f>
        <v>#VALUE!</v>
      </c>
      <c r="J7540" s="3" t="s">
        <v>194</v>
      </c>
      <c r="K7540" s="1" t="n">
        <v>10</v>
      </c>
      <c r="L7540" s="1" t="n">
        <v>0</v>
      </c>
      <c r="M7540" s="1" t="n">
        <v>75450</v>
      </c>
    </row>
    <row r="7541" customFormat="false" ht="14.9" hidden="false" customHeight="false" outlineLevel="0" collapsed="false">
      <c r="A7541" s="1" t="n">
        <v>7546</v>
      </c>
      <c r="B7541" s="1" t="n">
        <v>91</v>
      </c>
      <c r="C7541" s="1" t="n">
        <v>0</v>
      </c>
      <c r="D7541" s="1" t="n">
        <v>0</v>
      </c>
      <c r="E7541" s="1" t="n">
        <v>1</v>
      </c>
      <c r="F7541" s="1" t="n">
        <v>7544</v>
      </c>
      <c r="H7541" s="1" t="s">
        <v>8288</v>
      </c>
      <c r="I7541" s="3" t="e">
        <f aca="false">--#NAME? #NAME?,#NAME?</f>
        <v>#VALUE!</v>
      </c>
      <c r="J7541" s="3" t="s">
        <v>256</v>
      </c>
      <c r="K7541" s="1" t="n">
        <v>10</v>
      </c>
      <c r="L7541" s="1" t="n">
        <v>0</v>
      </c>
      <c r="M7541" s="1" t="n">
        <v>75460</v>
      </c>
    </row>
    <row r="7542" customFormat="false" ht="14.9" hidden="false" customHeight="false" outlineLevel="0" collapsed="false">
      <c r="A7542" s="1" t="n">
        <v>7547</v>
      </c>
      <c r="B7542" s="1" t="n">
        <v>91</v>
      </c>
      <c r="C7542" s="1" t="n">
        <v>0</v>
      </c>
      <c r="D7542" s="1" t="n">
        <v>0</v>
      </c>
      <c r="E7542" s="1" t="n">
        <v>1</v>
      </c>
      <c r="F7542" s="1" t="n">
        <v>7544</v>
      </c>
      <c r="H7542" s="1" t="s">
        <v>8289</v>
      </c>
      <c r="I7542" s="3" t="e">
        <f aca="false">--#NAME? #NAME?</f>
        <v>#VALUE!</v>
      </c>
      <c r="J7542" s="3" t="s">
        <v>256</v>
      </c>
      <c r="K7542" s="1" t="n">
        <v>10</v>
      </c>
      <c r="L7542" s="1" t="n">
        <v>0</v>
      </c>
      <c r="M7542" s="1" t="n">
        <v>75470</v>
      </c>
    </row>
    <row r="7543" customFormat="false" ht="14.9" hidden="false" customHeight="false" outlineLevel="0" collapsed="false">
      <c r="A7543" s="1" t="n">
        <v>7548</v>
      </c>
      <c r="B7543" s="1" t="n">
        <v>91</v>
      </c>
      <c r="C7543" s="1" t="n">
        <v>0</v>
      </c>
      <c r="D7543" s="1" t="n">
        <v>0</v>
      </c>
      <c r="E7543" s="1" t="n">
        <v>1</v>
      </c>
      <c r="F7543" s="1" t="n">
        <v>7543</v>
      </c>
      <c r="H7543" s="1" t="s">
        <v>8290</v>
      </c>
      <c r="I7543" s="3" t="e">
        <f aca="false">-#NAME?</f>
        <v>#NAME?</v>
      </c>
      <c r="J7543" s="3" t="s">
        <v>256</v>
      </c>
      <c r="K7543" s="1" t="n">
        <v>10</v>
      </c>
      <c r="L7543" s="1" t="n">
        <v>0</v>
      </c>
      <c r="M7543" s="1" t="n">
        <v>75480</v>
      </c>
    </row>
    <row r="7544" customFormat="false" ht="55.2" hidden="false" customHeight="false" outlineLevel="0" collapsed="false">
      <c r="A7544" s="1" t="n">
        <v>7549</v>
      </c>
      <c r="B7544" s="1" t="n">
        <v>91</v>
      </c>
      <c r="C7544" s="1" t="n">
        <v>0</v>
      </c>
      <c r="D7544" s="1" t="n">
        <v>1</v>
      </c>
      <c r="E7544" s="1" t="n">
        <v>0</v>
      </c>
      <c r="G7544" s="1" t="n">
        <v>91.11</v>
      </c>
      <c r="I7544" s="3" t="s">
        <v>8291</v>
      </c>
      <c r="L7544" s="1" t="n">
        <v>0</v>
      </c>
      <c r="M7544" s="1" t="n">
        <v>75490</v>
      </c>
    </row>
    <row r="7545" customFormat="false" ht="14.9" hidden="false" customHeight="false" outlineLevel="0" collapsed="false">
      <c r="A7545" s="1" t="n">
        <v>7550</v>
      </c>
      <c r="B7545" s="1" t="n">
        <v>91</v>
      </c>
      <c r="C7545" s="1" t="n">
        <v>0</v>
      </c>
      <c r="D7545" s="1" t="n">
        <v>0</v>
      </c>
      <c r="E7545" s="1" t="n">
        <v>1</v>
      </c>
      <c r="F7545" s="1" t="n">
        <v>7549</v>
      </c>
      <c r="H7545" s="1" t="s">
        <v>8292</v>
      </c>
      <c r="I7545" s="3" t="e">
        <f aca="false">-#NAME? #NAME? #NAME? #NAME? #NAME? #NAME? #NAME? #NAME? #NAME? #NAME? #NAME?</f>
        <v>#VALUE!</v>
      </c>
      <c r="J7545" s="3" t="s">
        <v>194</v>
      </c>
      <c r="K7545" s="1" t="n">
        <v>10</v>
      </c>
      <c r="L7545" s="1" t="n">
        <v>0</v>
      </c>
      <c r="M7545" s="1" t="n">
        <v>75500</v>
      </c>
    </row>
    <row r="7546" customFormat="false" ht="14.9" hidden="false" customHeight="false" outlineLevel="0" collapsed="false">
      <c r="A7546" s="1" t="n">
        <v>7551</v>
      </c>
      <c r="B7546" s="1" t="n">
        <v>91</v>
      </c>
      <c r="C7546" s="1" t="n">
        <v>0</v>
      </c>
      <c r="D7546" s="1" t="n">
        <v>0</v>
      </c>
      <c r="E7546" s="1" t="n">
        <v>1</v>
      </c>
      <c r="F7546" s="1" t="n">
        <v>7549</v>
      </c>
      <c r="H7546" s="1" t="s">
        <v>8293</v>
      </c>
      <c r="I7546" s="3" t="e">
        <f aca="false">-#NAME? #NAME? #NAME? #NAME?,#NAME? #NAME? #NAME? #NAME?-#NAME? #NAME?-#NAME?</f>
        <v>#VALUE!</v>
      </c>
      <c r="J7546" s="3" t="s">
        <v>194</v>
      </c>
      <c r="K7546" s="1" t="n">
        <v>10</v>
      </c>
      <c r="L7546" s="1" t="n">
        <v>0</v>
      </c>
      <c r="M7546" s="1" t="n">
        <v>75510</v>
      </c>
    </row>
    <row r="7547" customFormat="false" ht="14.9" hidden="false" customHeight="false" outlineLevel="0" collapsed="false">
      <c r="A7547" s="1" t="n">
        <v>7552</v>
      </c>
      <c r="B7547" s="1" t="n">
        <v>91</v>
      </c>
      <c r="C7547" s="1" t="n">
        <v>0</v>
      </c>
      <c r="D7547" s="1" t="n">
        <v>0</v>
      </c>
      <c r="E7547" s="1" t="n">
        <v>1</v>
      </c>
      <c r="F7547" s="1" t="n">
        <v>7549</v>
      </c>
      <c r="H7547" s="1" t="s">
        <v>8294</v>
      </c>
      <c r="I7547" s="3" t="e">
        <f aca="false">-#NAME? #NAME?</f>
        <v>#VALUE!</v>
      </c>
      <c r="J7547" s="3" t="s">
        <v>194</v>
      </c>
      <c r="K7547" s="1" t="n">
        <v>10</v>
      </c>
      <c r="L7547" s="1" t="n">
        <v>0</v>
      </c>
      <c r="M7547" s="1" t="n">
        <v>75520</v>
      </c>
    </row>
    <row r="7548" customFormat="false" ht="14.9" hidden="false" customHeight="false" outlineLevel="0" collapsed="false">
      <c r="A7548" s="1" t="n">
        <v>7553</v>
      </c>
      <c r="B7548" s="1" t="n">
        <v>91</v>
      </c>
      <c r="C7548" s="1" t="n">
        <v>0</v>
      </c>
      <c r="D7548" s="1" t="n">
        <v>0</v>
      </c>
      <c r="E7548" s="1" t="n">
        <v>1</v>
      </c>
      <c r="F7548" s="1" t="n">
        <v>7549</v>
      </c>
      <c r="H7548" s="1" t="s">
        <v>8295</v>
      </c>
      <c r="I7548" s="3" t="e">
        <f aca="false">-#NAME?</f>
        <v>#NAME?</v>
      </c>
      <c r="J7548" s="3" t="s">
        <v>256</v>
      </c>
      <c r="K7548" s="1" t="n">
        <v>10</v>
      </c>
      <c r="L7548" s="1" t="n">
        <v>0</v>
      </c>
      <c r="M7548" s="1" t="n">
        <v>75530</v>
      </c>
    </row>
    <row r="7549" customFormat="false" ht="149.25" hidden="false" customHeight="false" outlineLevel="0" collapsed="false">
      <c r="A7549" s="1" t="n">
        <v>7554</v>
      </c>
      <c r="B7549" s="1" t="n">
        <v>91</v>
      </c>
      <c r="C7549" s="1" t="n">
        <v>0</v>
      </c>
      <c r="D7549" s="1" t="n">
        <v>1</v>
      </c>
      <c r="E7549" s="1" t="n">
        <v>0</v>
      </c>
      <c r="G7549" s="1" t="n">
        <v>91.12</v>
      </c>
      <c r="I7549" s="3" t="s">
        <v>8296</v>
      </c>
      <c r="L7549" s="1" t="n">
        <v>0</v>
      </c>
      <c r="M7549" s="1" t="n">
        <v>75540</v>
      </c>
    </row>
    <row r="7550" customFormat="false" ht="14.9" hidden="false" customHeight="false" outlineLevel="0" collapsed="false">
      <c r="A7550" s="1" t="n">
        <v>7555</v>
      </c>
      <c r="B7550" s="1" t="n">
        <v>91</v>
      </c>
      <c r="C7550" s="1" t="n">
        <v>0</v>
      </c>
      <c r="D7550" s="1" t="n">
        <v>0</v>
      </c>
      <c r="E7550" s="1" t="n">
        <v>1</v>
      </c>
      <c r="F7550" s="1" t="n">
        <v>7554</v>
      </c>
      <c r="H7550" s="1" t="s">
        <v>8297</v>
      </c>
      <c r="I7550" s="3" t="e">
        <f aca="false">-#NAME?</f>
        <v>#NAME?</v>
      </c>
      <c r="J7550" s="3" t="s">
        <v>194</v>
      </c>
      <c r="K7550" s="1" t="n">
        <v>10</v>
      </c>
      <c r="L7550" s="1" t="n">
        <v>0</v>
      </c>
      <c r="M7550" s="1" t="n">
        <v>75550</v>
      </c>
    </row>
    <row r="7551" customFormat="false" ht="14.9" hidden="false" customHeight="false" outlineLevel="0" collapsed="false">
      <c r="A7551" s="1" t="n">
        <v>7556</v>
      </c>
      <c r="B7551" s="1" t="n">
        <v>91</v>
      </c>
      <c r="C7551" s="1" t="n">
        <v>0</v>
      </c>
      <c r="D7551" s="1" t="n">
        <v>0</v>
      </c>
      <c r="E7551" s="1" t="n">
        <v>1</v>
      </c>
      <c r="F7551" s="1" t="n">
        <v>7554</v>
      </c>
      <c r="H7551" s="1" t="s">
        <v>8298</v>
      </c>
      <c r="I7551" s="3" t="e">
        <f aca="false">-#NAME?</f>
        <v>#NAME?</v>
      </c>
      <c r="J7551" s="3" t="s">
        <v>256</v>
      </c>
      <c r="K7551" s="1" t="n">
        <v>10</v>
      </c>
      <c r="L7551" s="1" t="n">
        <v>0</v>
      </c>
      <c r="M7551" s="1" t="n">
        <v>75560</v>
      </c>
    </row>
    <row r="7552" customFormat="false" ht="122.35" hidden="false" customHeight="false" outlineLevel="0" collapsed="false">
      <c r="A7552" s="1" t="n">
        <v>7557</v>
      </c>
      <c r="B7552" s="1" t="n">
        <v>91</v>
      </c>
      <c r="C7552" s="1" t="n">
        <v>0</v>
      </c>
      <c r="D7552" s="1" t="n">
        <v>1</v>
      </c>
      <c r="E7552" s="1" t="n">
        <v>0</v>
      </c>
      <c r="G7552" s="1" t="n">
        <v>91.13</v>
      </c>
      <c r="I7552" s="3" t="s">
        <v>8299</v>
      </c>
      <c r="L7552" s="1" t="n">
        <v>0</v>
      </c>
      <c r="M7552" s="1" t="n">
        <v>75570</v>
      </c>
    </row>
    <row r="7553" customFormat="false" ht="14.9" hidden="false" customHeight="false" outlineLevel="0" collapsed="false">
      <c r="A7553" s="1" t="n">
        <v>7558</v>
      </c>
      <c r="B7553" s="1" t="n">
        <v>91</v>
      </c>
      <c r="C7553" s="1" t="n">
        <v>0</v>
      </c>
      <c r="D7553" s="1" t="n">
        <v>0</v>
      </c>
      <c r="E7553" s="1" t="n">
        <v>1</v>
      </c>
      <c r="F7553" s="1" t="n">
        <v>7557</v>
      </c>
      <c r="H7553" s="1" t="s">
        <v>8300</v>
      </c>
      <c r="I7553" s="3" t="e">
        <f aca="false">-#NAME? #NAME? #NAME? #NAME? #NAME? #NAME? #NAME? #NAME? #NAME? #NAME?</f>
        <v>#VALUE!</v>
      </c>
      <c r="J7553" s="3" t="s">
        <v>256</v>
      </c>
      <c r="K7553" s="1" t="n">
        <v>10</v>
      </c>
      <c r="L7553" s="1" t="n">
        <v>0</v>
      </c>
      <c r="M7553" s="1" t="n">
        <v>75580</v>
      </c>
    </row>
    <row r="7554" customFormat="false" ht="14.9" hidden="false" customHeight="false" outlineLevel="0" collapsed="false">
      <c r="A7554" s="1" t="n">
        <v>7559</v>
      </c>
      <c r="B7554" s="1" t="n">
        <v>91</v>
      </c>
      <c r="C7554" s="1" t="n">
        <v>0</v>
      </c>
      <c r="D7554" s="1" t="n">
        <v>0</v>
      </c>
      <c r="E7554" s="1" t="n">
        <v>1</v>
      </c>
      <c r="F7554" s="1" t="n">
        <v>7557</v>
      </c>
      <c r="H7554" s="1" t="s">
        <v>8301</v>
      </c>
      <c r="I7554" s="3" t="e">
        <f aca="false">-#NAME? #NAME? #NAME?,#NAME? #NAME? #NAME? #NAME? #NAME? #NAME?-#NAME?</f>
        <v>#VALUE!</v>
      </c>
      <c r="J7554" s="3" t="s">
        <v>256</v>
      </c>
      <c r="K7554" s="1" t="n">
        <v>10</v>
      </c>
      <c r="L7554" s="1" t="n">
        <v>0</v>
      </c>
      <c r="M7554" s="1" t="n">
        <v>75590</v>
      </c>
    </row>
    <row r="7555" customFormat="false" ht="14.9" hidden="false" customHeight="false" outlineLevel="0" collapsed="false">
      <c r="A7555" s="1" t="n">
        <v>7560</v>
      </c>
      <c r="B7555" s="1" t="n">
        <v>91</v>
      </c>
      <c r="C7555" s="1" t="n">
        <v>0</v>
      </c>
      <c r="D7555" s="1" t="n">
        <v>0</v>
      </c>
      <c r="E7555" s="1" t="n">
        <v>1</v>
      </c>
      <c r="F7555" s="1" t="n">
        <v>7557</v>
      </c>
      <c r="H7555" s="1" t="s">
        <v>8302</v>
      </c>
      <c r="I7555" s="3" t="e">
        <f aca="false">-#NAME?</f>
        <v>#NAME?</v>
      </c>
      <c r="J7555" s="3" t="s">
        <v>256</v>
      </c>
      <c r="K7555" s="1" t="n">
        <v>10</v>
      </c>
      <c r="L7555" s="1" t="n">
        <v>0</v>
      </c>
      <c r="M7555" s="1" t="n">
        <v>75600</v>
      </c>
    </row>
    <row r="7556" customFormat="false" ht="55.2" hidden="false" customHeight="false" outlineLevel="0" collapsed="false">
      <c r="A7556" s="1" t="n">
        <v>7561</v>
      </c>
      <c r="B7556" s="1" t="n">
        <v>91</v>
      </c>
      <c r="C7556" s="1" t="n">
        <v>0</v>
      </c>
      <c r="D7556" s="1" t="n">
        <v>1</v>
      </c>
      <c r="E7556" s="1" t="n">
        <v>0</v>
      </c>
      <c r="G7556" s="1" t="n">
        <v>91.14</v>
      </c>
      <c r="I7556" s="3" t="s">
        <v>8303</v>
      </c>
      <c r="L7556" s="1" t="n">
        <v>0</v>
      </c>
      <c r="M7556" s="1" t="n">
        <v>75610</v>
      </c>
    </row>
    <row r="7557" customFormat="false" ht="14.9" hidden="false" customHeight="false" outlineLevel="0" collapsed="false">
      <c r="A7557" s="1" t="n">
        <v>7562</v>
      </c>
      <c r="B7557" s="1" t="n">
        <v>91</v>
      </c>
      <c r="C7557" s="1" t="n">
        <v>0</v>
      </c>
      <c r="D7557" s="1" t="n">
        <v>0</v>
      </c>
      <c r="E7557" s="1" t="n">
        <v>1</v>
      </c>
      <c r="F7557" s="1" t="n">
        <v>7561</v>
      </c>
      <c r="H7557" s="1" t="s">
        <v>8304</v>
      </c>
      <c r="I7557" s="3" t="e">
        <f aca="false">-#NAME?,#NAME? #NAME?</f>
        <v>#VALUE!</v>
      </c>
      <c r="J7557" s="3" t="s">
        <v>256</v>
      </c>
      <c r="K7557" s="1" t="n">
        <v>10</v>
      </c>
      <c r="L7557" s="1" t="n">
        <v>0</v>
      </c>
      <c r="M7557" s="1" t="n">
        <v>75620</v>
      </c>
    </row>
    <row r="7558" customFormat="false" ht="14.9" hidden="false" customHeight="false" outlineLevel="0" collapsed="false">
      <c r="A7558" s="1" t="n">
        <v>7563</v>
      </c>
      <c r="B7558" s="1" t="n">
        <v>91</v>
      </c>
      <c r="C7558" s="1" t="n">
        <v>0</v>
      </c>
      <c r="D7558" s="1" t="n">
        <v>0</v>
      </c>
      <c r="E7558" s="1" t="n">
        <v>1</v>
      </c>
      <c r="F7558" s="1" t="n">
        <v>7561</v>
      </c>
      <c r="H7558" s="1" t="s">
        <v>8305</v>
      </c>
      <c r="I7558" s="3" t="e">
        <f aca="false">-#NAME?</f>
        <v>#NAME?</v>
      </c>
      <c r="J7558" s="3" t="s">
        <v>256</v>
      </c>
      <c r="K7558" s="1" t="n">
        <v>10</v>
      </c>
      <c r="L7558" s="1" t="n">
        <v>0</v>
      </c>
      <c r="M7558" s="1" t="n">
        <v>75630</v>
      </c>
    </row>
    <row r="7559" customFormat="false" ht="14.9" hidden="false" customHeight="false" outlineLevel="0" collapsed="false">
      <c r="A7559" s="1" t="n">
        <v>7564</v>
      </c>
      <c r="B7559" s="1" t="n">
        <v>91</v>
      </c>
      <c r="C7559" s="1" t="n">
        <v>0</v>
      </c>
      <c r="D7559" s="1" t="n">
        <v>0</v>
      </c>
      <c r="E7559" s="1" t="n">
        <v>1</v>
      </c>
      <c r="F7559" s="1" t="n">
        <v>7561</v>
      </c>
      <c r="H7559" s="1" t="s">
        <v>8306</v>
      </c>
      <c r="I7559" s="3" t="e">
        <f aca="false">-#NAME? #NAME? #NAME?</f>
        <v>#VALUE!</v>
      </c>
      <c r="J7559" s="3" t="s">
        <v>256</v>
      </c>
      <c r="K7559" s="1" t="n">
        <v>10</v>
      </c>
      <c r="L7559" s="1" t="n">
        <v>0</v>
      </c>
      <c r="M7559" s="1" t="n">
        <v>75640</v>
      </c>
    </row>
    <row r="7560" customFormat="false" ht="14.9" hidden="false" customHeight="false" outlineLevel="0" collapsed="false">
      <c r="A7560" s="1" t="n">
        <v>7565</v>
      </c>
      <c r="B7560" s="1" t="n">
        <v>91</v>
      </c>
      <c r="C7560" s="1" t="n">
        <v>0</v>
      </c>
      <c r="D7560" s="1" t="n">
        <v>0</v>
      </c>
      <c r="E7560" s="1" t="n">
        <v>1</v>
      </c>
      <c r="F7560" s="1" t="n">
        <v>7561</v>
      </c>
      <c r="H7560" s="1" t="s">
        <v>8307</v>
      </c>
      <c r="I7560" s="3" t="e">
        <f aca="false">-#NAME?</f>
        <v>#NAME?</v>
      </c>
      <c r="J7560" s="3" t="s">
        <v>256</v>
      </c>
      <c r="K7560" s="1" t="n">
        <v>10</v>
      </c>
      <c r="L7560" s="1" t="n">
        <v>0</v>
      </c>
      <c r="M7560" s="1" t="n">
        <v>75650</v>
      </c>
    </row>
    <row r="7561" customFormat="false" ht="149.25" hidden="false" customHeight="false" outlineLevel="0" collapsed="false">
      <c r="A7561" s="1" t="n">
        <v>7566</v>
      </c>
      <c r="B7561" s="1" t="n">
        <v>92</v>
      </c>
      <c r="C7561" s="1" t="n">
        <v>0</v>
      </c>
      <c r="D7561" s="1" t="n">
        <v>1</v>
      </c>
      <c r="E7561" s="1" t="n">
        <v>0</v>
      </c>
      <c r="G7561" s="1" t="n">
        <v>92.01</v>
      </c>
      <c r="I7561" s="3" t="s">
        <v>8308</v>
      </c>
      <c r="L7561" s="1" t="n">
        <v>0</v>
      </c>
      <c r="M7561" s="1" t="n">
        <v>75660</v>
      </c>
    </row>
    <row r="7562" customFormat="false" ht="14.9" hidden="false" customHeight="false" outlineLevel="0" collapsed="false">
      <c r="A7562" s="1" t="n">
        <v>7567</v>
      </c>
      <c r="B7562" s="1" t="n">
        <v>92</v>
      </c>
      <c r="C7562" s="1" t="n">
        <v>0</v>
      </c>
      <c r="D7562" s="1" t="n">
        <v>0</v>
      </c>
      <c r="E7562" s="1" t="n">
        <v>1</v>
      </c>
      <c r="F7562" s="1" t="n">
        <v>7566</v>
      </c>
      <c r="H7562" s="1" t="s">
        <v>8309</v>
      </c>
      <c r="I7562" s="3" t="e">
        <f aca="false">-#NAME? #NAME?</f>
        <v>#VALUE!</v>
      </c>
      <c r="J7562" s="3" t="s">
        <v>194</v>
      </c>
      <c r="K7562" s="1" t="n">
        <v>10</v>
      </c>
      <c r="L7562" s="1" t="n">
        <v>0</v>
      </c>
      <c r="M7562" s="1" t="n">
        <v>75670</v>
      </c>
    </row>
    <row r="7563" customFormat="false" ht="14.9" hidden="false" customHeight="false" outlineLevel="0" collapsed="false">
      <c r="A7563" s="1" t="n">
        <v>7568</v>
      </c>
      <c r="B7563" s="1" t="n">
        <v>92</v>
      </c>
      <c r="C7563" s="1" t="n">
        <v>0</v>
      </c>
      <c r="D7563" s="1" t="n">
        <v>0</v>
      </c>
      <c r="E7563" s="1" t="n">
        <v>1</v>
      </c>
      <c r="F7563" s="1" t="n">
        <v>7566</v>
      </c>
      <c r="H7563" s="1" t="s">
        <v>8310</v>
      </c>
      <c r="I7563" s="3" t="e">
        <f aca="false">-#NAME? #NAME?</f>
        <v>#VALUE!</v>
      </c>
      <c r="J7563" s="3" t="s">
        <v>194</v>
      </c>
      <c r="K7563" s="1" t="n">
        <v>10</v>
      </c>
      <c r="L7563" s="1" t="n">
        <v>0</v>
      </c>
      <c r="M7563" s="1" t="n">
        <v>75680</v>
      </c>
    </row>
    <row r="7564" customFormat="false" ht="14.9" hidden="false" customHeight="false" outlineLevel="0" collapsed="false">
      <c r="A7564" s="1" t="n">
        <v>7569</v>
      </c>
      <c r="B7564" s="1" t="n">
        <v>92</v>
      </c>
      <c r="C7564" s="1" t="n">
        <v>0</v>
      </c>
      <c r="D7564" s="1" t="n">
        <v>0</v>
      </c>
      <c r="E7564" s="1" t="n">
        <v>1</v>
      </c>
      <c r="F7564" s="1" t="n">
        <v>7566</v>
      </c>
      <c r="H7564" s="1" t="s">
        <v>8311</v>
      </c>
      <c r="I7564" s="3" t="e">
        <f aca="false">-#NAME?</f>
        <v>#NAME?</v>
      </c>
      <c r="J7564" s="3" t="s">
        <v>194</v>
      </c>
      <c r="K7564" s="1" t="n">
        <v>10</v>
      </c>
      <c r="L7564" s="1" t="n">
        <v>0</v>
      </c>
      <c r="M7564" s="1" t="n">
        <v>75690</v>
      </c>
    </row>
    <row r="7565" customFormat="false" ht="122.35" hidden="false" customHeight="false" outlineLevel="0" collapsed="false">
      <c r="A7565" s="1" t="n">
        <v>7570</v>
      </c>
      <c r="B7565" s="1" t="n">
        <v>92</v>
      </c>
      <c r="C7565" s="1" t="n">
        <v>0</v>
      </c>
      <c r="D7565" s="1" t="n">
        <v>1</v>
      </c>
      <c r="E7565" s="1" t="n">
        <v>0</v>
      </c>
      <c r="G7565" s="1" t="n">
        <v>92.02</v>
      </c>
      <c r="I7565" s="3" t="s">
        <v>8312</v>
      </c>
      <c r="L7565" s="1" t="n">
        <v>0</v>
      </c>
      <c r="M7565" s="1" t="n">
        <v>75700</v>
      </c>
    </row>
    <row r="7566" customFormat="false" ht="14.9" hidden="false" customHeight="false" outlineLevel="0" collapsed="false">
      <c r="A7566" s="1" t="n">
        <v>7571</v>
      </c>
      <c r="B7566" s="1" t="n">
        <v>92</v>
      </c>
      <c r="C7566" s="1" t="n">
        <v>0</v>
      </c>
      <c r="D7566" s="1" t="n">
        <v>0</v>
      </c>
      <c r="E7566" s="1" t="n">
        <v>1</v>
      </c>
      <c r="F7566" s="1" t="n">
        <v>7570</v>
      </c>
      <c r="G7566" s="1" t="s">
        <v>8313</v>
      </c>
      <c r="H7566" s="1" t="s">
        <v>8314</v>
      </c>
      <c r="I7566" s="3" t="e">
        <f aca="false">-#NAME? #NAME? #NAME? #NAME?</f>
        <v>#VALUE!</v>
      </c>
      <c r="J7566" s="3" t="s">
        <v>194</v>
      </c>
      <c r="K7566" s="1" t="n">
        <v>10</v>
      </c>
      <c r="L7566" s="1" t="n">
        <v>0</v>
      </c>
      <c r="M7566" s="1" t="n">
        <v>75710</v>
      </c>
    </row>
    <row r="7567" customFormat="false" ht="14.9" hidden="false" customHeight="false" outlineLevel="0" collapsed="false">
      <c r="A7567" s="1" t="n">
        <v>7572</v>
      </c>
      <c r="B7567" s="1" t="n">
        <v>92</v>
      </c>
      <c r="C7567" s="1" t="n">
        <v>0</v>
      </c>
      <c r="D7567" s="1" t="n">
        <v>0</v>
      </c>
      <c r="E7567" s="1" t="n">
        <v>1</v>
      </c>
      <c r="F7567" s="1" t="n">
        <v>7570</v>
      </c>
      <c r="H7567" s="1" t="s">
        <v>8315</v>
      </c>
      <c r="I7567" s="3" t="e">
        <f aca="false">-#NAME?</f>
        <v>#NAME?</v>
      </c>
      <c r="J7567" s="3" t="s">
        <v>194</v>
      </c>
      <c r="K7567" s="1" t="n">
        <v>10</v>
      </c>
      <c r="L7567" s="1" t="n">
        <v>0</v>
      </c>
      <c r="M7567" s="1" t="n">
        <v>75720</v>
      </c>
    </row>
    <row r="7568" customFormat="false" ht="13.8" hidden="false" customHeight="false" outlineLevel="0" collapsed="false">
      <c r="A7568" s="1" t="n">
        <v>7573</v>
      </c>
      <c r="B7568" s="1" t="n">
        <v>92</v>
      </c>
      <c r="C7568" s="1" t="n">
        <v>0</v>
      </c>
      <c r="D7568" s="1" t="n">
        <v>1</v>
      </c>
      <c r="E7568" s="1" t="n">
        <v>0</v>
      </c>
      <c r="G7568" s="1" t="s">
        <v>8316</v>
      </c>
      <c r="L7568" s="1" t="n">
        <v>0</v>
      </c>
      <c r="M7568" s="1" t="n">
        <v>75730</v>
      </c>
    </row>
    <row r="7569" customFormat="false" ht="13.8" hidden="false" customHeight="false" outlineLevel="0" collapsed="false">
      <c r="A7569" s="1" t="n">
        <v>7574</v>
      </c>
      <c r="B7569" s="1" t="n">
        <v>92</v>
      </c>
      <c r="C7569" s="1" t="n">
        <v>0</v>
      </c>
      <c r="D7569" s="1" t="n">
        <v>1</v>
      </c>
      <c r="E7569" s="1" t="n">
        <v>0</v>
      </c>
      <c r="G7569" s="1" t="s">
        <v>8317</v>
      </c>
      <c r="L7569" s="1" t="n">
        <v>0</v>
      </c>
      <c r="M7569" s="1" t="n">
        <v>75740</v>
      </c>
    </row>
    <row r="7570" customFormat="false" ht="283.55" hidden="false" customHeight="false" outlineLevel="0" collapsed="false">
      <c r="A7570" s="1" t="n">
        <v>7575</v>
      </c>
      <c r="B7570" s="1" t="n">
        <v>92</v>
      </c>
      <c r="C7570" s="1" t="n">
        <v>0</v>
      </c>
      <c r="D7570" s="1" t="n">
        <v>1</v>
      </c>
      <c r="E7570" s="1" t="n">
        <v>0</v>
      </c>
      <c r="G7570" s="1" t="n">
        <v>92.05</v>
      </c>
      <c r="I7570" s="3" t="s">
        <v>8318</v>
      </c>
      <c r="L7570" s="1" t="n">
        <v>0</v>
      </c>
      <c r="M7570" s="1" t="n">
        <v>75750</v>
      </c>
    </row>
    <row r="7571" customFormat="false" ht="14.9" hidden="false" customHeight="false" outlineLevel="0" collapsed="false">
      <c r="A7571" s="1" t="n">
        <v>7576</v>
      </c>
      <c r="B7571" s="1" t="n">
        <v>92</v>
      </c>
      <c r="C7571" s="1" t="n">
        <v>0</v>
      </c>
      <c r="D7571" s="1" t="n">
        <v>0</v>
      </c>
      <c r="E7571" s="1" t="n">
        <v>1</v>
      </c>
      <c r="F7571" s="1" t="n">
        <v>7575</v>
      </c>
      <c r="H7571" s="1" t="s">
        <v>8319</v>
      </c>
      <c r="I7571" s="3" t="e">
        <f aca="false">-#NAME?-#NAME? #NAME?</f>
        <v>#VALUE!</v>
      </c>
      <c r="J7571" s="3" t="s">
        <v>194</v>
      </c>
      <c r="K7571" s="1" t="n">
        <v>10</v>
      </c>
      <c r="L7571" s="1" t="n">
        <v>0</v>
      </c>
      <c r="M7571" s="1" t="n">
        <v>75760</v>
      </c>
    </row>
    <row r="7572" customFormat="false" ht="14.9" hidden="false" customHeight="false" outlineLevel="0" collapsed="false">
      <c r="A7572" s="1" t="n">
        <v>7577</v>
      </c>
      <c r="B7572" s="1" t="n">
        <v>92</v>
      </c>
      <c r="C7572" s="1" t="n">
        <v>0</v>
      </c>
      <c r="D7572" s="1" t="n">
        <v>0</v>
      </c>
      <c r="E7572" s="1" t="n">
        <v>1</v>
      </c>
      <c r="F7572" s="1" t="n">
        <v>7575</v>
      </c>
      <c r="H7572" s="1" t="s">
        <v>8320</v>
      </c>
      <c r="I7572" s="3" t="e">
        <f aca="false">-#NAME?</f>
        <v>#NAME?</v>
      </c>
      <c r="J7572" s="3" t="s">
        <v>194</v>
      </c>
      <c r="K7572" s="1" t="n">
        <v>10</v>
      </c>
      <c r="L7572" s="1" t="n">
        <v>0</v>
      </c>
      <c r="M7572" s="1" t="n">
        <v>75770</v>
      </c>
    </row>
    <row r="7573" customFormat="false" ht="162.65" hidden="false" customHeight="false" outlineLevel="0" collapsed="false">
      <c r="A7573" s="1" t="n">
        <v>7578</v>
      </c>
      <c r="B7573" s="1" t="n">
        <v>92</v>
      </c>
      <c r="C7573" s="1" t="n">
        <v>0</v>
      </c>
      <c r="D7573" s="1" t="n">
        <v>1</v>
      </c>
      <c r="E7573" s="1" t="n">
        <v>1</v>
      </c>
      <c r="G7573" s="1" t="n">
        <v>92.06</v>
      </c>
      <c r="H7573" s="1" t="s">
        <v>8321</v>
      </c>
      <c r="I7573" s="3" t="s">
        <v>8322</v>
      </c>
      <c r="J7573" s="3" t="s">
        <v>194</v>
      </c>
      <c r="K7573" s="1" t="n">
        <v>10</v>
      </c>
      <c r="L7573" s="1" t="n">
        <v>0</v>
      </c>
      <c r="M7573" s="1" t="n">
        <v>75780</v>
      </c>
    </row>
    <row r="7574" customFormat="false" ht="216.4" hidden="false" customHeight="false" outlineLevel="0" collapsed="false">
      <c r="A7574" s="1" t="n">
        <v>7579</v>
      </c>
      <c r="B7574" s="1" t="n">
        <v>92</v>
      </c>
      <c r="C7574" s="1" t="n">
        <v>0</v>
      </c>
      <c r="D7574" s="1" t="n">
        <v>1</v>
      </c>
      <c r="E7574" s="1" t="n">
        <v>0</v>
      </c>
      <c r="G7574" s="1" t="n">
        <v>92.07</v>
      </c>
      <c r="I7574" s="3" t="s">
        <v>8323</v>
      </c>
      <c r="L7574" s="1" t="n">
        <v>0</v>
      </c>
      <c r="M7574" s="1" t="n">
        <v>75790</v>
      </c>
    </row>
    <row r="7575" customFormat="false" ht="14.9" hidden="false" customHeight="false" outlineLevel="0" collapsed="false">
      <c r="A7575" s="1" t="n">
        <v>7580</v>
      </c>
      <c r="B7575" s="1" t="n">
        <v>92</v>
      </c>
      <c r="C7575" s="1" t="n">
        <v>0</v>
      </c>
      <c r="D7575" s="1" t="n">
        <v>0</v>
      </c>
      <c r="E7575" s="1" t="n">
        <v>1</v>
      </c>
      <c r="F7575" s="1" t="n">
        <v>7579</v>
      </c>
      <c r="H7575" s="1" t="s">
        <v>8324</v>
      </c>
      <c r="I7575" s="3" t="e">
        <f aca="false">-#NAME? #NAME?,#NAME? #NAME? #NAME?</f>
        <v>#VALUE!</v>
      </c>
      <c r="J7575" s="3" t="s">
        <v>194</v>
      </c>
      <c r="K7575" s="1" t="n">
        <v>10</v>
      </c>
      <c r="L7575" s="1" t="n">
        <v>0</v>
      </c>
      <c r="M7575" s="1" t="n">
        <v>75800</v>
      </c>
    </row>
    <row r="7576" customFormat="false" ht="14.9" hidden="false" customHeight="false" outlineLevel="0" collapsed="false">
      <c r="A7576" s="1" t="n">
        <v>7581</v>
      </c>
      <c r="B7576" s="1" t="n">
        <v>92</v>
      </c>
      <c r="C7576" s="1" t="n">
        <v>0</v>
      </c>
      <c r="D7576" s="1" t="n">
        <v>0</v>
      </c>
      <c r="E7576" s="1" t="n">
        <v>1</v>
      </c>
      <c r="F7576" s="1" t="n">
        <v>7579</v>
      </c>
      <c r="H7576" s="1" t="s">
        <v>8325</v>
      </c>
      <c r="I7576" s="3" t="e">
        <f aca="false">-#NAME?</f>
        <v>#NAME?</v>
      </c>
      <c r="J7576" s="3" t="s">
        <v>194</v>
      </c>
      <c r="K7576" s="1" t="n">
        <v>10</v>
      </c>
      <c r="L7576" s="1" t="n">
        <v>0</v>
      </c>
      <c r="M7576" s="1" t="n">
        <v>75810</v>
      </c>
    </row>
    <row r="7577" customFormat="false" ht="444.75" hidden="false" customHeight="false" outlineLevel="0" collapsed="false">
      <c r="A7577" s="1" t="n">
        <v>7582</v>
      </c>
      <c r="B7577" s="1" t="n">
        <v>92</v>
      </c>
      <c r="C7577" s="1" t="n">
        <v>0</v>
      </c>
      <c r="D7577" s="1" t="n">
        <v>1</v>
      </c>
      <c r="E7577" s="1" t="n">
        <v>0</v>
      </c>
      <c r="G7577" s="1" t="n">
        <v>92.08</v>
      </c>
      <c r="I7577" s="3" t="s">
        <v>8326</v>
      </c>
      <c r="L7577" s="1" t="n">
        <v>0</v>
      </c>
      <c r="M7577" s="1" t="n">
        <v>75820</v>
      </c>
    </row>
    <row r="7578" customFormat="false" ht="14.9" hidden="false" customHeight="false" outlineLevel="0" collapsed="false">
      <c r="A7578" s="1" t="n">
        <v>7583</v>
      </c>
      <c r="B7578" s="1" t="n">
        <v>92</v>
      </c>
      <c r="C7578" s="1" t="n">
        <v>0</v>
      </c>
      <c r="D7578" s="1" t="n">
        <v>0</v>
      </c>
      <c r="E7578" s="1" t="n">
        <v>1</v>
      </c>
      <c r="F7578" s="1" t="n">
        <v>7582</v>
      </c>
      <c r="H7578" s="1" t="s">
        <v>8327</v>
      </c>
      <c r="I7578" s="3" t="e">
        <f aca="false">-#NAME? #NAME?</f>
        <v>#VALUE!</v>
      </c>
      <c r="J7578" s="3" t="s">
        <v>194</v>
      </c>
      <c r="K7578" s="1" t="n">
        <v>10</v>
      </c>
      <c r="L7578" s="1" t="n">
        <v>0</v>
      </c>
      <c r="M7578" s="1" t="n">
        <v>75830</v>
      </c>
    </row>
    <row r="7579" customFormat="false" ht="14.9" hidden="false" customHeight="false" outlineLevel="0" collapsed="false">
      <c r="A7579" s="1" t="n">
        <v>7584</v>
      </c>
      <c r="B7579" s="1" t="n">
        <v>92</v>
      </c>
      <c r="C7579" s="1" t="n">
        <v>0</v>
      </c>
      <c r="D7579" s="1" t="n">
        <v>0</v>
      </c>
      <c r="E7579" s="1" t="n">
        <v>1</v>
      </c>
      <c r="F7579" s="1" t="n">
        <v>7582</v>
      </c>
      <c r="H7579" s="1" t="s">
        <v>8328</v>
      </c>
      <c r="I7579" s="3" t="e">
        <f aca="false">-#NAME?</f>
        <v>#NAME?</v>
      </c>
      <c r="J7579" s="3" t="s">
        <v>194</v>
      </c>
      <c r="K7579" s="1" t="n">
        <v>10</v>
      </c>
      <c r="L7579" s="1" t="n">
        <v>0</v>
      </c>
      <c r="M7579" s="1" t="n">
        <v>75840</v>
      </c>
    </row>
    <row r="7580" customFormat="false" ht="364.15" hidden="false" customHeight="false" outlineLevel="0" collapsed="false">
      <c r="A7580" s="1" t="n">
        <v>7585</v>
      </c>
      <c r="B7580" s="1" t="n">
        <v>92</v>
      </c>
      <c r="C7580" s="1" t="n">
        <v>0</v>
      </c>
      <c r="D7580" s="1" t="n">
        <v>1</v>
      </c>
      <c r="E7580" s="1" t="n">
        <v>0</v>
      </c>
      <c r="G7580" s="1" t="n">
        <v>92.09</v>
      </c>
      <c r="I7580" s="3" t="s">
        <v>8329</v>
      </c>
      <c r="L7580" s="1" t="n">
        <v>0</v>
      </c>
      <c r="M7580" s="1" t="n">
        <v>75850</v>
      </c>
    </row>
    <row r="7581" customFormat="false" ht="14.9" hidden="false" customHeight="false" outlineLevel="0" collapsed="false">
      <c r="A7581" s="1" t="n">
        <v>7586</v>
      </c>
      <c r="B7581" s="1" t="n">
        <v>92</v>
      </c>
      <c r="C7581" s="1" t="n">
        <v>0</v>
      </c>
      <c r="D7581" s="1" t="n">
        <v>0</v>
      </c>
      <c r="E7581" s="1" t="n">
        <v>1</v>
      </c>
      <c r="F7581" s="1" t="n">
        <v>7585</v>
      </c>
      <c r="H7581" s="1" t="s">
        <v>8330</v>
      </c>
      <c r="I7581" s="3" t="e">
        <f aca="false">-#NAME? #NAME? #NAME?</f>
        <v>#VALUE!</v>
      </c>
      <c r="J7581" s="3" t="s">
        <v>256</v>
      </c>
      <c r="K7581" s="1" t="n">
        <v>10</v>
      </c>
      <c r="L7581" s="1" t="n">
        <v>0</v>
      </c>
      <c r="M7581" s="1" t="n">
        <v>75860</v>
      </c>
    </row>
    <row r="7582" customFormat="false" ht="14.9" hidden="false" customHeight="false" outlineLevel="0" collapsed="false">
      <c r="A7582" s="1" t="n">
        <v>7587</v>
      </c>
      <c r="B7582" s="1" t="n">
        <v>92</v>
      </c>
      <c r="C7582" s="1" t="n">
        <v>0</v>
      </c>
      <c r="D7582" s="1" t="n">
        <v>0</v>
      </c>
      <c r="E7582" s="1" t="n">
        <v>0</v>
      </c>
      <c r="F7582" s="1" t="n">
        <v>7585</v>
      </c>
      <c r="I7582" s="3" t="s">
        <v>6517</v>
      </c>
      <c r="L7582" s="1" t="n">
        <v>0</v>
      </c>
      <c r="M7582" s="1" t="n">
        <v>75870</v>
      </c>
    </row>
    <row r="7583" customFormat="false" ht="14.9" hidden="false" customHeight="false" outlineLevel="0" collapsed="false">
      <c r="A7583" s="1" t="n">
        <v>7588</v>
      </c>
      <c r="B7583" s="1" t="n">
        <v>92</v>
      </c>
      <c r="C7583" s="1" t="n">
        <v>0</v>
      </c>
      <c r="D7583" s="1" t="n">
        <v>0</v>
      </c>
      <c r="E7583" s="1" t="n">
        <v>1</v>
      </c>
      <c r="F7583" s="1" t="n">
        <v>7587</v>
      </c>
      <c r="H7583" s="1" t="s">
        <v>8331</v>
      </c>
      <c r="I7583" s="3" t="e">
        <f aca="false">--#NAME? #NAME? #NAME? #NAME? #NAME?</f>
        <v>#VALUE!</v>
      </c>
      <c r="J7583" s="3" t="s">
        <v>256</v>
      </c>
      <c r="K7583" s="1" t="n">
        <v>10</v>
      </c>
      <c r="L7583" s="1" t="n">
        <v>0</v>
      </c>
      <c r="M7583" s="1" t="n">
        <v>75880</v>
      </c>
    </row>
    <row r="7584" customFormat="false" ht="122.35" hidden="false" customHeight="false" outlineLevel="0" collapsed="false">
      <c r="A7584" s="1" t="n">
        <v>7589</v>
      </c>
      <c r="B7584" s="1" t="n">
        <v>92</v>
      </c>
      <c r="C7584" s="1" t="n">
        <v>0</v>
      </c>
      <c r="D7584" s="1" t="n">
        <v>0</v>
      </c>
      <c r="E7584" s="1" t="n">
        <v>1</v>
      </c>
      <c r="F7584" s="1" t="n">
        <v>7587</v>
      </c>
      <c r="H7584" s="1" t="s">
        <v>8332</v>
      </c>
      <c r="I7584" s="3" t="s">
        <v>8333</v>
      </c>
      <c r="J7584" s="3" t="s">
        <v>256</v>
      </c>
      <c r="K7584" s="1" t="n">
        <v>10</v>
      </c>
      <c r="L7584" s="1" t="n">
        <v>0</v>
      </c>
      <c r="M7584" s="1" t="n">
        <v>75890</v>
      </c>
    </row>
    <row r="7585" customFormat="false" ht="122.35" hidden="false" customHeight="false" outlineLevel="0" collapsed="false">
      <c r="A7585" s="1" t="n">
        <v>7590</v>
      </c>
      <c r="B7585" s="1" t="n">
        <v>92</v>
      </c>
      <c r="C7585" s="1" t="n">
        <v>0</v>
      </c>
      <c r="D7585" s="1" t="n">
        <v>0</v>
      </c>
      <c r="E7585" s="1" t="n">
        <v>1</v>
      </c>
      <c r="F7585" s="1" t="n">
        <v>7587</v>
      </c>
      <c r="H7585" s="1" t="s">
        <v>8334</v>
      </c>
      <c r="I7585" s="3" t="s">
        <v>8335</v>
      </c>
      <c r="J7585" s="3" t="s">
        <v>256</v>
      </c>
      <c r="K7585" s="1" t="n">
        <v>10</v>
      </c>
      <c r="L7585" s="1" t="n">
        <v>0</v>
      </c>
      <c r="M7585" s="1" t="n">
        <v>75900</v>
      </c>
    </row>
    <row r="7586" customFormat="false" ht="14.9" hidden="false" customHeight="false" outlineLevel="0" collapsed="false">
      <c r="A7586" s="1" t="n">
        <v>7591</v>
      </c>
      <c r="B7586" s="1" t="n">
        <v>92</v>
      </c>
      <c r="C7586" s="1" t="n">
        <v>0</v>
      </c>
      <c r="D7586" s="1" t="n">
        <v>0</v>
      </c>
      <c r="E7586" s="1" t="n">
        <v>1</v>
      </c>
      <c r="F7586" s="1" t="n">
        <v>7587</v>
      </c>
      <c r="H7586" s="1" t="s">
        <v>8336</v>
      </c>
      <c r="I7586" s="3" t="e">
        <f aca="false">--#NAME?</f>
        <v>#NAME?</v>
      </c>
      <c r="J7586" s="3" t="s">
        <v>256</v>
      </c>
      <c r="K7586" s="1" t="n">
        <v>10</v>
      </c>
      <c r="L7586" s="1" t="n">
        <v>0</v>
      </c>
      <c r="M7586" s="1" t="n">
        <v>75910</v>
      </c>
    </row>
    <row r="7587" customFormat="false" ht="135.8" hidden="false" customHeight="false" outlineLevel="0" collapsed="false">
      <c r="A7587" s="1" t="n">
        <v>7592</v>
      </c>
      <c r="B7587" s="1" t="n">
        <v>93</v>
      </c>
      <c r="C7587" s="1" t="n">
        <v>0</v>
      </c>
      <c r="D7587" s="1" t="n">
        <v>1</v>
      </c>
      <c r="E7587" s="1" t="n">
        <v>0</v>
      </c>
      <c r="G7587" s="1" t="n">
        <v>93.01</v>
      </c>
      <c r="I7587" s="3" t="s">
        <v>8337</v>
      </c>
      <c r="L7587" s="1" t="n">
        <v>0</v>
      </c>
      <c r="M7587" s="1" t="n">
        <v>75920</v>
      </c>
    </row>
    <row r="7588" customFormat="false" ht="14.9" hidden="false" customHeight="false" outlineLevel="0" collapsed="false">
      <c r="A7588" s="1" t="n">
        <v>7593</v>
      </c>
      <c r="B7588" s="1" t="n">
        <v>93</v>
      </c>
      <c r="C7588" s="1" t="n">
        <v>0</v>
      </c>
      <c r="D7588" s="1" t="n">
        <v>0</v>
      </c>
      <c r="E7588" s="1" t="n">
        <v>1</v>
      </c>
      <c r="F7588" s="1" t="n">
        <v>7592</v>
      </c>
      <c r="H7588" s="1" t="s">
        <v>8338</v>
      </c>
      <c r="I7588" s="3" t="e">
        <f aca="false">-#NAME? #NAME?,(#NAME? #NAME?,#NAME?,#NAME? #NAME? #NAME?)</f>
        <v>#VALUE!</v>
      </c>
      <c r="J7588" s="3" t="s">
        <v>194</v>
      </c>
      <c r="K7588" s="1" t="n">
        <v>10</v>
      </c>
      <c r="L7588" s="1" t="n">
        <v>0</v>
      </c>
      <c r="M7588" s="1" t="n">
        <v>75930</v>
      </c>
    </row>
    <row r="7589" customFormat="false" ht="14.9" hidden="false" customHeight="false" outlineLevel="0" collapsed="false">
      <c r="A7589" s="1" t="n">
        <v>7594</v>
      </c>
      <c r="B7589" s="1" t="n">
        <v>93</v>
      </c>
      <c r="C7589" s="1" t="n">
        <v>0</v>
      </c>
      <c r="D7589" s="1" t="n">
        <v>0</v>
      </c>
      <c r="E7589" s="1" t="n">
        <v>1</v>
      </c>
      <c r="F7589" s="1" t="n">
        <v>7592</v>
      </c>
      <c r="H7589" s="1" t="s">
        <v>8339</v>
      </c>
      <c r="I7589" s="3" t="e">
        <f aca="false">-#NAME? #NAME?</f>
        <v>#VALUE!</v>
      </c>
      <c r="J7589" s="3" t="s">
        <v>8340</v>
      </c>
      <c r="K7589" s="1" t="n">
        <v>10</v>
      </c>
      <c r="L7589" s="1" t="n">
        <v>0</v>
      </c>
      <c r="M7589" s="1" t="n">
        <v>75940</v>
      </c>
      <c r="N7589" s="1" t="n">
        <v>10</v>
      </c>
      <c r="O7589" s="1" t="n">
        <v>0</v>
      </c>
      <c r="P7589" s="1" t="n">
        <v>75940</v>
      </c>
    </row>
    <row r="7590" customFormat="false" ht="14.9" hidden="false" customHeight="false" outlineLevel="0" collapsed="false">
      <c r="A7590" s="1" t="n">
        <v>7595</v>
      </c>
      <c r="B7590" s="1" t="n">
        <v>93</v>
      </c>
      <c r="C7590" s="1" t="n">
        <v>0</v>
      </c>
      <c r="D7590" s="1" t="n">
        <v>0</v>
      </c>
      <c r="E7590" s="1" t="n">
        <v>0</v>
      </c>
      <c r="F7590" s="1" t="n">
        <v>7592</v>
      </c>
      <c r="I7590" s="3" t="e">
        <f aca="false">-#NAME?</f>
        <v>#NAME?</v>
      </c>
      <c r="L7590" s="1" t="n">
        <v>0</v>
      </c>
      <c r="M7590" s="1" t="n">
        <v>75950</v>
      </c>
    </row>
    <row r="7591" customFormat="false" ht="14.9" hidden="false" customHeight="false" outlineLevel="0" collapsed="false">
      <c r="A7591" s="1" t="n">
        <v>7596</v>
      </c>
      <c r="B7591" s="1" t="n">
        <v>93</v>
      </c>
      <c r="C7591" s="1" t="n">
        <v>0</v>
      </c>
      <c r="D7591" s="1" t="n">
        <v>0</v>
      </c>
      <c r="E7591" s="1" t="n">
        <v>1</v>
      </c>
      <c r="F7591" s="1" t="n">
        <v>7595</v>
      </c>
      <c r="H7591" s="1" t="s">
        <v>8341</v>
      </c>
      <c r="I7591" s="3" t="e">
        <f aca="false">---#NAME? #NAME? #NAME?</f>
        <v>#VALUE!</v>
      </c>
      <c r="J7591" s="3" t="s">
        <v>194</v>
      </c>
      <c r="K7591" s="1" t="n">
        <v>10</v>
      </c>
      <c r="L7591" s="1" t="n">
        <v>0</v>
      </c>
      <c r="M7591" s="1" t="n">
        <v>75960</v>
      </c>
    </row>
    <row r="7592" customFormat="false" ht="14.9" hidden="false" customHeight="false" outlineLevel="0" collapsed="false">
      <c r="A7592" s="1" t="n">
        <v>7597</v>
      </c>
      <c r="B7592" s="1" t="n">
        <v>93</v>
      </c>
      <c r="C7592" s="1" t="n">
        <v>0</v>
      </c>
      <c r="D7592" s="1" t="n">
        <v>0</v>
      </c>
      <c r="E7592" s="1" t="n">
        <v>0</v>
      </c>
      <c r="F7592" s="1" t="n">
        <v>7595</v>
      </c>
      <c r="I7592" s="3" t="s">
        <v>8342</v>
      </c>
      <c r="L7592" s="1" t="n">
        <v>0</v>
      </c>
      <c r="M7592" s="1" t="n">
        <v>75970</v>
      </c>
    </row>
    <row r="7593" customFormat="false" ht="14.9" hidden="false" customHeight="false" outlineLevel="0" collapsed="false">
      <c r="A7593" s="1" t="n">
        <v>7598</v>
      </c>
      <c r="B7593" s="1" t="n">
        <v>93</v>
      </c>
      <c r="C7593" s="1" t="n">
        <v>0</v>
      </c>
      <c r="D7593" s="1" t="n">
        <v>0</v>
      </c>
      <c r="E7593" s="1" t="n">
        <v>1</v>
      </c>
      <c r="F7593" s="1" t="n">
        <v>7597</v>
      </c>
      <c r="H7593" s="1" t="s">
        <v>8343</v>
      </c>
      <c r="I7593" s="3" t="e">
        <f aca="false">----#NAME? #NAME?</f>
        <v>#VALUE!</v>
      </c>
      <c r="J7593" s="3" t="s">
        <v>194</v>
      </c>
      <c r="K7593" s="1" t="n">
        <v>10</v>
      </c>
      <c r="L7593" s="1" t="n">
        <v>0</v>
      </c>
      <c r="M7593" s="1" t="n">
        <v>75980</v>
      </c>
    </row>
    <row r="7594" customFormat="false" ht="14.9" hidden="false" customHeight="false" outlineLevel="0" collapsed="false">
      <c r="A7594" s="1" t="n">
        <v>7599</v>
      </c>
      <c r="B7594" s="1" t="n">
        <v>93</v>
      </c>
      <c r="C7594" s="1" t="n">
        <v>0</v>
      </c>
      <c r="D7594" s="1" t="n">
        <v>0</v>
      </c>
      <c r="E7594" s="1" t="n">
        <v>1</v>
      </c>
      <c r="F7594" s="1" t="n">
        <v>7597</v>
      </c>
      <c r="H7594" s="1" t="s">
        <v>8344</v>
      </c>
      <c r="I7594" s="3" t="e">
        <f aca="false">----#NAME?-#NAME?</f>
        <v>#NAME?</v>
      </c>
      <c r="J7594" s="3" t="s">
        <v>194</v>
      </c>
      <c r="K7594" s="1" t="n">
        <v>10</v>
      </c>
      <c r="L7594" s="1" t="n">
        <v>0</v>
      </c>
      <c r="M7594" s="1" t="n">
        <v>75990</v>
      </c>
    </row>
    <row r="7595" customFormat="false" ht="14.9" hidden="false" customHeight="false" outlineLevel="0" collapsed="false">
      <c r="A7595" s="1" t="n">
        <v>7600</v>
      </c>
      <c r="B7595" s="1" t="n">
        <v>93</v>
      </c>
      <c r="C7595" s="1" t="n">
        <v>0</v>
      </c>
      <c r="D7595" s="1" t="n">
        <v>0</v>
      </c>
      <c r="E7595" s="1" t="n">
        <v>1</v>
      </c>
      <c r="F7595" s="1" t="n">
        <v>7597</v>
      </c>
      <c r="H7595" s="1" t="s">
        <v>8345</v>
      </c>
      <c r="I7595" s="3" t="e">
        <f aca="false">----#NAME? #NAME?</f>
        <v>#VALUE!</v>
      </c>
      <c r="J7595" s="3" t="s">
        <v>194</v>
      </c>
      <c r="K7595" s="1" t="n">
        <v>10</v>
      </c>
      <c r="L7595" s="1" t="n">
        <v>0</v>
      </c>
      <c r="M7595" s="1" t="n">
        <v>76000</v>
      </c>
    </row>
    <row r="7596" customFormat="false" ht="14.9" hidden="false" customHeight="false" outlineLevel="0" collapsed="false">
      <c r="A7596" s="1" t="n">
        <v>7601</v>
      </c>
      <c r="B7596" s="1" t="n">
        <v>93</v>
      </c>
      <c r="C7596" s="1" t="n">
        <v>0</v>
      </c>
      <c r="D7596" s="1" t="n">
        <v>0</v>
      </c>
      <c r="E7596" s="1" t="n">
        <v>1</v>
      </c>
      <c r="F7596" s="1" t="n">
        <v>7597</v>
      </c>
      <c r="H7596" s="1" t="s">
        <v>8346</v>
      </c>
      <c r="I7596" s="3" t="e">
        <f aca="false">----#NAME?</f>
        <v>#NAME?</v>
      </c>
      <c r="J7596" s="3" t="s">
        <v>194</v>
      </c>
      <c r="K7596" s="1" t="n">
        <v>10</v>
      </c>
      <c r="L7596" s="1" t="n">
        <v>0</v>
      </c>
      <c r="M7596" s="1" t="n">
        <v>76010</v>
      </c>
    </row>
    <row r="7597" customFormat="false" ht="14.9" hidden="false" customHeight="false" outlineLevel="0" collapsed="false">
      <c r="A7597" s="1" t="n">
        <v>7602</v>
      </c>
      <c r="B7597" s="1" t="n">
        <v>93</v>
      </c>
      <c r="C7597" s="1" t="n">
        <v>0</v>
      </c>
      <c r="D7597" s="1" t="n">
        <v>0</v>
      </c>
      <c r="E7597" s="1" t="n">
        <v>1</v>
      </c>
      <c r="F7597" s="1" t="n">
        <v>7597</v>
      </c>
      <c r="H7597" s="1" t="s">
        <v>8347</v>
      </c>
      <c r="I7597" s="3" t="e">
        <f aca="false">---#NAME?-#NAME?</f>
        <v>#NAME?</v>
      </c>
      <c r="J7597" s="3" t="s">
        <v>194</v>
      </c>
      <c r="K7597" s="1" t="n">
        <v>10</v>
      </c>
      <c r="L7597" s="1" t="n">
        <v>0</v>
      </c>
      <c r="M7597" s="1" t="n">
        <v>76020</v>
      </c>
    </row>
    <row r="7598" customFormat="false" ht="14.9" hidden="false" customHeight="false" outlineLevel="0" collapsed="false">
      <c r="A7598" s="1" t="n">
        <v>7603</v>
      </c>
      <c r="B7598" s="1" t="n">
        <v>93</v>
      </c>
      <c r="C7598" s="1" t="n">
        <v>0</v>
      </c>
      <c r="D7598" s="1" t="n">
        <v>0</v>
      </c>
      <c r="E7598" s="1" t="n">
        <v>0</v>
      </c>
      <c r="F7598" s="1" t="n">
        <v>7595</v>
      </c>
      <c r="I7598" s="3" t="e">
        <f aca="false">---#NAME?-#NAME?-#NAME?</f>
        <v>#NAME?</v>
      </c>
      <c r="L7598" s="1" t="n">
        <v>0</v>
      </c>
      <c r="M7598" s="1" t="n">
        <v>76030</v>
      </c>
    </row>
    <row r="7599" customFormat="false" ht="14.9" hidden="false" customHeight="false" outlineLevel="0" collapsed="false">
      <c r="A7599" s="1" t="n">
        <v>7604</v>
      </c>
      <c r="B7599" s="1" t="n">
        <v>93</v>
      </c>
      <c r="C7599" s="1" t="n">
        <v>0</v>
      </c>
      <c r="D7599" s="1" t="n">
        <v>0</v>
      </c>
      <c r="E7599" s="1" t="n">
        <v>1</v>
      </c>
      <c r="F7599" s="1" t="n">
        <v>7603</v>
      </c>
      <c r="H7599" s="1" t="s">
        <v>8348</v>
      </c>
      <c r="I7599" s="3" t="e">
        <f aca="false">----#NAME? #NAME? #NAME?</f>
        <v>#VALUE!</v>
      </c>
      <c r="J7599" s="3" t="s">
        <v>194</v>
      </c>
      <c r="K7599" s="1" t="n">
        <v>10</v>
      </c>
      <c r="L7599" s="1" t="n">
        <v>0</v>
      </c>
      <c r="M7599" s="1" t="n">
        <v>76040</v>
      </c>
    </row>
    <row r="7600" customFormat="false" ht="14.9" hidden="false" customHeight="false" outlineLevel="0" collapsed="false">
      <c r="A7600" s="1" t="n">
        <v>7605</v>
      </c>
      <c r="B7600" s="1" t="n">
        <v>93</v>
      </c>
      <c r="C7600" s="1" t="n">
        <v>0</v>
      </c>
      <c r="D7600" s="1" t="n">
        <v>0</v>
      </c>
      <c r="E7600" s="1" t="n">
        <v>1</v>
      </c>
      <c r="F7600" s="1" t="n">
        <v>7603</v>
      </c>
      <c r="H7600" s="1" t="s">
        <v>8349</v>
      </c>
      <c r="I7600" s="3" t="e">
        <f aca="false">----#NAME?</f>
        <v>#NAME?</v>
      </c>
      <c r="J7600" s="3" t="s">
        <v>194</v>
      </c>
      <c r="K7600" s="1" t="n">
        <v>10</v>
      </c>
      <c r="L7600" s="1" t="n">
        <v>0</v>
      </c>
      <c r="M7600" s="1" t="n">
        <v>76050</v>
      </c>
    </row>
    <row r="7601" customFormat="false" ht="122.35" hidden="false" customHeight="false" outlineLevel="0" collapsed="false">
      <c r="A7601" s="1" t="n">
        <v>7606</v>
      </c>
      <c r="B7601" s="1" t="n">
        <v>93</v>
      </c>
      <c r="C7601" s="1" t="n">
        <v>0</v>
      </c>
      <c r="D7601" s="1" t="n">
        <v>1</v>
      </c>
      <c r="E7601" s="1" t="n">
        <v>1</v>
      </c>
      <c r="G7601" s="1" t="n">
        <v>93.02</v>
      </c>
      <c r="H7601" s="1" t="s">
        <v>8350</v>
      </c>
      <c r="I7601" s="3" t="s">
        <v>8351</v>
      </c>
      <c r="L7601" s="1" t="n">
        <v>0</v>
      </c>
      <c r="M7601" s="1" t="n">
        <v>76060</v>
      </c>
    </row>
    <row r="7602" customFormat="false" ht="14.9" hidden="false" customHeight="false" outlineLevel="0" collapsed="false">
      <c r="A7602" s="1" t="n">
        <v>7607</v>
      </c>
      <c r="B7602" s="1" t="n">
        <v>93</v>
      </c>
      <c r="C7602" s="1" t="n">
        <v>0</v>
      </c>
      <c r="D7602" s="1" t="n">
        <v>0</v>
      </c>
      <c r="E7602" s="1" t="n">
        <v>1</v>
      </c>
      <c r="F7602" s="1" t="n">
        <v>7606</v>
      </c>
      <c r="H7602" s="1" t="s">
        <v>8352</v>
      </c>
      <c r="I7602" s="3" t="e">
        <f aca="false">---#NAME?</f>
        <v>#NAME?</v>
      </c>
      <c r="J7602" s="3" t="s">
        <v>194</v>
      </c>
      <c r="K7602" s="1" t="n">
        <v>10</v>
      </c>
      <c r="L7602" s="1" t="n">
        <v>0</v>
      </c>
      <c r="M7602" s="1" t="n">
        <v>76070</v>
      </c>
    </row>
    <row r="7603" customFormat="false" ht="41.75" hidden="false" customHeight="false" outlineLevel="0" collapsed="false">
      <c r="A7603" s="1" t="n">
        <v>7608</v>
      </c>
      <c r="B7603" s="1" t="n">
        <v>93</v>
      </c>
      <c r="C7603" s="1" t="n">
        <v>0</v>
      </c>
      <c r="D7603" s="1" t="n">
        <v>0</v>
      </c>
      <c r="E7603" s="1" t="n">
        <v>0</v>
      </c>
      <c r="F7603" s="1" t="n">
        <v>7606</v>
      </c>
      <c r="I7603" s="3" t="s">
        <v>8353</v>
      </c>
      <c r="J7603" s="3" t="s">
        <v>194</v>
      </c>
      <c r="K7603" s="1" t="n">
        <v>10</v>
      </c>
      <c r="L7603" s="1" t="n">
        <v>0</v>
      </c>
      <c r="M7603" s="1" t="n">
        <v>76080</v>
      </c>
    </row>
    <row r="7604" customFormat="false" ht="14.9" hidden="false" customHeight="false" outlineLevel="0" collapsed="false">
      <c r="A7604" s="1" t="n">
        <v>7609</v>
      </c>
      <c r="B7604" s="1" t="n">
        <v>93</v>
      </c>
      <c r="C7604" s="1" t="n">
        <v>0</v>
      </c>
      <c r="D7604" s="1" t="n">
        <v>0</v>
      </c>
      <c r="E7604" s="1" t="n">
        <v>1</v>
      </c>
      <c r="F7604" s="1" t="n">
        <v>7608</v>
      </c>
      <c r="H7604" s="1" t="s">
        <v>8354</v>
      </c>
      <c r="I7604" s="3" t="e">
        <f aca="false">----#NAME?-#NAME?</f>
        <v>#NAME?</v>
      </c>
      <c r="J7604" s="3" t="s">
        <v>194</v>
      </c>
      <c r="K7604" s="1" t="n">
        <v>10</v>
      </c>
      <c r="L7604" s="1" t="n">
        <v>0</v>
      </c>
      <c r="M7604" s="1" t="n">
        <v>76090</v>
      </c>
    </row>
    <row r="7605" customFormat="false" ht="14.9" hidden="false" customHeight="false" outlineLevel="0" collapsed="false">
      <c r="A7605" s="1" t="n">
        <v>7610</v>
      </c>
      <c r="B7605" s="1" t="n">
        <v>93</v>
      </c>
      <c r="C7605" s="1" t="n">
        <v>0</v>
      </c>
      <c r="D7605" s="1" t="n">
        <v>0</v>
      </c>
      <c r="E7605" s="1" t="n">
        <v>1</v>
      </c>
      <c r="F7605" s="1" t="n">
        <v>7608</v>
      </c>
      <c r="H7605" s="1" t="s">
        <v>8355</v>
      </c>
      <c r="I7605" s="3" t="e">
        <f aca="false">----#NAME?</f>
        <v>#NAME?</v>
      </c>
      <c r="J7605" s="3" t="s">
        <v>194</v>
      </c>
      <c r="K7605" s="1" t="n">
        <v>10</v>
      </c>
      <c r="L7605" s="1" t="n">
        <v>0</v>
      </c>
      <c r="M7605" s="1" t="n">
        <v>76100</v>
      </c>
    </row>
    <row r="7606" customFormat="false" ht="14.9" hidden="false" customHeight="false" outlineLevel="0" collapsed="false">
      <c r="A7606" s="1" t="n">
        <v>7611</v>
      </c>
      <c r="B7606" s="1" t="n">
        <v>93</v>
      </c>
      <c r="C7606" s="1" t="n">
        <v>0</v>
      </c>
      <c r="D7606" s="1" t="n">
        <v>0</v>
      </c>
      <c r="E7606" s="1" t="n">
        <v>1</v>
      </c>
      <c r="F7606" s="1" t="n">
        <v>7608</v>
      </c>
      <c r="H7606" s="1" t="s">
        <v>8356</v>
      </c>
      <c r="I7606" s="3" t="e">
        <f aca="false">---#NAME?,#NAME? #NAME?</f>
        <v>#VALUE!</v>
      </c>
      <c r="J7606" s="3" t="s">
        <v>194</v>
      </c>
      <c r="K7606" s="1" t="n">
        <v>10</v>
      </c>
      <c r="L7606" s="1" t="n">
        <v>0</v>
      </c>
      <c r="M7606" s="1" t="n">
        <v>76110</v>
      </c>
    </row>
    <row r="7607" customFormat="false" ht="579.1" hidden="false" customHeight="false" outlineLevel="0" collapsed="false">
      <c r="A7607" s="1" t="n">
        <v>7612</v>
      </c>
      <c r="B7607" s="1" t="n">
        <v>93</v>
      </c>
      <c r="C7607" s="1" t="n">
        <v>0</v>
      </c>
      <c r="D7607" s="1" t="n">
        <v>1</v>
      </c>
      <c r="E7607" s="1" t="n">
        <v>0</v>
      </c>
      <c r="G7607" s="1" t="n">
        <v>93.03</v>
      </c>
      <c r="I7607" s="3" t="s">
        <v>8357</v>
      </c>
      <c r="L7607" s="1" t="n">
        <v>0</v>
      </c>
      <c r="M7607" s="1" t="n">
        <v>76120</v>
      </c>
    </row>
    <row r="7608" customFormat="false" ht="14.9" hidden="false" customHeight="false" outlineLevel="0" collapsed="false">
      <c r="A7608" s="1" t="n">
        <v>7613</v>
      </c>
      <c r="B7608" s="1" t="n">
        <v>93</v>
      </c>
      <c r="C7608" s="1" t="n">
        <v>0</v>
      </c>
      <c r="D7608" s="1" t="n">
        <v>0</v>
      </c>
      <c r="E7608" s="1" t="n">
        <v>1</v>
      </c>
      <c r="F7608" s="1" t="n">
        <v>7612</v>
      </c>
      <c r="H7608" s="1" t="s">
        <v>8358</v>
      </c>
      <c r="I7608" s="3" t="e">
        <f aca="false">-#NAME?-#NAME? #NAME?</f>
        <v>#VALUE!</v>
      </c>
      <c r="J7608" s="3" t="s">
        <v>194</v>
      </c>
      <c r="K7608" s="1" t="n">
        <v>10</v>
      </c>
      <c r="L7608" s="1" t="n">
        <v>0</v>
      </c>
      <c r="M7608" s="1" t="n">
        <v>76130</v>
      </c>
    </row>
    <row r="7609" customFormat="false" ht="14.9" hidden="false" customHeight="false" outlineLevel="0" collapsed="false">
      <c r="A7609" s="1" t="n">
        <v>7614</v>
      </c>
      <c r="B7609" s="1" t="n">
        <v>93</v>
      </c>
      <c r="C7609" s="1" t="n">
        <v>0</v>
      </c>
      <c r="D7609" s="1" t="n">
        <v>0</v>
      </c>
      <c r="E7609" s="1" t="n">
        <v>0</v>
      </c>
      <c r="F7609" s="1" t="n">
        <v>7612</v>
      </c>
      <c r="I7609" s="3" t="e">
        <f aca="false">-#NAME? #NAME?,#NAME? #NAME? #NAME? #NAME?,#NAME? #NAME? #NAME?-#NAME?</f>
        <v>#VALUE!</v>
      </c>
      <c r="L7609" s="1" t="n">
        <v>0</v>
      </c>
      <c r="M7609" s="1" t="n">
        <v>76140</v>
      </c>
    </row>
    <row r="7610" customFormat="false" ht="14.9" hidden="false" customHeight="false" outlineLevel="0" collapsed="false">
      <c r="A7610" s="1" t="n">
        <v>7615</v>
      </c>
      <c r="B7610" s="1" t="n">
        <v>93</v>
      </c>
      <c r="C7610" s="1" t="n">
        <v>0</v>
      </c>
      <c r="D7610" s="1" t="n">
        <v>0</v>
      </c>
      <c r="E7610" s="1" t="n">
        <v>0</v>
      </c>
      <c r="F7610" s="1" t="n">
        <v>7614</v>
      </c>
      <c r="I7610" s="3" t="e">
        <f aca="false">----#NAME?,#NAME? #NAME?</f>
        <v>#VALUE!</v>
      </c>
      <c r="L7610" s="1" t="n">
        <v>0</v>
      </c>
      <c r="M7610" s="1" t="n">
        <v>76150</v>
      </c>
    </row>
    <row r="7611" customFormat="false" ht="14.9" hidden="false" customHeight="false" outlineLevel="0" collapsed="false">
      <c r="A7611" s="1" t="n">
        <v>7616</v>
      </c>
      <c r="B7611" s="1" t="n">
        <v>93</v>
      </c>
      <c r="C7611" s="1" t="n">
        <v>0</v>
      </c>
      <c r="D7611" s="1" t="n">
        <v>0</v>
      </c>
      <c r="E7611" s="1" t="n">
        <v>1</v>
      </c>
      <c r="F7611" s="1" t="n">
        <v>7615</v>
      </c>
      <c r="H7611" s="1" t="s">
        <v>8359</v>
      </c>
      <c r="I7611" s="3" t="e">
        <f aca="false">----#NAME?-#NAME?</f>
        <v>#NAME?</v>
      </c>
      <c r="J7611" s="3" t="s">
        <v>194</v>
      </c>
      <c r="K7611" s="1" t="n">
        <v>10</v>
      </c>
      <c r="L7611" s="1" t="n">
        <v>0</v>
      </c>
      <c r="M7611" s="1" t="n">
        <v>76160</v>
      </c>
    </row>
    <row r="7612" customFormat="false" ht="14.9" hidden="false" customHeight="false" outlineLevel="0" collapsed="false">
      <c r="A7612" s="1" t="n">
        <v>7617</v>
      </c>
      <c r="B7612" s="1" t="n">
        <v>93</v>
      </c>
      <c r="C7612" s="1" t="n">
        <v>0</v>
      </c>
      <c r="D7612" s="1" t="n">
        <v>0</v>
      </c>
      <c r="E7612" s="1" t="n">
        <v>1</v>
      </c>
      <c r="F7612" s="1" t="n">
        <v>7615</v>
      </c>
      <c r="H7612" s="1" t="s">
        <v>8360</v>
      </c>
      <c r="I7612" s="3" t="e">
        <f aca="false">----#NAME?-#NAME?</f>
        <v>#NAME?</v>
      </c>
      <c r="J7612" s="3" t="s">
        <v>194</v>
      </c>
      <c r="K7612" s="1" t="n">
        <v>10</v>
      </c>
      <c r="L7612" s="1" t="n">
        <v>0</v>
      </c>
      <c r="M7612" s="1" t="n">
        <v>76170</v>
      </c>
    </row>
    <row r="7613" customFormat="false" ht="14.9" hidden="false" customHeight="false" outlineLevel="0" collapsed="false">
      <c r="A7613" s="1" t="n">
        <v>7618</v>
      </c>
      <c r="B7613" s="1" t="n">
        <v>93</v>
      </c>
      <c r="C7613" s="1" t="n">
        <v>0</v>
      </c>
      <c r="D7613" s="1" t="n">
        <v>0</v>
      </c>
      <c r="E7613" s="1" t="n">
        <v>1</v>
      </c>
      <c r="F7613" s="1" t="n">
        <v>7615</v>
      </c>
      <c r="H7613" s="1" t="s">
        <v>8361</v>
      </c>
      <c r="I7613" s="3" t="e">
        <f aca="false">----#NAME?</f>
        <v>#NAME?</v>
      </c>
      <c r="J7613" s="3" t="s">
        <v>194</v>
      </c>
      <c r="K7613" s="1" t="n">
        <v>10</v>
      </c>
      <c r="L7613" s="1" t="n">
        <v>0</v>
      </c>
      <c r="M7613" s="1" t="n">
        <v>76180</v>
      </c>
    </row>
    <row r="7614" customFormat="false" ht="14.9" hidden="false" customHeight="false" outlineLevel="0" collapsed="false">
      <c r="A7614" s="1" t="n">
        <v>7619</v>
      </c>
      <c r="B7614" s="1" t="n">
        <v>93</v>
      </c>
      <c r="C7614" s="1" t="n">
        <v>0</v>
      </c>
      <c r="D7614" s="1" t="n">
        <v>0</v>
      </c>
      <c r="E7614" s="1" t="n">
        <v>1</v>
      </c>
      <c r="F7614" s="1" t="n">
        <v>7615</v>
      </c>
      <c r="H7614" s="1" t="s">
        <v>8362</v>
      </c>
      <c r="I7614" s="3" t="e">
        <f aca="false">----#NAME?,#NAME? #NAME?,#NAME? #NAME? #NAME?</f>
        <v>#VALUE!</v>
      </c>
      <c r="J7614" s="3" t="s">
        <v>194</v>
      </c>
      <c r="K7614" s="1" t="n">
        <v>10</v>
      </c>
      <c r="L7614" s="1" t="n">
        <v>0</v>
      </c>
      <c r="M7614" s="1" t="n">
        <v>76190</v>
      </c>
    </row>
    <row r="7615" customFormat="false" ht="14.9" hidden="false" customHeight="false" outlineLevel="0" collapsed="false">
      <c r="A7615" s="1" t="n">
        <v>7620</v>
      </c>
      <c r="B7615" s="1" t="n">
        <v>93</v>
      </c>
      <c r="C7615" s="1" t="n">
        <v>0</v>
      </c>
      <c r="D7615" s="1" t="n">
        <v>0</v>
      </c>
      <c r="E7615" s="1" t="n">
        <v>0</v>
      </c>
      <c r="F7615" s="1" t="n">
        <v>7612</v>
      </c>
      <c r="I7615" s="3" t="e">
        <f aca="false">-#NAME? #NAME?,#NAME? #NAME? #NAME?-#NAME? #NAME?</f>
        <v>#VALUE!</v>
      </c>
      <c r="L7615" s="1" t="n">
        <v>0</v>
      </c>
      <c r="M7615" s="1" t="n">
        <v>76200</v>
      </c>
    </row>
    <row r="7616" customFormat="false" ht="14.9" hidden="false" customHeight="false" outlineLevel="0" collapsed="false">
      <c r="A7616" s="1" t="n">
        <v>7621</v>
      </c>
      <c r="B7616" s="1" t="n">
        <v>93</v>
      </c>
      <c r="C7616" s="1" t="n">
        <v>0</v>
      </c>
      <c r="D7616" s="1" t="n">
        <v>0</v>
      </c>
      <c r="E7616" s="1" t="n">
        <v>1</v>
      </c>
      <c r="F7616" s="1" t="n">
        <v>7620</v>
      </c>
      <c r="H7616" s="1" t="s">
        <v>8363</v>
      </c>
      <c r="I7616" s="3" t="e">
        <f aca="false">----#NAME?-#NAME?</f>
        <v>#NAME?</v>
      </c>
      <c r="J7616" s="3" t="s">
        <v>194</v>
      </c>
      <c r="K7616" s="1" t="n">
        <v>10</v>
      </c>
      <c r="L7616" s="1" t="n">
        <v>0</v>
      </c>
      <c r="M7616" s="1" t="n">
        <v>76210</v>
      </c>
    </row>
    <row r="7617" customFormat="false" ht="14.9" hidden="false" customHeight="false" outlineLevel="0" collapsed="false">
      <c r="A7617" s="1" t="n">
        <v>7622</v>
      </c>
      <c r="B7617" s="1" t="n">
        <v>93</v>
      </c>
      <c r="C7617" s="1" t="n">
        <v>0</v>
      </c>
      <c r="D7617" s="1" t="n">
        <v>0</v>
      </c>
      <c r="E7617" s="1" t="n">
        <v>1</v>
      </c>
      <c r="F7617" s="1" t="n">
        <v>7620</v>
      </c>
      <c r="H7617" s="1" t="s">
        <v>8364</v>
      </c>
      <c r="I7617" s="3" t="e">
        <f aca="false">----#NAME?-#NAME?</f>
        <v>#NAME?</v>
      </c>
      <c r="J7617" s="3" t="s">
        <v>194</v>
      </c>
      <c r="K7617" s="1" t="n">
        <v>10</v>
      </c>
      <c r="L7617" s="1" t="n">
        <v>0</v>
      </c>
      <c r="M7617" s="1" t="n">
        <v>76220</v>
      </c>
    </row>
    <row r="7618" customFormat="false" ht="14.9" hidden="false" customHeight="false" outlineLevel="0" collapsed="false">
      <c r="A7618" s="1" t="n">
        <v>7623</v>
      </c>
      <c r="B7618" s="1" t="n">
        <v>93</v>
      </c>
      <c r="C7618" s="1" t="n">
        <v>0</v>
      </c>
      <c r="D7618" s="1" t="n">
        <v>0</v>
      </c>
      <c r="E7618" s="1" t="n">
        <v>1</v>
      </c>
      <c r="F7618" s="1" t="n">
        <v>7612</v>
      </c>
      <c r="H7618" s="1" t="s">
        <v>8365</v>
      </c>
      <c r="I7618" s="3" t="e">
        <f aca="false">-#NAME?</f>
        <v>#NAME?</v>
      </c>
      <c r="J7618" s="3" t="s">
        <v>194</v>
      </c>
      <c r="K7618" s="1" t="n">
        <v>10</v>
      </c>
      <c r="L7618" s="1" t="n">
        <v>0</v>
      </c>
      <c r="M7618" s="1" t="n">
        <v>76230</v>
      </c>
    </row>
    <row r="7619" customFormat="false" ht="176.1" hidden="false" customHeight="false" outlineLevel="0" collapsed="false">
      <c r="A7619" s="1" t="n">
        <v>7624</v>
      </c>
      <c r="B7619" s="1" t="n">
        <v>93</v>
      </c>
      <c r="C7619" s="1" t="n">
        <v>0</v>
      </c>
      <c r="D7619" s="1" t="n">
        <v>1</v>
      </c>
      <c r="E7619" s="1" t="n">
        <v>1</v>
      </c>
      <c r="G7619" s="1" t="n">
        <v>93.04</v>
      </c>
      <c r="H7619" s="1" t="s">
        <v>8366</v>
      </c>
      <c r="I7619" s="3" t="s">
        <v>8367</v>
      </c>
      <c r="J7619" s="3" t="s">
        <v>194</v>
      </c>
      <c r="K7619" s="1" t="n">
        <v>10</v>
      </c>
      <c r="L7619" s="1" t="n">
        <v>0</v>
      </c>
      <c r="M7619" s="1" t="n">
        <v>76240</v>
      </c>
    </row>
    <row r="7620" customFormat="false" ht="95.5" hidden="false" customHeight="false" outlineLevel="0" collapsed="false">
      <c r="A7620" s="1" t="n">
        <v>7625</v>
      </c>
      <c r="B7620" s="1" t="n">
        <v>93</v>
      </c>
      <c r="C7620" s="1" t="n">
        <v>0</v>
      </c>
      <c r="D7620" s="1" t="n">
        <v>1</v>
      </c>
      <c r="E7620" s="1" t="n">
        <v>0</v>
      </c>
      <c r="G7620" s="1" t="n">
        <v>93.05</v>
      </c>
      <c r="I7620" s="3" t="s">
        <v>8368</v>
      </c>
      <c r="L7620" s="1" t="n">
        <v>0</v>
      </c>
      <c r="M7620" s="1" t="n">
        <v>76250</v>
      </c>
    </row>
    <row r="7621" customFormat="false" ht="14.9" hidden="false" customHeight="false" outlineLevel="0" collapsed="false">
      <c r="A7621" s="1" t="n">
        <v>7626</v>
      </c>
      <c r="B7621" s="1" t="n">
        <v>93</v>
      </c>
      <c r="C7621" s="1" t="n">
        <v>0</v>
      </c>
      <c r="D7621" s="1" t="n">
        <v>0</v>
      </c>
      <c r="E7621" s="1" t="n">
        <v>0</v>
      </c>
      <c r="F7621" s="1" t="n">
        <v>7625</v>
      </c>
      <c r="I7621" s="3" t="e">
        <f aca="false">-#NAME? #NAME? #NAME? #NAME?</f>
        <v>#VALUE!</v>
      </c>
      <c r="L7621" s="1" t="n">
        <v>0</v>
      </c>
      <c r="M7621" s="1" t="n">
        <v>76260</v>
      </c>
    </row>
    <row r="7622" customFormat="false" ht="14.9" hidden="false" customHeight="false" outlineLevel="0" collapsed="false">
      <c r="A7622" s="1" t="n">
        <v>7627</v>
      </c>
      <c r="B7622" s="1" t="n">
        <v>93</v>
      </c>
      <c r="C7622" s="1" t="n">
        <v>0</v>
      </c>
      <c r="D7622" s="1" t="n">
        <v>0</v>
      </c>
      <c r="E7622" s="1" t="n">
        <v>1</v>
      </c>
      <c r="F7622" s="1" t="n">
        <v>7626</v>
      </c>
      <c r="H7622" s="1" t="s">
        <v>8369</v>
      </c>
      <c r="I7622" s="3" t="e">
        <f aca="false">---#NAME? #NAME?</f>
        <v>#VALUE!</v>
      </c>
      <c r="J7622" s="3" t="s">
        <v>256</v>
      </c>
      <c r="K7622" s="1" t="n">
        <v>10</v>
      </c>
      <c r="L7622" s="1" t="n">
        <v>0</v>
      </c>
      <c r="M7622" s="1" t="n">
        <v>76270</v>
      </c>
    </row>
    <row r="7623" customFormat="false" ht="14.9" hidden="false" customHeight="false" outlineLevel="0" collapsed="false">
      <c r="A7623" s="1" t="n">
        <v>7628</v>
      </c>
      <c r="B7623" s="1" t="n">
        <v>93</v>
      </c>
      <c r="C7623" s="1" t="n">
        <v>0</v>
      </c>
      <c r="D7623" s="1" t="n">
        <v>0</v>
      </c>
      <c r="E7623" s="1" t="n">
        <v>1</v>
      </c>
      <c r="F7623" s="1" t="n">
        <v>7626</v>
      </c>
      <c r="H7623" s="1" t="s">
        <v>8370</v>
      </c>
      <c r="I7623" s="3" t="e">
        <f aca="false">---#NAME? #NAME? #NAME?</f>
        <v>#VALUE!</v>
      </c>
      <c r="J7623" s="3" t="s">
        <v>256</v>
      </c>
      <c r="K7623" s="1" t="n">
        <v>10</v>
      </c>
      <c r="L7623" s="1" t="n">
        <v>0</v>
      </c>
      <c r="M7623" s="1" t="n">
        <v>76280</v>
      </c>
    </row>
    <row r="7624" customFormat="false" ht="14.9" hidden="false" customHeight="false" outlineLevel="0" collapsed="false">
      <c r="A7624" s="1" t="n">
        <v>7629</v>
      </c>
      <c r="B7624" s="1" t="n">
        <v>93</v>
      </c>
      <c r="C7624" s="1" t="n">
        <v>0</v>
      </c>
      <c r="D7624" s="1" t="n">
        <v>0</v>
      </c>
      <c r="E7624" s="1" t="n">
        <v>1</v>
      </c>
      <c r="F7624" s="1" t="n">
        <v>7626</v>
      </c>
      <c r="H7624" s="1" t="s">
        <v>8371</v>
      </c>
      <c r="I7624" s="3" t="e">
        <f aca="false">---#NAME?</f>
        <v>#NAME?</v>
      </c>
      <c r="J7624" s="3" t="s">
        <v>256</v>
      </c>
      <c r="K7624" s="1" t="n">
        <v>10</v>
      </c>
      <c r="L7624" s="1" t="n">
        <v>0</v>
      </c>
      <c r="M7624" s="1" t="n">
        <v>76290</v>
      </c>
    </row>
    <row r="7625" customFormat="false" ht="14.9" hidden="false" customHeight="false" outlineLevel="0" collapsed="false">
      <c r="A7625" s="1" t="n">
        <v>7630</v>
      </c>
      <c r="B7625" s="1" t="n">
        <v>93</v>
      </c>
      <c r="C7625" s="1" t="n">
        <v>0</v>
      </c>
      <c r="D7625" s="1" t="n">
        <v>0</v>
      </c>
      <c r="E7625" s="1" t="n">
        <v>1</v>
      </c>
      <c r="F7625" s="1" t="n">
        <v>7626</v>
      </c>
      <c r="H7625" s="1" t="s">
        <v>8372</v>
      </c>
      <c r="I7625" s="3" t="e">
        <f aca="false">---#NAME?,#NAME? #NAME? #NAME? #NAME? #NAME?</f>
        <v>#VALUE!</v>
      </c>
      <c r="J7625" s="3" t="s">
        <v>256</v>
      </c>
      <c r="K7625" s="1" t="n">
        <v>10</v>
      </c>
      <c r="L7625" s="1" t="n">
        <v>0</v>
      </c>
      <c r="M7625" s="1" t="n">
        <v>76300</v>
      </c>
    </row>
    <row r="7626" customFormat="false" ht="14.9" hidden="false" customHeight="false" outlineLevel="0" collapsed="false">
      <c r="A7626" s="1" t="n">
        <v>7631</v>
      </c>
      <c r="B7626" s="1" t="n">
        <v>93</v>
      </c>
      <c r="C7626" s="1" t="n">
        <v>0</v>
      </c>
      <c r="D7626" s="1" t="n">
        <v>0</v>
      </c>
      <c r="E7626" s="1" t="n">
        <v>1</v>
      </c>
      <c r="F7626" s="1" t="n">
        <v>7626</v>
      </c>
      <c r="H7626" s="1" t="s">
        <v>8373</v>
      </c>
      <c r="I7626" s="3" t="e">
        <f aca="false">---#NAME? #NAME? #NAME? #NAME?</f>
        <v>#VALUE!</v>
      </c>
      <c r="J7626" s="3" t="s">
        <v>256</v>
      </c>
      <c r="K7626" s="1" t="n">
        <v>10</v>
      </c>
      <c r="L7626" s="1" t="n">
        <v>0</v>
      </c>
      <c r="M7626" s="1" t="n">
        <v>76310</v>
      </c>
    </row>
    <row r="7627" customFormat="false" ht="14.9" hidden="false" customHeight="false" outlineLevel="0" collapsed="false">
      <c r="A7627" s="1" t="n">
        <v>7632</v>
      </c>
      <c r="B7627" s="1" t="n">
        <v>93</v>
      </c>
      <c r="C7627" s="1" t="n">
        <v>0</v>
      </c>
      <c r="D7627" s="1" t="n">
        <v>0</v>
      </c>
      <c r="E7627" s="1" t="n">
        <v>1</v>
      </c>
      <c r="F7627" s="1" t="n">
        <v>7626</v>
      </c>
      <c r="H7627" s="1" t="s">
        <v>8374</v>
      </c>
      <c r="I7627" s="3" t="e">
        <f aca="false">---#NAME?,(#NAME? #NAME?) #NAME? #NAME? #NAME?</f>
        <v>#VALUE!</v>
      </c>
      <c r="J7627" s="3" t="s">
        <v>256</v>
      </c>
      <c r="K7627" s="1" t="n">
        <v>10</v>
      </c>
      <c r="L7627" s="1" t="n">
        <v>0</v>
      </c>
      <c r="M7627" s="1" t="n">
        <v>76320</v>
      </c>
    </row>
    <row r="7628" customFormat="false" ht="14.9" hidden="false" customHeight="false" outlineLevel="0" collapsed="false">
      <c r="A7628" s="1" t="n">
        <v>7633</v>
      </c>
      <c r="B7628" s="1" t="n">
        <v>93</v>
      </c>
      <c r="C7628" s="1" t="n">
        <v>0</v>
      </c>
      <c r="D7628" s="1" t="n">
        <v>0</v>
      </c>
      <c r="E7628" s="1" t="n">
        <v>1</v>
      </c>
      <c r="F7628" s="1" t="n">
        <v>7626</v>
      </c>
      <c r="H7628" s="1" t="s">
        <v>8375</v>
      </c>
      <c r="I7628" s="3" t="e">
        <f aca="false">---#NAME?,#NAME? #NAME? #NAME?</f>
        <v>#VALUE!</v>
      </c>
      <c r="J7628" s="3" t="s">
        <v>256</v>
      </c>
      <c r="K7628" s="1" t="n">
        <v>10</v>
      </c>
      <c r="L7628" s="1" t="n">
        <v>0</v>
      </c>
      <c r="M7628" s="1" t="n">
        <v>76330</v>
      </c>
    </row>
    <row r="7629" customFormat="false" ht="95.5" hidden="false" customHeight="false" outlineLevel="0" collapsed="false">
      <c r="A7629" s="1" t="n">
        <v>7634</v>
      </c>
      <c r="B7629" s="1" t="n">
        <v>93</v>
      </c>
      <c r="C7629" s="1" t="n">
        <v>0</v>
      </c>
      <c r="D7629" s="1" t="n">
        <v>0</v>
      </c>
      <c r="E7629" s="1" t="n">
        <v>1</v>
      </c>
      <c r="F7629" s="1" t="n">
        <v>7626</v>
      </c>
      <c r="H7629" s="1" t="s">
        <v>8376</v>
      </c>
      <c r="I7629" s="3" t="s">
        <v>8377</v>
      </c>
      <c r="J7629" s="3" t="s">
        <v>256</v>
      </c>
      <c r="K7629" s="1" t="n">
        <v>10</v>
      </c>
      <c r="L7629" s="1" t="n">
        <v>0</v>
      </c>
      <c r="M7629" s="1" t="n">
        <v>76340</v>
      </c>
    </row>
    <row r="7630" customFormat="false" ht="68.65" hidden="false" customHeight="false" outlineLevel="0" collapsed="false">
      <c r="A7630" s="1" t="n">
        <v>7635</v>
      </c>
      <c r="B7630" s="1" t="n">
        <v>93</v>
      </c>
      <c r="C7630" s="1" t="n">
        <v>0</v>
      </c>
      <c r="D7630" s="1" t="n">
        <v>0</v>
      </c>
      <c r="E7630" s="1" t="n">
        <v>0</v>
      </c>
      <c r="F7630" s="1" t="n">
        <v>7625</v>
      </c>
      <c r="I7630" s="3" t="s">
        <v>8378</v>
      </c>
      <c r="L7630" s="1" t="n">
        <v>0</v>
      </c>
      <c r="M7630" s="1" t="n">
        <v>76350</v>
      </c>
    </row>
    <row r="7631" customFormat="false" ht="14.9" hidden="false" customHeight="false" outlineLevel="0" collapsed="false">
      <c r="A7631" s="1" t="n">
        <v>7636</v>
      </c>
      <c r="B7631" s="1" t="n">
        <v>93</v>
      </c>
      <c r="C7631" s="1" t="n">
        <v>0</v>
      </c>
      <c r="D7631" s="1" t="n">
        <v>0</v>
      </c>
      <c r="E7631" s="1" t="n">
        <v>1</v>
      </c>
      <c r="F7631" s="1" t="n">
        <v>7635</v>
      </c>
      <c r="H7631" s="1" t="s">
        <v>8379</v>
      </c>
      <c r="I7631" s="3" t="e">
        <f aca="false">---#NAME? #NAME?</f>
        <v>#VALUE!</v>
      </c>
      <c r="J7631" s="3" t="s">
        <v>256</v>
      </c>
      <c r="K7631" s="1" t="n">
        <v>10</v>
      </c>
      <c r="L7631" s="1" t="n">
        <v>0</v>
      </c>
      <c r="M7631" s="1" t="n">
        <v>76360</v>
      </c>
    </row>
    <row r="7632" customFormat="false" ht="14.9" hidden="false" customHeight="false" outlineLevel="0" collapsed="false">
      <c r="A7632" s="1" t="n">
        <v>7637</v>
      </c>
      <c r="B7632" s="1" t="n">
        <v>93</v>
      </c>
      <c r="C7632" s="1" t="n">
        <v>0</v>
      </c>
      <c r="D7632" s="1" t="n">
        <v>0</v>
      </c>
      <c r="E7632" s="1" t="n">
        <v>1</v>
      </c>
      <c r="F7632" s="1" t="n">
        <v>7635</v>
      </c>
      <c r="H7632" s="1" t="s">
        <v>8380</v>
      </c>
      <c r="I7632" s="3" t="e">
        <f aca="false">---#NAME? #NAME? #NAME?</f>
        <v>#VALUE!</v>
      </c>
      <c r="J7632" s="3" t="s">
        <v>256</v>
      </c>
      <c r="K7632" s="1" t="n">
        <v>10</v>
      </c>
      <c r="L7632" s="1" t="n">
        <v>0</v>
      </c>
      <c r="M7632" s="1" t="n">
        <v>76370</v>
      </c>
    </row>
    <row r="7633" customFormat="false" ht="14.9" hidden="false" customHeight="false" outlineLevel="0" collapsed="false">
      <c r="A7633" s="1" t="n">
        <v>7638</v>
      </c>
      <c r="B7633" s="1" t="n">
        <v>93</v>
      </c>
      <c r="C7633" s="1" t="n">
        <v>0</v>
      </c>
      <c r="D7633" s="1" t="n">
        <v>0</v>
      </c>
      <c r="E7633" s="1" t="n">
        <v>1</v>
      </c>
      <c r="F7633" s="1" t="n">
        <v>7635</v>
      </c>
      <c r="H7633" s="1" t="s">
        <v>8381</v>
      </c>
      <c r="I7633" s="3" t="e">
        <f aca="false">---#NAME? #NAME?</f>
        <v>#VALUE!</v>
      </c>
      <c r="J7633" s="3" t="s">
        <v>256</v>
      </c>
      <c r="K7633" s="1" t="n">
        <v>10</v>
      </c>
      <c r="L7633" s="1" t="n">
        <v>0</v>
      </c>
      <c r="M7633" s="1" t="n">
        <v>76380</v>
      </c>
    </row>
    <row r="7634" customFormat="false" ht="14.9" hidden="false" customHeight="false" outlineLevel="0" collapsed="false">
      <c r="A7634" s="1" t="n">
        <v>7639</v>
      </c>
      <c r="B7634" s="1" t="n">
        <v>93</v>
      </c>
      <c r="C7634" s="1" t="n">
        <v>0</v>
      </c>
      <c r="D7634" s="1" t="n">
        <v>0</v>
      </c>
      <c r="E7634" s="1" t="n">
        <v>1</v>
      </c>
      <c r="F7634" s="1" t="n">
        <v>7635</v>
      </c>
      <c r="H7634" s="1" t="s">
        <v>8382</v>
      </c>
      <c r="I7634" s="3" t="e">
        <f aca="false">---#NAME?,#NAME? #NAME? #NAME? #NAME? #NAME?</f>
        <v>#VALUE!</v>
      </c>
      <c r="J7634" s="3" t="s">
        <v>256</v>
      </c>
      <c r="K7634" s="1" t="n">
        <v>10</v>
      </c>
      <c r="L7634" s="1" t="n">
        <v>0</v>
      </c>
      <c r="M7634" s="1" t="n">
        <v>76390</v>
      </c>
    </row>
    <row r="7635" customFormat="false" ht="14.9" hidden="false" customHeight="false" outlineLevel="0" collapsed="false">
      <c r="A7635" s="1" t="n">
        <v>7640</v>
      </c>
      <c r="B7635" s="1" t="n">
        <v>93</v>
      </c>
      <c r="C7635" s="1" t="n">
        <v>0</v>
      </c>
      <c r="D7635" s="1" t="n">
        <v>0</v>
      </c>
      <c r="E7635" s="1" t="n">
        <v>1</v>
      </c>
      <c r="F7635" s="1" t="n">
        <v>7635</v>
      </c>
      <c r="H7635" s="1" t="s">
        <v>8383</v>
      </c>
      <c r="I7635" s="3" t="e">
        <f aca="false">---#NAME? #NAME? #NAME? #NAME?</f>
        <v>#VALUE!</v>
      </c>
      <c r="J7635" s="3" t="s">
        <v>256</v>
      </c>
      <c r="K7635" s="1" t="n">
        <v>10</v>
      </c>
      <c r="L7635" s="1" t="n">
        <v>0</v>
      </c>
      <c r="M7635" s="1" t="n">
        <v>76400</v>
      </c>
    </row>
    <row r="7636" customFormat="false" ht="14.9" hidden="false" customHeight="false" outlineLevel="0" collapsed="false">
      <c r="A7636" s="1" t="n">
        <v>7641</v>
      </c>
      <c r="B7636" s="1" t="n">
        <v>93</v>
      </c>
      <c r="C7636" s="1" t="n">
        <v>0</v>
      </c>
      <c r="D7636" s="1" t="n">
        <v>0</v>
      </c>
      <c r="E7636" s="1" t="n">
        <v>1</v>
      </c>
      <c r="F7636" s="1" t="n">
        <v>7635</v>
      </c>
      <c r="H7636" s="1" t="s">
        <v>8384</v>
      </c>
      <c r="I7636" s="3" t="e">
        <f aca="false">---#NAME?,(#NAME? #NAME?) #NAME? #NAME? #NAME?</f>
        <v>#VALUE!</v>
      </c>
      <c r="J7636" s="3" t="s">
        <v>256</v>
      </c>
      <c r="K7636" s="1" t="n">
        <v>10</v>
      </c>
      <c r="L7636" s="1" t="n">
        <v>0</v>
      </c>
      <c r="M7636" s="1" t="n">
        <v>76410</v>
      </c>
    </row>
    <row r="7637" customFormat="false" ht="14.9" hidden="false" customHeight="false" outlineLevel="0" collapsed="false">
      <c r="A7637" s="1" t="n">
        <v>7642</v>
      </c>
      <c r="B7637" s="1" t="n">
        <v>93</v>
      </c>
      <c r="C7637" s="1" t="n">
        <v>0</v>
      </c>
      <c r="D7637" s="1" t="n">
        <v>0</v>
      </c>
      <c r="E7637" s="1" t="n">
        <v>1</v>
      </c>
      <c r="F7637" s="1" t="n">
        <v>7635</v>
      </c>
      <c r="H7637" s="1" t="s">
        <v>8385</v>
      </c>
      <c r="I7637" s="3" t="e">
        <f aca="false">---#NAME? #NAME? #NAME? #NAME? #NAME?</f>
        <v>#VALUE!</v>
      </c>
      <c r="J7637" s="3" t="s">
        <v>256</v>
      </c>
      <c r="K7637" s="1" t="n">
        <v>10</v>
      </c>
      <c r="L7637" s="1" t="n">
        <v>0</v>
      </c>
      <c r="M7637" s="1" t="n">
        <v>76420</v>
      </c>
    </row>
    <row r="7638" customFormat="false" ht="14.9" hidden="false" customHeight="false" outlineLevel="0" collapsed="false">
      <c r="A7638" s="1" t="n">
        <v>7643</v>
      </c>
      <c r="B7638" s="1" t="n">
        <v>93</v>
      </c>
      <c r="C7638" s="1" t="n">
        <v>0</v>
      </c>
      <c r="D7638" s="1" t="n">
        <v>0</v>
      </c>
      <c r="E7638" s="1" t="n">
        <v>1</v>
      </c>
      <c r="F7638" s="1" t="n">
        <v>7635</v>
      </c>
      <c r="H7638" s="1" t="s">
        <v>8386</v>
      </c>
      <c r="I7638" s="3" t="e">
        <f aca="false">---#NAME?,#NAME? (#NAME?) #NAME? #NAME? #NAME?</f>
        <v>#VALUE!</v>
      </c>
      <c r="J7638" s="3" t="s">
        <v>256</v>
      </c>
      <c r="K7638" s="1" t="n">
        <v>10</v>
      </c>
      <c r="L7638" s="1" t="n">
        <v>0</v>
      </c>
      <c r="M7638" s="1" t="n">
        <v>76430</v>
      </c>
    </row>
    <row r="7639" customFormat="false" ht="14.9" hidden="false" customHeight="false" outlineLevel="0" collapsed="false">
      <c r="A7639" s="1" t="n">
        <v>7644</v>
      </c>
      <c r="B7639" s="1" t="n">
        <v>93</v>
      </c>
      <c r="C7639" s="1" t="n">
        <v>0</v>
      </c>
      <c r="D7639" s="1" t="n">
        <v>0</v>
      </c>
      <c r="E7639" s="1" t="n">
        <v>0</v>
      </c>
      <c r="F7639" s="1" t="n">
        <v>7625</v>
      </c>
      <c r="I7639" s="3" t="s">
        <v>199</v>
      </c>
      <c r="L7639" s="1" t="n">
        <v>0</v>
      </c>
      <c r="M7639" s="1" t="n">
        <v>76440</v>
      </c>
    </row>
    <row r="7640" customFormat="false" ht="82.05" hidden="false" customHeight="false" outlineLevel="0" collapsed="false">
      <c r="A7640" s="1" t="n">
        <v>7645</v>
      </c>
      <c r="B7640" s="1" t="n">
        <v>93</v>
      </c>
      <c r="C7640" s="1" t="n">
        <v>0</v>
      </c>
      <c r="D7640" s="1" t="n">
        <v>0</v>
      </c>
      <c r="E7640" s="1" t="n">
        <v>0</v>
      </c>
      <c r="F7640" s="1" t="n">
        <v>7644</v>
      </c>
      <c r="I7640" s="3" t="s">
        <v>8387</v>
      </c>
      <c r="L7640" s="1" t="n">
        <v>0</v>
      </c>
      <c r="M7640" s="1" t="n">
        <v>76450</v>
      </c>
    </row>
    <row r="7641" customFormat="false" ht="108.95" hidden="false" customHeight="false" outlineLevel="0" collapsed="false">
      <c r="A7641" s="1" t="n">
        <v>7646</v>
      </c>
      <c r="B7641" s="1" t="n">
        <v>93</v>
      </c>
      <c r="C7641" s="1" t="n">
        <v>0</v>
      </c>
      <c r="D7641" s="1" t="n">
        <v>0</v>
      </c>
      <c r="E7641" s="1" t="n">
        <v>0</v>
      </c>
      <c r="F7641" s="1" t="n">
        <v>7645</v>
      </c>
      <c r="I7641" s="3" t="s">
        <v>8388</v>
      </c>
      <c r="L7641" s="1" t="n">
        <v>0</v>
      </c>
      <c r="M7641" s="1" t="n">
        <v>76460</v>
      </c>
    </row>
    <row r="7642" customFormat="false" ht="14.9" hidden="false" customHeight="false" outlineLevel="0" collapsed="false">
      <c r="A7642" s="1" t="n">
        <v>7647</v>
      </c>
      <c r="B7642" s="1" t="n">
        <v>93</v>
      </c>
      <c r="C7642" s="1" t="n">
        <v>0</v>
      </c>
      <c r="D7642" s="1" t="n">
        <v>0</v>
      </c>
      <c r="E7642" s="1" t="n">
        <v>1</v>
      </c>
      <c r="F7642" s="1" t="n">
        <v>7646</v>
      </c>
      <c r="H7642" s="1" t="s">
        <v>8389</v>
      </c>
      <c r="I7642" s="3" t="e">
        <f aca="false">----#NAME? #NAME?</f>
        <v>#VALUE!</v>
      </c>
      <c r="J7642" s="3" t="s">
        <v>256</v>
      </c>
      <c r="K7642" s="1" t="n">
        <v>10</v>
      </c>
      <c r="L7642" s="1" t="n">
        <v>0</v>
      </c>
      <c r="M7642" s="1" t="n">
        <v>76470</v>
      </c>
    </row>
    <row r="7643" customFormat="false" ht="14.9" hidden="false" customHeight="false" outlineLevel="0" collapsed="false">
      <c r="A7643" s="1" t="n">
        <v>7648</v>
      </c>
      <c r="B7643" s="1" t="n">
        <v>93</v>
      </c>
      <c r="C7643" s="1" t="n">
        <v>0</v>
      </c>
      <c r="D7643" s="1" t="n">
        <v>0</v>
      </c>
      <c r="E7643" s="1" t="n">
        <v>1</v>
      </c>
      <c r="F7643" s="1" t="n">
        <v>7646</v>
      </c>
      <c r="H7643" s="1" t="s">
        <v>8390</v>
      </c>
      <c r="I7643" s="3" t="e">
        <f aca="false">----#NAME? #NAME? #NAME?</f>
        <v>#VALUE!</v>
      </c>
      <c r="J7643" s="3" t="s">
        <v>256</v>
      </c>
      <c r="K7643" s="1" t="n">
        <v>10</v>
      </c>
      <c r="L7643" s="1" t="n">
        <v>0</v>
      </c>
      <c r="M7643" s="1" t="n">
        <v>76480</v>
      </c>
    </row>
    <row r="7644" customFormat="false" ht="14.9" hidden="false" customHeight="false" outlineLevel="0" collapsed="false">
      <c r="A7644" s="1" t="n">
        <v>7649</v>
      </c>
      <c r="B7644" s="1" t="n">
        <v>93</v>
      </c>
      <c r="C7644" s="1" t="n">
        <v>0</v>
      </c>
      <c r="D7644" s="1" t="n">
        <v>0</v>
      </c>
      <c r="E7644" s="1" t="n">
        <v>1</v>
      </c>
      <c r="F7644" s="1" t="n">
        <v>7646</v>
      </c>
      <c r="H7644" s="1" t="s">
        <v>8391</v>
      </c>
      <c r="I7644" s="3" t="e">
        <f aca="false">----#NAME?</f>
        <v>#NAME?</v>
      </c>
      <c r="J7644" s="3" t="s">
        <v>256</v>
      </c>
      <c r="K7644" s="1" t="n">
        <v>10</v>
      </c>
      <c r="L7644" s="1" t="n">
        <v>0</v>
      </c>
      <c r="M7644" s="1" t="n">
        <v>76490</v>
      </c>
    </row>
    <row r="7645" customFormat="false" ht="14.9" hidden="false" customHeight="false" outlineLevel="0" collapsed="false">
      <c r="A7645" s="1" t="n">
        <v>7650</v>
      </c>
      <c r="B7645" s="1" t="n">
        <v>93</v>
      </c>
      <c r="C7645" s="1" t="n">
        <v>0</v>
      </c>
      <c r="D7645" s="1" t="n">
        <v>0</v>
      </c>
      <c r="E7645" s="1" t="n">
        <v>1</v>
      </c>
      <c r="F7645" s="1" t="n">
        <v>7646</v>
      </c>
      <c r="H7645" s="1" t="s">
        <v>8392</v>
      </c>
      <c r="I7645" s="3" t="e">
        <f aca="false">----#NAME?,#NAME? #NAME? #NAME? #NAME? #NAME?</f>
        <v>#VALUE!</v>
      </c>
      <c r="J7645" s="3" t="s">
        <v>256</v>
      </c>
      <c r="K7645" s="1" t="n">
        <v>10</v>
      </c>
      <c r="L7645" s="1" t="n">
        <v>0</v>
      </c>
      <c r="M7645" s="1" t="n">
        <v>76500</v>
      </c>
    </row>
    <row r="7646" customFormat="false" ht="14.9" hidden="false" customHeight="false" outlineLevel="0" collapsed="false">
      <c r="A7646" s="1" t="n">
        <v>7651</v>
      </c>
      <c r="B7646" s="1" t="n">
        <v>93</v>
      </c>
      <c r="C7646" s="1" t="n">
        <v>0</v>
      </c>
      <c r="D7646" s="1" t="n">
        <v>0</v>
      </c>
      <c r="E7646" s="1" t="n">
        <v>1</v>
      </c>
      <c r="F7646" s="1" t="n">
        <v>7646</v>
      </c>
      <c r="H7646" s="1" t="s">
        <v>8393</v>
      </c>
      <c r="I7646" s="3" t="e">
        <f aca="false">----#NAME? #NAME? #NAME? #NAME?</f>
        <v>#VALUE!</v>
      </c>
      <c r="J7646" s="3" t="s">
        <v>256</v>
      </c>
      <c r="K7646" s="1" t="n">
        <v>10</v>
      </c>
      <c r="L7646" s="1" t="n">
        <v>0</v>
      </c>
      <c r="M7646" s="1" t="n">
        <v>76510</v>
      </c>
    </row>
    <row r="7647" customFormat="false" ht="14.9" hidden="false" customHeight="false" outlineLevel="0" collapsed="false">
      <c r="A7647" s="1" t="n">
        <v>7652</v>
      </c>
      <c r="B7647" s="1" t="n">
        <v>93</v>
      </c>
      <c r="C7647" s="1" t="n">
        <v>0</v>
      </c>
      <c r="D7647" s="1" t="n">
        <v>0</v>
      </c>
      <c r="E7647" s="1" t="n">
        <v>1</v>
      </c>
      <c r="F7647" s="1" t="n">
        <v>7646</v>
      </c>
      <c r="H7647" s="1" t="s">
        <v>8394</v>
      </c>
      <c r="I7647" s="3" t="e">
        <f aca="false">----#NAME?,(#NAME? #NAME?) #NAME? #NAME? #NAME?</f>
        <v>#VALUE!</v>
      </c>
      <c r="J7647" s="3" t="s">
        <v>256</v>
      </c>
      <c r="K7647" s="1" t="n">
        <v>10</v>
      </c>
      <c r="L7647" s="1" t="n">
        <v>0</v>
      </c>
      <c r="M7647" s="1" t="n">
        <v>76520</v>
      </c>
    </row>
    <row r="7648" customFormat="false" ht="14.9" hidden="false" customHeight="false" outlineLevel="0" collapsed="false">
      <c r="A7648" s="1" t="n">
        <v>7653</v>
      </c>
      <c r="B7648" s="1" t="n">
        <v>93</v>
      </c>
      <c r="C7648" s="1" t="n">
        <v>0</v>
      </c>
      <c r="D7648" s="1" t="n">
        <v>0</v>
      </c>
      <c r="E7648" s="1" t="n">
        <v>1</v>
      </c>
      <c r="F7648" s="1" t="n">
        <v>7646</v>
      </c>
      <c r="H7648" s="1" t="s">
        <v>8395</v>
      </c>
      <c r="I7648" s="3" t="e">
        <f aca="false">----#NAME? #NAME? #NAME? #NAME? #NAME?</f>
        <v>#VALUE!</v>
      </c>
      <c r="J7648" s="3" t="s">
        <v>256</v>
      </c>
      <c r="K7648" s="1" t="n">
        <v>10</v>
      </c>
      <c r="L7648" s="1" t="n">
        <v>0</v>
      </c>
      <c r="M7648" s="1" t="n">
        <v>76530</v>
      </c>
    </row>
    <row r="7649" customFormat="false" ht="14.9" hidden="false" customHeight="false" outlineLevel="0" collapsed="false">
      <c r="A7649" s="1" t="n">
        <v>7654</v>
      </c>
      <c r="B7649" s="1" t="n">
        <v>93</v>
      </c>
      <c r="C7649" s="1" t="n">
        <v>0</v>
      </c>
      <c r="D7649" s="1" t="n">
        <v>0</v>
      </c>
      <c r="E7649" s="1" t="n">
        <v>1</v>
      </c>
      <c r="F7649" s="1" t="n">
        <v>7646</v>
      </c>
      <c r="H7649" s="1" t="s">
        <v>8396</v>
      </c>
      <c r="I7649" s="3" t="e">
        <f aca="false">----#NAME?,#NAME? (#NAME?) #NAME? #NAME? #NAME?</f>
        <v>#VALUE!</v>
      </c>
      <c r="J7649" s="3" t="s">
        <v>256</v>
      </c>
      <c r="K7649" s="1" t="n">
        <v>10</v>
      </c>
      <c r="L7649" s="1" t="n">
        <v>0</v>
      </c>
      <c r="M7649" s="1" t="n">
        <v>76540</v>
      </c>
    </row>
    <row r="7650" customFormat="false" ht="14.9" hidden="false" customHeight="false" outlineLevel="0" collapsed="false">
      <c r="A7650" s="1" t="n">
        <v>7655</v>
      </c>
      <c r="B7650" s="1" t="n">
        <v>93</v>
      </c>
      <c r="C7650" s="1" t="n">
        <v>0</v>
      </c>
      <c r="D7650" s="1" t="n">
        <v>0</v>
      </c>
      <c r="E7650" s="1" t="n">
        <v>1</v>
      </c>
      <c r="F7650" s="1" t="n">
        <v>7644</v>
      </c>
      <c r="H7650" s="1" t="s">
        <v>8397</v>
      </c>
      <c r="I7650" s="3" t="e">
        <f aca="false">--#NAME?</f>
        <v>#NAME?</v>
      </c>
      <c r="J7650" s="3" t="s">
        <v>256</v>
      </c>
      <c r="K7650" s="1" t="n">
        <v>10</v>
      </c>
      <c r="L7650" s="1" t="n">
        <v>0</v>
      </c>
      <c r="M7650" s="1" t="n">
        <v>76550</v>
      </c>
    </row>
    <row r="7651" customFormat="false" ht="297" hidden="false" customHeight="false" outlineLevel="0" collapsed="false">
      <c r="A7651" s="1" t="n">
        <v>7656</v>
      </c>
      <c r="B7651" s="1" t="n">
        <v>93</v>
      </c>
      <c r="C7651" s="1" t="n">
        <v>0</v>
      </c>
      <c r="D7651" s="1" t="n">
        <v>1</v>
      </c>
      <c r="E7651" s="1" t="n">
        <v>0</v>
      </c>
      <c r="G7651" s="1" t="n">
        <v>93.06</v>
      </c>
      <c r="I7651" s="3" t="s">
        <v>8398</v>
      </c>
      <c r="L7651" s="1" t="n">
        <v>0</v>
      </c>
      <c r="M7651" s="1" t="n">
        <v>76560</v>
      </c>
    </row>
    <row r="7652" customFormat="false" ht="14.9" hidden="false" customHeight="false" outlineLevel="0" collapsed="false">
      <c r="A7652" s="1" t="n">
        <v>7657</v>
      </c>
      <c r="B7652" s="1" t="n">
        <v>93</v>
      </c>
      <c r="C7652" s="1" t="n">
        <v>0</v>
      </c>
      <c r="D7652" s="1" t="n">
        <v>0</v>
      </c>
      <c r="E7652" s="1" t="n">
        <v>0</v>
      </c>
      <c r="F7652" s="1" t="n">
        <v>7656</v>
      </c>
      <c r="I7652" s="3" t="e">
        <f aca="false">-#NAME? #NAME? #NAME? #NAME? #NAME?</f>
        <v>#VALUE!</v>
      </c>
      <c r="J7652" s="3" t="s">
        <v>8399</v>
      </c>
      <c r="L7652" s="0" t="s">
        <v>644</v>
      </c>
      <c r="M7652" s="1" t="n">
        <v>0</v>
      </c>
      <c r="N7652" s="1" t="n">
        <v>76570</v>
      </c>
    </row>
    <row r="7653" customFormat="false" ht="14.9" hidden="false" customHeight="false" outlineLevel="0" collapsed="false">
      <c r="A7653" s="1" t="n">
        <v>7658</v>
      </c>
      <c r="B7653" s="1" t="n">
        <v>93</v>
      </c>
      <c r="C7653" s="1" t="n">
        <v>0</v>
      </c>
      <c r="D7653" s="1" t="n">
        <v>0</v>
      </c>
      <c r="E7653" s="1" t="n">
        <v>1</v>
      </c>
      <c r="F7653" s="1" t="n">
        <v>7657</v>
      </c>
      <c r="H7653" s="1" t="s">
        <v>8400</v>
      </c>
      <c r="I7653" s="3" t="e">
        <f aca="false">--#NAME?</f>
        <v>#NAME?</v>
      </c>
      <c r="J7653" s="3" t="s">
        <v>256</v>
      </c>
      <c r="K7653" s="1" t="n">
        <v>10</v>
      </c>
      <c r="L7653" s="1" t="n">
        <v>0</v>
      </c>
      <c r="M7653" s="1" t="n">
        <v>76580</v>
      </c>
    </row>
    <row r="7654" customFormat="false" ht="14.9" hidden="false" customHeight="false" outlineLevel="0" collapsed="false">
      <c r="A7654" s="1" t="n">
        <v>7659</v>
      </c>
      <c r="B7654" s="1" t="n">
        <v>93</v>
      </c>
      <c r="C7654" s="1" t="n">
        <v>0</v>
      </c>
      <c r="D7654" s="1" t="n">
        <v>0</v>
      </c>
      <c r="E7654" s="1" t="n">
        <v>1</v>
      </c>
      <c r="F7654" s="1" t="n">
        <v>7657</v>
      </c>
      <c r="H7654" s="1" t="s">
        <v>8401</v>
      </c>
      <c r="I7654" s="3" t="e">
        <f aca="false">--#NAME?</f>
        <v>#NAME?</v>
      </c>
      <c r="J7654" s="3" t="s">
        <v>256</v>
      </c>
      <c r="K7654" s="1" t="n">
        <v>10</v>
      </c>
      <c r="L7654" s="1" t="n">
        <v>0</v>
      </c>
      <c r="M7654" s="1" t="n">
        <v>76590</v>
      </c>
    </row>
    <row r="7655" customFormat="false" ht="14.9" hidden="false" customHeight="false" outlineLevel="0" collapsed="false">
      <c r="A7655" s="1" t="n">
        <v>7660</v>
      </c>
      <c r="B7655" s="1" t="n">
        <v>93</v>
      </c>
      <c r="C7655" s="1" t="n">
        <v>0</v>
      </c>
      <c r="D7655" s="1" t="n">
        <v>0</v>
      </c>
      <c r="E7655" s="1" t="n">
        <v>1</v>
      </c>
      <c r="F7655" s="1" t="n">
        <v>7656</v>
      </c>
      <c r="H7655" s="1" t="s">
        <v>8402</v>
      </c>
      <c r="I7655" s="3" t="e">
        <f aca="false">-#NAME? #NAME? #NAME? #NAME? #NAME?</f>
        <v>#VALUE!</v>
      </c>
      <c r="J7655" s="3" t="s">
        <v>256</v>
      </c>
      <c r="K7655" s="1" t="n">
        <v>10</v>
      </c>
      <c r="L7655" s="1" t="n">
        <v>0</v>
      </c>
      <c r="M7655" s="1" t="n">
        <v>76600</v>
      </c>
    </row>
    <row r="7656" customFormat="false" ht="14.9" hidden="false" customHeight="false" outlineLevel="0" collapsed="false">
      <c r="A7656" s="1" t="n">
        <v>7661</v>
      </c>
      <c r="B7656" s="1" t="n">
        <v>93</v>
      </c>
      <c r="C7656" s="1" t="n">
        <v>0</v>
      </c>
      <c r="D7656" s="1" t="n">
        <v>0</v>
      </c>
      <c r="E7656" s="1" t="n">
        <v>1</v>
      </c>
      <c r="F7656" s="1" t="n">
        <v>7656</v>
      </c>
      <c r="H7656" s="1" t="s">
        <v>8403</v>
      </c>
      <c r="I7656" s="3" t="e">
        <f aca="false">-#NAME?</f>
        <v>#NAME?</v>
      </c>
      <c r="J7656" s="3" t="s">
        <v>256</v>
      </c>
      <c r="K7656" s="1" t="n">
        <v>10</v>
      </c>
      <c r="L7656" s="1" t="n">
        <v>0</v>
      </c>
      <c r="M7656" s="1" t="n">
        <v>76610</v>
      </c>
    </row>
    <row r="7657" customFormat="false" ht="189.55" hidden="false" customHeight="false" outlineLevel="0" collapsed="false">
      <c r="A7657" s="1" t="n">
        <v>7662</v>
      </c>
      <c r="B7657" s="1" t="n">
        <v>93</v>
      </c>
      <c r="C7657" s="1" t="n">
        <v>0</v>
      </c>
      <c r="D7657" s="1" t="n">
        <v>1</v>
      </c>
      <c r="E7657" s="1" t="n">
        <v>1</v>
      </c>
      <c r="G7657" s="1" t="n">
        <v>93.07</v>
      </c>
      <c r="H7657" s="1" t="s">
        <v>8404</v>
      </c>
      <c r="I7657" s="3" t="s">
        <v>8405</v>
      </c>
      <c r="J7657" s="3" t="s">
        <v>256</v>
      </c>
      <c r="K7657" s="1" t="n">
        <v>10</v>
      </c>
      <c r="L7657" s="1" t="n">
        <v>0</v>
      </c>
      <c r="M7657" s="1" t="n">
        <v>76620</v>
      </c>
    </row>
    <row r="7658" customFormat="false" ht="176.1" hidden="false" customHeight="false" outlineLevel="0" collapsed="false">
      <c r="A7658" s="1" t="n">
        <v>7663</v>
      </c>
      <c r="B7658" s="1" t="n">
        <v>94</v>
      </c>
      <c r="C7658" s="1" t="n">
        <v>0</v>
      </c>
      <c r="D7658" s="1" t="n">
        <v>1</v>
      </c>
      <c r="E7658" s="1" t="n">
        <v>0</v>
      </c>
      <c r="G7658" s="1" t="n">
        <v>94.01</v>
      </c>
      <c r="I7658" s="3" t="s">
        <v>8406</v>
      </c>
      <c r="L7658" s="1" t="n">
        <v>0</v>
      </c>
      <c r="M7658" s="1" t="n">
        <v>76630</v>
      </c>
    </row>
    <row r="7659" customFormat="false" ht="14.9" hidden="false" customHeight="false" outlineLevel="0" collapsed="false">
      <c r="A7659" s="1" t="n">
        <v>7664</v>
      </c>
      <c r="B7659" s="1" t="n">
        <v>94</v>
      </c>
      <c r="C7659" s="1" t="n">
        <v>0</v>
      </c>
      <c r="D7659" s="1" t="n">
        <v>0</v>
      </c>
      <c r="E7659" s="1" t="n">
        <v>1</v>
      </c>
      <c r="F7659" s="1" t="n">
        <v>7663</v>
      </c>
      <c r="H7659" s="1" t="s">
        <v>8407</v>
      </c>
      <c r="I7659" s="3" t="e">
        <f aca="false">-#NAME? #NAME? #NAME? #NAME? #NAME? #NAME? #NAME?</f>
        <v>#VALUE!</v>
      </c>
      <c r="J7659" s="3" t="s">
        <v>194</v>
      </c>
      <c r="K7659" s="1" t="n">
        <v>10</v>
      </c>
      <c r="L7659" s="1" t="n">
        <v>0</v>
      </c>
      <c r="M7659" s="1" t="n">
        <v>76640</v>
      </c>
    </row>
    <row r="7660" customFormat="false" ht="14.9" hidden="false" customHeight="false" outlineLevel="0" collapsed="false">
      <c r="A7660" s="1" t="n">
        <v>7665</v>
      </c>
      <c r="B7660" s="1" t="n">
        <v>94</v>
      </c>
      <c r="C7660" s="1" t="n">
        <v>0</v>
      </c>
      <c r="D7660" s="1" t="n">
        <v>0</v>
      </c>
      <c r="E7660" s="1" t="n">
        <v>1</v>
      </c>
      <c r="F7660" s="1" t="n">
        <v>7663</v>
      </c>
      <c r="H7660" s="1" t="s">
        <v>8408</v>
      </c>
      <c r="I7660" s="3" t="e">
        <f aca="false">-#NAME? #NAME? #NAME? #NAME? #NAME? #NAME? #NAME? #NAME?</f>
        <v>#VALUE!</v>
      </c>
      <c r="J7660" s="3" t="s">
        <v>194</v>
      </c>
      <c r="K7660" s="1" t="n">
        <v>10</v>
      </c>
      <c r="L7660" s="1" t="n">
        <v>0</v>
      </c>
      <c r="M7660" s="1" t="n">
        <v>76650</v>
      </c>
    </row>
    <row r="7661" customFormat="false" ht="14.9" hidden="false" customHeight="false" outlineLevel="0" collapsed="false">
      <c r="A7661" s="1" t="n">
        <v>7666</v>
      </c>
      <c r="B7661" s="1" t="n">
        <v>94</v>
      </c>
      <c r="C7661" s="1" t="n">
        <v>0</v>
      </c>
      <c r="D7661" s="1" t="n">
        <v>0</v>
      </c>
      <c r="E7661" s="1" t="n">
        <v>1</v>
      </c>
      <c r="F7661" s="1" t="n">
        <v>7663</v>
      </c>
      <c r="H7661" s="1" t="s">
        <v>8409</v>
      </c>
      <c r="I7661" s="3" t="e">
        <f aca="false">-#NAME? #NAME? #NAME? #NAME? #NAME? #NAME?</f>
        <v>#VALUE!</v>
      </c>
      <c r="J7661" s="3" t="s">
        <v>194</v>
      </c>
      <c r="K7661" s="1" t="n">
        <v>10</v>
      </c>
      <c r="L7661" s="1" t="n">
        <v>0</v>
      </c>
      <c r="M7661" s="1" t="n">
        <v>76660</v>
      </c>
    </row>
    <row r="7662" customFormat="false" ht="14.9" hidden="false" customHeight="false" outlineLevel="0" collapsed="false">
      <c r="A7662" s="1" t="n">
        <v>7667</v>
      </c>
      <c r="B7662" s="1" t="n">
        <v>94</v>
      </c>
      <c r="C7662" s="1" t="n">
        <v>0</v>
      </c>
      <c r="D7662" s="1" t="n">
        <v>0</v>
      </c>
      <c r="E7662" s="1" t="n">
        <v>1</v>
      </c>
      <c r="F7662" s="1" t="n">
        <v>7663</v>
      </c>
      <c r="H7662" s="1" t="s">
        <v>8410</v>
      </c>
      <c r="I7662" s="3" t="e">
        <f aca="false">-#NAME? #NAME? #NAME? #NAME? #NAME? #NAME? #NAME? #NAME?,#NAME? #NAME? #NAME?</f>
        <v>#VALUE!</v>
      </c>
      <c r="J7662" s="3" t="s">
        <v>194</v>
      </c>
      <c r="K7662" s="1" t="n">
        <v>10</v>
      </c>
      <c r="L7662" s="1" t="n">
        <v>0</v>
      </c>
      <c r="M7662" s="1" t="n">
        <v>76670</v>
      </c>
    </row>
    <row r="7663" customFormat="false" ht="95.5" hidden="false" customHeight="false" outlineLevel="0" collapsed="false">
      <c r="A7663" s="1" t="n">
        <v>7668</v>
      </c>
      <c r="B7663" s="1" t="n">
        <v>94</v>
      </c>
      <c r="C7663" s="1" t="n">
        <v>0</v>
      </c>
      <c r="D7663" s="1" t="n">
        <v>0</v>
      </c>
      <c r="E7663" s="1" t="n">
        <v>0</v>
      </c>
      <c r="F7663" s="1" t="n">
        <v>7663</v>
      </c>
      <c r="I7663" s="3" t="s">
        <v>8411</v>
      </c>
      <c r="L7663" s="1" t="n">
        <v>0</v>
      </c>
      <c r="M7663" s="1" t="n">
        <v>76680</v>
      </c>
    </row>
    <row r="7664" customFormat="false" ht="14.9" hidden="false" customHeight="false" outlineLevel="0" collapsed="false">
      <c r="A7664" s="1" t="n">
        <v>7669</v>
      </c>
      <c r="B7664" s="1" t="n">
        <v>94</v>
      </c>
      <c r="C7664" s="1" t="n">
        <v>0</v>
      </c>
      <c r="D7664" s="1" t="n">
        <v>0</v>
      </c>
      <c r="E7664" s="1" t="n">
        <v>0</v>
      </c>
      <c r="F7664" s="1" t="n">
        <v>7668</v>
      </c>
      <c r="I7664" s="3" t="e">
        <f aca="false">--#NAME? #NAME? #NAME? #NAME?</f>
        <v>#VALUE!</v>
      </c>
      <c r="L7664" s="1" t="n">
        <v>0</v>
      </c>
      <c r="M7664" s="1" t="n">
        <v>76690</v>
      </c>
    </row>
    <row r="7665" customFormat="false" ht="14.9" hidden="false" customHeight="false" outlineLevel="0" collapsed="false">
      <c r="A7665" s="1" t="n">
        <v>7670</v>
      </c>
      <c r="B7665" s="1" t="n">
        <v>94</v>
      </c>
      <c r="C7665" s="1" t="n">
        <v>0</v>
      </c>
      <c r="D7665" s="1" t="n">
        <v>0</v>
      </c>
      <c r="E7665" s="1" t="n">
        <v>1</v>
      </c>
      <c r="F7665" s="1" t="n">
        <v>7669</v>
      </c>
      <c r="H7665" s="1" t="s">
        <v>8412</v>
      </c>
      <c r="I7665" s="3" t="e">
        <f aca="false">--#NAME? #NAME?</f>
        <v>#VALUE!</v>
      </c>
      <c r="J7665" s="3" t="s">
        <v>194</v>
      </c>
      <c r="K7665" s="1" t="n">
        <v>10</v>
      </c>
      <c r="L7665" s="1" t="n">
        <v>0</v>
      </c>
      <c r="M7665" s="1" t="n">
        <v>76700</v>
      </c>
    </row>
    <row r="7666" customFormat="false" ht="14.9" hidden="false" customHeight="false" outlineLevel="0" collapsed="false">
      <c r="A7666" s="1" t="n">
        <v>7671</v>
      </c>
      <c r="B7666" s="1" t="n">
        <v>94</v>
      </c>
      <c r="C7666" s="1" t="n">
        <v>0</v>
      </c>
      <c r="D7666" s="1" t="n">
        <v>0</v>
      </c>
      <c r="E7666" s="1" t="n">
        <v>1</v>
      </c>
      <c r="F7666" s="1" t="n">
        <v>7669</v>
      </c>
      <c r="H7666" s="1" t="s">
        <v>8413</v>
      </c>
      <c r="I7666" s="3" t="e">
        <f aca="false">--#NAME? #NAME?</f>
        <v>#VALUE!</v>
      </c>
      <c r="J7666" s="3" t="s">
        <v>194</v>
      </c>
      <c r="K7666" s="1" t="n">
        <v>10</v>
      </c>
      <c r="L7666" s="1" t="n">
        <v>0</v>
      </c>
      <c r="M7666" s="1" t="n">
        <v>76710</v>
      </c>
    </row>
    <row r="7667" customFormat="false" ht="14.9" hidden="false" customHeight="false" outlineLevel="0" collapsed="false">
      <c r="A7667" s="1" t="n">
        <v>7672</v>
      </c>
      <c r="B7667" s="1" t="n">
        <v>94</v>
      </c>
      <c r="C7667" s="1" t="n">
        <v>0</v>
      </c>
      <c r="D7667" s="1" t="n">
        <v>0</v>
      </c>
      <c r="E7667" s="1" t="n">
        <v>1</v>
      </c>
      <c r="F7667" s="1" t="n">
        <v>7669</v>
      </c>
      <c r="H7667" s="1" t="s">
        <v>8414</v>
      </c>
      <c r="I7667" s="3" t="e">
        <f aca="false">--#NAME?</f>
        <v>#NAME?</v>
      </c>
      <c r="J7667" s="3" t="s">
        <v>194</v>
      </c>
      <c r="K7667" s="1" t="n">
        <v>10</v>
      </c>
      <c r="L7667" s="1" t="n">
        <v>0</v>
      </c>
      <c r="M7667" s="1" t="n">
        <v>76720</v>
      </c>
    </row>
    <row r="7668" customFormat="false" ht="68.65" hidden="false" customHeight="false" outlineLevel="0" collapsed="false">
      <c r="A7668" s="1" t="n">
        <v>7673</v>
      </c>
      <c r="B7668" s="1" t="n">
        <v>94</v>
      </c>
      <c r="C7668" s="1" t="n">
        <v>0</v>
      </c>
      <c r="D7668" s="1" t="n">
        <v>0</v>
      </c>
      <c r="E7668" s="1" t="n">
        <v>0</v>
      </c>
      <c r="F7668" s="1" t="n">
        <v>7663</v>
      </c>
      <c r="I7668" s="3" t="s">
        <v>8415</v>
      </c>
      <c r="L7668" s="1" t="n">
        <v>0</v>
      </c>
      <c r="M7668" s="1" t="n">
        <v>76730</v>
      </c>
    </row>
    <row r="7669" customFormat="false" ht="14.9" hidden="false" customHeight="false" outlineLevel="0" collapsed="false">
      <c r="A7669" s="1" t="n">
        <v>7674</v>
      </c>
      <c r="B7669" s="1" t="n">
        <v>94</v>
      </c>
      <c r="C7669" s="1" t="n">
        <v>0</v>
      </c>
      <c r="D7669" s="1" t="n">
        <v>0</v>
      </c>
      <c r="E7669" s="1" t="n">
        <v>1</v>
      </c>
      <c r="F7669" s="1" t="n">
        <v>7673</v>
      </c>
      <c r="H7669" s="1" t="s">
        <v>8416</v>
      </c>
      <c r="I7669" s="3" t="e">
        <f aca="false">--#NAME?</f>
        <v>#NAME?</v>
      </c>
      <c r="J7669" s="3" t="s">
        <v>194</v>
      </c>
      <c r="K7669" s="1" t="n">
        <v>10</v>
      </c>
      <c r="L7669" s="1" t="n">
        <v>0</v>
      </c>
      <c r="M7669" s="1" t="n">
        <v>76740</v>
      </c>
    </row>
    <row r="7670" customFormat="false" ht="14.9" hidden="false" customHeight="false" outlineLevel="0" collapsed="false">
      <c r="A7670" s="1" t="n">
        <v>7675</v>
      </c>
      <c r="B7670" s="1" t="n">
        <v>94</v>
      </c>
      <c r="C7670" s="1" t="n">
        <v>0</v>
      </c>
      <c r="D7670" s="1" t="n">
        <v>0</v>
      </c>
      <c r="E7670" s="1" t="n">
        <v>1</v>
      </c>
      <c r="F7670" s="1" t="n">
        <v>7673</v>
      </c>
      <c r="H7670" s="1" t="s">
        <v>8417</v>
      </c>
      <c r="I7670" s="3" t="e">
        <f aca="false">--#NAME?</f>
        <v>#NAME?</v>
      </c>
      <c r="J7670" s="3" t="s">
        <v>194</v>
      </c>
      <c r="K7670" s="1" t="n">
        <v>10</v>
      </c>
      <c r="L7670" s="1" t="n">
        <v>0</v>
      </c>
      <c r="M7670" s="1" t="n">
        <v>76750</v>
      </c>
    </row>
    <row r="7671" customFormat="false" ht="68.65" hidden="false" customHeight="false" outlineLevel="0" collapsed="false">
      <c r="A7671" s="1" t="n">
        <v>7676</v>
      </c>
      <c r="B7671" s="1" t="n">
        <v>94</v>
      </c>
      <c r="C7671" s="1" t="n">
        <v>0</v>
      </c>
      <c r="D7671" s="1" t="n">
        <v>0</v>
      </c>
      <c r="E7671" s="1" t="n">
        <v>0</v>
      </c>
      <c r="F7671" s="1" t="n">
        <v>7663</v>
      </c>
      <c r="I7671" s="3" t="s">
        <v>8418</v>
      </c>
      <c r="L7671" s="1" t="n">
        <v>0</v>
      </c>
      <c r="M7671" s="1" t="n">
        <v>76760</v>
      </c>
    </row>
    <row r="7672" customFormat="false" ht="14.9" hidden="false" customHeight="false" outlineLevel="0" collapsed="false">
      <c r="A7672" s="1" t="n">
        <v>7677</v>
      </c>
      <c r="B7672" s="1" t="n">
        <v>94</v>
      </c>
      <c r="C7672" s="1" t="n">
        <v>0</v>
      </c>
      <c r="D7672" s="1" t="n">
        <v>0</v>
      </c>
      <c r="E7672" s="1" t="n">
        <v>1</v>
      </c>
      <c r="F7672" s="1" t="n">
        <v>7676</v>
      </c>
      <c r="H7672" s="1" t="s">
        <v>8419</v>
      </c>
      <c r="I7672" s="3" t="e">
        <f aca="false">--#NAME?</f>
        <v>#NAME?</v>
      </c>
      <c r="J7672" s="3" t="s">
        <v>194</v>
      </c>
      <c r="K7672" s="1" t="n">
        <v>10</v>
      </c>
      <c r="L7672" s="1" t="n">
        <v>0</v>
      </c>
      <c r="M7672" s="1" t="n">
        <v>76770</v>
      </c>
    </row>
    <row r="7673" customFormat="false" ht="14.9" hidden="false" customHeight="false" outlineLevel="0" collapsed="false">
      <c r="A7673" s="1" t="n">
        <v>7678</v>
      </c>
      <c r="B7673" s="1" t="n">
        <v>94</v>
      </c>
      <c r="C7673" s="1" t="n">
        <v>0</v>
      </c>
      <c r="D7673" s="1" t="n">
        <v>0</v>
      </c>
      <c r="E7673" s="1" t="n">
        <v>1</v>
      </c>
      <c r="F7673" s="1" t="n">
        <v>7676</v>
      </c>
      <c r="H7673" s="1" t="s">
        <v>8420</v>
      </c>
      <c r="I7673" s="3" t="e">
        <f aca="false">--#NAME?</f>
        <v>#NAME?</v>
      </c>
      <c r="J7673" s="3" t="s">
        <v>194</v>
      </c>
      <c r="K7673" s="1" t="n">
        <v>10</v>
      </c>
      <c r="L7673" s="1" t="n">
        <v>0</v>
      </c>
      <c r="M7673" s="1" t="n">
        <v>76780</v>
      </c>
    </row>
    <row r="7674" customFormat="false" ht="14.9" hidden="false" customHeight="false" outlineLevel="0" collapsed="false">
      <c r="A7674" s="1" t="n">
        <v>7679</v>
      </c>
      <c r="B7674" s="1" t="n">
        <v>94</v>
      </c>
      <c r="C7674" s="1" t="n">
        <v>0</v>
      </c>
      <c r="D7674" s="1" t="n">
        <v>0</v>
      </c>
      <c r="E7674" s="1" t="n">
        <v>1</v>
      </c>
      <c r="F7674" s="1" t="n">
        <v>7663</v>
      </c>
      <c r="H7674" s="1" t="s">
        <v>8421</v>
      </c>
      <c r="I7674" s="3" t="e">
        <f aca="false">-#NAME? #NAME?</f>
        <v>#VALUE!</v>
      </c>
      <c r="J7674" s="3" t="s">
        <v>194</v>
      </c>
      <c r="K7674" s="1" t="n">
        <v>10</v>
      </c>
      <c r="L7674" s="1" t="n">
        <v>0</v>
      </c>
      <c r="M7674" s="1" t="n">
        <v>76790</v>
      </c>
    </row>
    <row r="7675" customFormat="false" ht="14.9" hidden="false" customHeight="false" outlineLevel="0" collapsed="false">
      <c r="A7675" s="1" t="n">
        <v>7680</v>
      </c>
      <c r="B7675" s="1" t="n">
        <v>94</v>
      </c>
      <c r="C7675" s="1" t="n">
        <v>0</v>
      </c>
      <c r="D7675" s="1" t="n">
        <v>0</v>
      </c>
      <c r="E7675" s="1" t="n">
        <v>1</v>
      </c>
      <c r="F7675" s="1" t="n">
        <v>7663</v>
      </c>
      <c r="H7675" s="1" t="s">
        <v>8422</v>
      </c>
      <c r="I7675" s="3" t="e">
        <f aca="false">-#NAME?</f>
        <v>#NAME?</v>
      </c>
      <c r="J7675" s="3" t="s">
        <v>256</v>
      </c>
      <c r="K7675" s="1" t="n">
        <v>10</v>
      </c>
      <c r="L7675" s="1" t="n">
        <v>0</v>
      </c>
      <c r="M7675" s="1" t="n">
        <v>76800</v>
      </c>
    </row>
    <row r="7676" customFormat="false" ht="458.2" hidden="false" customHeight="false" outlineLevel="0" collapsed="false">
      <c r="A7676" s="1" t="n">
        <v>7681</v>
      </c>
      <c r="B7676" s="1" t="n">
        <v>94</v>
      </c>
      <c r="C7676" s="1" t="n">
        <v>0</v>
      </c>
      <c r="D7676" s="1" t="n">
        <v>1</v>
      </c>
      <c r="E7676" s="1" t="n">
        <v>0</v>
      </c>
      <c r="G7676" s="1" t="n">
        <v>94.02</v>
      </c>
      <c r="I7676" s="3" t="s">
        <v>8423</v>
      </c>
      <c r="L7676" s="1" t="n">
        <v>0</v>
      </c>
      <c r="M7676" s="1" t="n">
        <v>76810</v>
      </c>
    </row>
    <row r="7677" customFormat="false" ht="95.5" hidden="false" customHeight="false" outlineLevel="0" collapsed="false">
      <c r="A7677" s="1" t="n">
        <v>7682</v>
      </c>
      <c r="B7677" s="1" t="n">
        <v>94</v>
      </c>
      <c r="C7677" s="1" t="n">
        <v>0</v>
      </c>
      <c r="D7677" s="1" t="n">
        <v>0</v>
      </c>
      <c r="E7677" s="1" t="n">
        <v>0</v>
      </c>
      <c r="F7677" s="1" t="n">
        <v>7681</v>
      </c>
      <c r="I7677" s="3" t="s">
        <v>8424</v>
      </c>
      <c r="L7677" s="1" t="n">
        <v>0</v>
      </c>
      <c r="M7677" s="1" t="n">
        <v>76820</v>
      </c>
    </row>
    <row r="7678" customFormat="false" ht="68.65" hidden="false" customHeight="false" outlineLevel="0" collapsed="false">
      <c r="A7678" s="1" t="n">
        <v>7683</v>
      </c>
      <c r="B7678" s="1" t="n">
        <v>94</v>
      </c>
      <c r="C7678" s="1" t="n">
        <v>0</v>
      </c>
      <c r="D7678" s="1" t="n">
        <v>0</v>
      </c>
      <c r="E7678" s="1" t="n">
        <v>1</v>
      </c>
      <c r="F7678" s="1" t="n">
        <v>7682</v>
      </c>
      <c r="H7678" s="1" t="s">
        <v>8425</v>
      </c>
      <c r="I7678" s="3" t="s">
        <v>8426</v>
      </c>
      <c r="J7678" s="3" t="s">
        <v>256</v>
      </c>
      <c r="K7678" s="1" t="n">
        <v>10</v>
      </c>
      <c r="L7678" s="1" t="n">
        <v>0</v>
      </c>
      <c r="M7678" s="1" t="n">
        <v>76830</v>
      </c>
    </row>
    <row r="7679" customFormat="false" ht="14.9" hidden="false" customHeight="false" outlineLevel="0" collapsed="false">
      <c r="A7679" s="1" t="n">
        <v>7684</v>
      </c>
      <c r="B7679" s="1" t="n">
        <v>94</v>
      </c>
      <c r="C7679" s="1" t="n">
        <v>0</v>
      </c>
      <c r="D7679" s="1" t="n">
        <v>0</v>
      </c>
      <c r="E7679" s="1" t="n">
        <v>1</v>
      </c>
      <c r="F7679" s="1" t="n">
        <v>7682</v>
      </c>
      <c r="H7679" s="1" t="s">
        <v>8427</v>
      </c>
      <c r="I7679" s="3" t="e">
        <f aca="false">---#NAME?</f>
        <v>#NAME?</v>
      </c>
      <c r="J7679" s="3" t="s">
        <v>256</v>
      </c>
      <c r="K7679" s="1" t="n">
        <v>10</v>
      </c>
      <c r="L7679" s="1" t="n">
        <v>0</v>
      </c>
      <c r="M7679" s="1" t="n">
        <v>76840</v>
      </c>
    </row>
    <row r="7680" customFormat="false" ht="14.9" hidden="false" customHeight="false" outlineLevel="0" collapsed="false">
      <c r="A7680" s="1" t="n">
        <v>7685</v>
      </c>
      <c r="B7680" s="1" t="n">
        <v>94</v>
      </c>
      <c r="C7680" s="1" t="n">
        <v>0</v>
      </c>
      <c r="D7680" s="1" t="n">
        <v>0</v>
      </c>
      <c r="E7680" s="1" t="n">
        <v>0</v>
      </c>
      <c r="F7680" s="1" t="n">
        <v>7681</v>
      </c>
      <c r="I7680" s="3" t="s">
        <v>199</v>
      </c>
      <c r="L7680" s="1" t="n">
        <v>0</v>
      </c>
      <c r="M7680" s="1" t="n">
        <v>76850</v>
      </c>
    </row>
    <row r="7681" customFormat="false" ht="14.9" hidden="false" customHeight="false" outlineLevel="0" collapsed="false">
      <c r="A7681" s="1" t="n">
        <v>7686</v>
      </c>
      <c r="B7681" s="1" t="n">
        <v>94</v>
      </c>
      <c r="C7681" s="1" t="n">
        <v>0</v>
      </c>
      <c r="D7681" s="1" t="n">
        <v>0</v>
      </c>
      <c r="E7681" s="1" t="n">
        <v>1</v>
      </c>
      <c r="F7681" s="1" t="n">
        <v>7685</v>
      </c>
      <c r="H7681" s="1" t="s">
        <v>8428</v>
      </c>
      <c r="I7681" s="3" t="e">
        <f aca="false">---#NAME? #NAME?,#NAME? #NAME? #NAME? #NAME? #NAME? #NAME? #NAME? #NAME?</f>
        <v>#VALUE!</v>
      </c>
      <c r="J7681" s="3" t="s">
        <v>256</v>
      </c>
      <c r="K7681" s="1" t="n">
        <v>10</v>
      </c>
      <c r="L7681" s="1" t="n">
        <v>0</v>
      </c>
      <c r="M7681" s="1" t="n">
        <v>76860</v>
      </c>
    </row>
    <row r="7682" customFormat="false" ht="14.9" hidden="false" customHeight="false" outlineLevel="0" collapsed="false">
      <c r="A7682" s="1" t="n">
        <v>7687</v>
      </c>
      <c r="B7682" s="1" t="n">
        <v>94</v>
      </c>
      <c r="C7682" s="1" t="n">
        <v>0</v>
      </c>
      <c r="D7682" s="1" t="n">
        <v>0</v>
      </c>
      <c r="E7682" s="1" t="n">
        <v>1</v>
      </c>
      <c r="F7682" s="1" t="n">
        <v>7685</v>
      </c>
      <c r="H7682" s="1" t="s">
        <v>8429</v>
      </c>
      <c r="I7682" s="3" t="e">
        <f aca="false">---#NAME?</f>
        <v>#NAME?</v>
      </c>
      <c r="J7682" s="3" t="s">
        <v>256</v>
      </c>
      <c r="K7682" s="1" t="n">
        <v>10</v>
      </c>
      <c r="L7682" s="1" t="n">
        <v>0</v>
      </c>
      <c r="M7682" s="1" t="n">
        <v>76870</v>
      </c>
    </row>
    <row r="7683" customFormat="false" ht="55.2" hidden="false" customHeight="false" outlineLevel="0" collapsed="false">
      <c r="A7683" s="1" t="n">
        <v>7688</v>
      </c>
      <c r="B7683" s="1" t="n">
        <v>94</v>
      </c>
      <c r="C7683" s="1" t="n">
        <v>0</v>
      </c>
      <c r="D7683" s="1" t="n">
        <v>1</v>
      </c>
      <c r="E7683" s="1" t="n">
        <v>0</v>
      </c>
      <c r="G7683" s="1" t="n">
        <v>94.03</v>
      </c>
      <c r="I7683" s="3" t="s">
        <v>8430</v>
      </c>
      <c r="L7683" s="1" t="n">
        <v>0</v>
      </c>
      <c r="M7683" s="1" t="n">
        <v>76880</v>
      </c>
    </row>
    <row r="7684" customFormat="false" ht="14.9" hidden="false" customHeight="false" outlineLevel="0" collapsed="false">
      <c r="A7684" s="1" t="n">
        <v>7689</v>
      </c>
      <c r="B7684" s="1" t="n">
        <v>94</v>
      </c>
      <c r="C7684" s="1" t="n">
        <v>0</v>
      </c>
      <c r="D7684" s="1" t="n">
        <v>0</v>
      </c>
      <c r="E7684" s="1" t="n">
        <v>1</v>
      </c>
      <c r="F7684" s="1" t="n">
        <v>7688</v>
      </c>
      <c r="H7684" s="1" t="s">
        <v>8431</v>
      </c>
      <c r="I7684" s="3" t="e">
        <f aca="false">-#NAME? #NAME? #NAME? #NAME? #NAME? #NAME? #NAME? #NAME?</f>
        <v>#VALUE!</v>
      </c>
      <c r="J7684" s="3" t="s">
        <v>256</v>
      </c>
      <c r="K7684" s="1" t="n">
        <v>10</v>
      </c>
      <c r="L7684" s="1" t="n">
        <v>0</v>
      </c>
      <c r="M7684" s="1" t="n">
        <v>76890</v>
      </c>
    </row>
    <row r="7685" customFormat="false" ht="14.9" hidden="false" customHeight="false" outlineLevel="0" collapsed="false">
      <c r="A7685" s="1" t="n">
        <v>7690</v>
      </c>
      <c r="B7685" s="1" t="n">
        <v>94</v>
      </c>
      <c r="C7685" s="1" t="n">
        <v>0</v>
      </c>
      <c r="D7685" s="1" t="n">
        <v>0</v>
      </c>
      <c r="E7685" s="1" t="n">
        <v>1</v>
      </c>
      <c r="F7685" s="1" t="n">
        <v>7688</v>
      </c>
      <c r="H7685" s="1" t="s">
        <v>8432</v>
      </c>
      <c r="I7685" s="3" t="e">
        <f aca="false">-#NAME? #NAME? #NAME?</f>
        <v>#VALUE!</v>
      </c>
      <c r="J7685" s="3" t="s">
        <v>256</v>
      </c>
      <c r="K7685" s="1" t="n">
        <v>10</v>
      </c>
      <c r="L7685" s="1" t="n">
        <v>0</v>
      </c>
      <c r="M7685" s="1" t="n">
        <v>76900</v>
      </c>
    </row>
    <row r="7686" customFormat="false" ht="14.9" hidden="false" customHeight="false" outlineLevel="0" collapsed="false">
      <c r="A7686" s="1" t="n">
        <v>7691</v>
      </c>
      <c r="B7686" s="1" t="n">
        <v>94</v>
      </c>
      <c r="C7686" s="1" t="n">
        <v>0</v>
      </c>
      <c r="D7686" s="1" t="n">
        <v>0</v>
      </c>
      <c r="E7686" s="1" t="n">
        <v>1</v>
      </c>
      <c r="F7686" s="1" t="n">
        <v>7688</v>
      </c>
      <c r="H7686" s="1" t="s">
        <v>8433</v>
      </c>
      <c r="I7686" s="3" t="e">
        <f aca="false">-#NAME? #NAME? #NAME? #NAME? #NAME? #NAME? #NAME? #NAME?</f>
        <v>#VALUE!</v>
      </c>
      <c r="J7686" s="3" t="s">
        <v>194</v>
      </c>
      <c r="K7686" s="1" t="n">
        <v>10</v>
      </c>
      <c r="L7686" s="1" t="n">
        <v>0</v>
      </c>
      <c r="M7686" s="1" t="n">
        <v>76910</v>
      </c>
    </row>
    <row r="7687" customFormat="false" ht="14.9" hidden="false" customHeight="false" outlineLevel="0" collapsed="false">
      <c r="A7687" s="1" t="n">
        <v>7692</v>
      </c>
      <c r="B7687" s="1" t="n">
        <v>94</v>
      </c>
      <c r="C7687" s="1" t="n">
        <v>0</v>
      </c>
      <c r="D7687" s="1" t="n">
        <v>0</v>
      </c>
      <c r="E7687" s="1" t="n">
        <v>1</v>
      </c>
      <c r="F7687" s="1" t="n">
        <v>7688</v>
      </c>
      <c r="H7687" s="1" t="s">
        <v>8434</v>
      </c>
      <c r="I7687" s="3" t="e">
        <f aca="false">-#NAME? #NAME? #NAME? #NAME? #NAME? #NAME? #NAME? #NAME? #NAME?</f>
        <v>#VALUE!</v>
      </c>
      <c r="J7687" s="3" t="s">
        <v>194</v>
      </c>
      <c r="K7687" s="1" t="n">
        <v>10</v>
      </c>
      <c r="L7687" s="1" t="n">
        <v>0</v>
      </c>
      <c r="M7687" s="1" t="n">
        <v>76920</v>
      </c>
    </row>
    <row r="7688" customFormat="false" ht="14.9" hidden="false" customHeight="false" outlineLevel="0" collapsed="false">
      <c r="A7688" s="1" t="n">
        <v>7693</v>
      </c>
      <c r="B7688" s="1" t="n">
        <v>94</v>
      </c>
      <c r="C7688" s="1" t="n">
        <v>0</v>
      </c>
      <c r="D7688" s="1" t="n">
        <v>0</v>
      </c>
      <c r="E7688" s="1" t="n">
        <v>1</v>
      </c>
      <c r="F7688" s="1" t="n">
        <v>7688</v>
      </c>
      <c r="H7688" s="1" t="s">
        <v>8435</v>
      </c>
      <c r="I7688" s="3" t="e">
        <f aca="false">-#NAME? #NAME? #NAME? #NAME? #NAME? #NAME? #NAME? #NAME? #NAME?</f>
        <v>#VALUE!</v>
      </c>
      <c r="J7688" s="3" t="s">
        <v>194</v>
      </c>
      <c r="K7688" s="1" t="n">
        <v>10</v>
      </c>
      <c r="L7688" s="1" t="n">
        <v>0</v>
      </c>
      <c r="M7688" s="1" t="n">
        <v>76930</v>
      </c>
    </row>
    <row r="7689" customFormat="false" ht="14.9" hidden="false" customHeight="false" outlineLevel="0" collapsed="false">
      <c r="A7689" s="1" t="n">
        <v>7694</v>
      </c>
      <c r="B7689" s="1" t="n">
        <v>94</v>
      </c>
      <c r="C7689" s="1" t="n">
        <v>0</v>
      </c>
      <c r="D7689" s="1" t="n">
        <v>0</v>
      </c>
      <c r="E7689" s="1" t="n">
        <v>1</v>
      </c>
      <c r="F7689" s="1" t="n">
        <v>7688</v>
      </c>
      <c r="H7689" s="1" t="s">
        <v>8436</v>
      </c>
      <c r="I7689" s="3" t="e">
        <f aca="false">-#NAME? #NAME? #NAME?</f>
        <v>#VALUE!</v>
      </c>
      <c r="J7689" s="3" t="s">
        <v>194</v>
      </c>
      <c r="K7689" s="1" t="n">
        <v>10</v>
      </c>
      <c r="L7689" s="1" t="n">
        <v>0</v>
      </c>
      <c r="M7689" s="1" t="n">
        <v>76940</v>
      </c>
    </row>
    <row r="7690" customFormat="false" ht="14.9" hidden="false" customHeight="false" outlineLevel="0" collapsed="false">
      <c r="A7690" s="1" t="n">
        <v>7695</v>
      </c>
      <c r="B7690" s="1" t="n">
        <v>94</v>
      </c>
      <c r="C7690" s="1" t="n">
        <v>0</v>
      </c>
      <c r="D7690" s="1" t="n">
        <v>0</v>
      </c>
      <c r="E7690" s="1" t="n">
        <v>1</v>
      </c>
      <c r="F7690" s="1" t="n">
        <v>7688</v>
      </c>
      <c r="H7690" s="1" t="s">
        <v>8437</v>
      </c>
      <c r="I7690" s="3" t="e">
        <f aca="false">-#NAME? #NAME? #NAME?</f>
        <v>#VALUE!</v>
      </c>
      <c r="J7690" s="3" t="s">
        <v>256</v>
      </c>
      <c r="K7690" s="1" t="n">
        <v>10</v>
      </c>
      <c r="L7690" s="1" t="n">
        <v>0</v>
      </c>
      <c r="M7690" s="1" t="n">
        <v>76950</v>
      </c>
    </row>
    <row r="7691" customFormat="false" ht="149.25" hidden="false" customHeight="false" outlineLevel="0" collapsed="false">
      <c r="A7691" s="1" t="n">
        <v>7696</v>
      </c>
      <c r="B7691" s="1" t="n">
        <v>94</v>
      </c>
      <c r="C7691" s="1" t="n">
        <v>0</v>
      </c>
      <c r="D7691" s="1" t="n">
        <v>0</v>
      </c>
      <c r="E7691" s="1" t="n">
        <v>0</v>
      </c>
      <c r="F7691" s="1" t="n">
        <v>7688</v>
      </c>
      <c r="I7691" s="3" t="s">
        <v>8438</v>
      </c>
      <c r="L7691" s="1" t="n">
        <v>0</v>
      </c>
      <c r="M7691" s="1" t="n">
        <v>76960</v>
      </c>
    </row>
    <row r="7692" customFormat="false" ht="14.9" hidden="false" customHeight="false" outlineLevel="0" collapsed="false">
      <c r="A7692" s="1" t="n">
        <v>7697</v>
      </c>
      <c r="B7692" s="1" t="n">
        <v>94</v>
      </c>
      <c r="C7692" s="1" t="n">
        <v>0</v>
      </c>
      <c r="D7692" s="1" t="n">
        <v>0</v>
      </c>
      <c r="E7692" s="1" t="n">
        <v>1</v>
      </c>
      <c r="F7692" s="1" t="n">
        <v>7696</v>
      </c>
      <c r="H7692" s="1" t="s">
        <v>8439</v>
      </c>
      <c r="I7692" s="3" t="e">
        <f aca="false">--#NAME? #NAME? #NAME? #NAME?</f>
        <v>#VALUE!</v>
      </c>
      <c r="J7692" s="3" t="s">
        <v>256</v>
      </c>
      <c r="K7692" s="1" t="n">
        <v>10</v>
      </c>
      <c r="L7692" s="1" t="n">
        <v>0</v>
      </c>
      <c r="M7692" s="1" t="n">
        <v>76970</v>
      </c>
    </row>
    <row r="7693" customFormat="false" ht="14.9" hidden="false" customHeight="false" outlineLevel="0" collapsed="false">
      <c r="A7693" s="1" t="n">
        <v>7698</v>
      </c>
      <c r="B7693" s="1" t="n">
        <v>94</v>
      </c>
      <c r="C7693" s="1" t="n">
        <v>0</v>
      </c>
      <c r="D7693" s="1" t="n">
        <v>0</v>
      </c>
      <c r="E7693" s="1" t="n">
        <v>1</v>
      </c>
      <c r="F7693" s="1" t="n">
        <v>7696</v>
      </c>
      <c r="H7693" s="1" t="s">
        <v>8440</v>
      </c>
      <c r="I7693" s="3" t="e">
        <f aca="false">--#NAME? #NAME?</f>
        <v>#VALUE!</v>
      </c>
      <c r="J7693" s="3" t="s">
        <v>256</v>
      </c>
      <c r="K7693" s="1" t="n">
        <v>10</v>
      </c>
      <c r="L7693" s="1" t="n">
        <v>0</v>
      </c>
      <c r="M7693" s="1" t="n">
        <v>76980</v>
      </c>
    </row>
    <row r="7694" customFormat="false" ht="14.9" hidden="false" customHeight="false" outlineLevel="0" collapsed="false">
      <c r="A7694" s="1" t="n">
        <v>7699</v>
      </c>
      <c r="B7694" s="1" t="n">
        <v>94</v>
      </c>
      <c r="C7694" s="1" t="n">
        <v>0</v>
      </c>
      <c r="D7694" s="1" t="n">
        <v>0</v>
      </c>
      <c r="E7694" s="1" t="n">
        <v>1</v>
      </c>
      <c r="F7694" s="1" t="n">
        <v>7696</v>
      </c>
      <c r="H7694" s="1" t="s">
        <v>8441</v>
      </c>
      <c r="I7694" s="3" t="e">
        <f aca="false">--#NAME?</f>
        <v>#NAME?</v>
      </c>
      <c r="J7694" s="3" t="s">
        <v>256</v>
      </c>
      <c r="K7694" s="1" t="n">
        <v>10</v>
      </c>
      <c r="L7694" s="1" t="n">
        <v>0</v>
      </c>
      <c r="M7694" s="1" t="n">
        <v>76990</v>
      </c>
    </row>
    <row r="7695" customFormat="false" ht="14.9" hidden="false" customHeight="false" outlineLevel="0" collapsed="false">
      <c r="A7695" s="1" t="n">
        <v>7700</v>
      </c>
      <c r="B7695" s="1" t="n">
        <v>94</v>
      </c>
      <c r="C7695" s="1" t="n">
        <v>0</v>
      </c>
      <c r="D7695" s="1" t="n">
        <v>0</v>
      </c>
      <c r="E7695" s="1" t="n">
        <v>1</v>
      </c>
      <c r="F7695" s="1" t="n">
        <v>7688</v>
      </c>
      <c r="H7695" s="1" t="s">
        <v>8442</v>
      </c>
      <c r="I7695" s="3" t="e">
        <f aca="false">-#NAME?</f>
        <v>#NAME?</v>
      </c>
      <c r="J7695" s="3" t="s">
        <v>256</v>
      </c>
      <c r="K7695" s="1" t="n">
        <v>10</v>
      </c>
      <c r="L7695" s="1" t="n">
        <v>0</v>
      </c>
      <c r="M7695" s="1" t="n">
        <v>77000</v>
      </c>
    </row>
    <row r="7696" customFormat="false" ht="417.9" hidden="false" customHeight="false" outlineLevel="0" collapsed="false">
      <c r="A7696" s="1" t="n">
        <v>7701</v>
      </c>
      <c r="B7696" s="1" t="n">
        <v>94</v>
      </c>
      <c r="C7696" s="1" t="n">
        <v>0</v>
      </c>
      <c r="D7696" s="1" t="n">
        <v>1</v>
      </c>
      <c r="E7696" s="1" t="n">
        <v>0</v>
      </c>
      <c r="G7696" s="1" t="n">
        <v>94.04</v>
      </c>
      <c r="I7696" s="3" t="s">
        <v>8443</v>
      </c>
      <c r="L7696" s="1" t="n">
        <v>0</v>
      </c>
      <c r="M7696" s="1" t="n">
        <v>77010</v>
      </c>
    </row>
    <row r="7697" customFormat="false" ht="14.9" hidden="false" customHeight="false" outlineLevel="0" collapsed="false">
      <c r="A7697" s="1" t="n">
        <v>7702</v>
      </c>
      <c r="B7697" s="1" t="n">
        <v>94</v>
      </c>
      <c r="C7697" s="1" t="n">
        <v>0</v>
      </c>
      <c r="D7697" s="1" t="n">
        <v>0</v>
      </c>
      <c r="E7697" s="1" t="n">
        <v>1</v>
      </c>
      <c r="F7697" s="1" t="n">
        <v>7701</v>
      </c>
      <c r="H7697" s="1" t="s">
        <v>8444</v>
      </c>
      <c r="I7697" s="3" t="e">
        <f aca="false">-#NAME? #NAME?</f>
        <v>#VALUE!</v>
      </c>
      <c r="J7697" s="3" t="s">
        <v>256</v>
      </c>
      <c r="K7697" s="1" t="n">
        <v>10</v>
      </c>
      <c r="L7697" s="1" t="n">
        <v>0</v>
      </c>
      <c r="M7697" s="1" t="n">
        <v>77020</v>
      </c>
    </row>
    <row r="7698" customFormat="false" ht="41.75" hidden="false" customHeight="false" outlineLevel="0" collapsed="false">
      <c r="A7698" s="1" t="n">
        <v>7703</v>
      </c>
      <c r="B7698" s="1" t="n">
        <v>94</v>
      </c>
      <c r="C7698" s="1" t="n">
        <v>0</v>
      </c>
      <c r="D7698" s="1" t="n">
        <v>0</v>
      </c>
      <c r="E7698" s="1" t="n">
        <v>0</v>
      </c>
      <c r="F7698" s="1" t="n">
        <v>7701</v>
      </c>
      <c r="I7698" s="3" t="s">
        <v>8445</v>
      </c>
      <c r="L7698" s="1" t="n">
        <v>0</v>
      </c>
      <c r="M7698" s="1" t="n">
        <v>77030</v>
      </c>
    </row>
    <row r="7699" customFormat="false" ht="14.9" hidden="false" customHeight="false" outlineLevel="0" collapsed="false">
      <c r="A7699" s="1" t="n">
        <v>7704</v>
      </c>
      <c r="B7699" s="1" t="n">
        <v>94</v>
      </c>
      <c r="C7699" s="1" t="n">
        <v>0</v>
      </c>
      <c r="D7699" s="1" t="n">
        <v>0</v>
      </c>
      <c r="E7699" s="1" t="n">
        <v>1</v>
      </c>
      <c r="F7699" s="1" t="n">
        <v>7703</v>
      </c>
      <c r="H7699" s="1" t="s">
        <v>8446</v>
      </c>
      <c r="I7699" s="3" t="e">
        <f aca="false">--#NAME? #NAME? #NAME? #NAME? #NAME?,#NAME? #NAME? #NAME? #NAME?</f>
        <v>#VALUE!</v>
      </c>
      <c r="J7699" s="3" t="s">
        <v>194</v>
      </c>
      <c r="K7699" s="1" t="n">
        <v>10</v>
      </c>
      <c r="L7699" s="1" t="n">
        <v>0</v>
      </c>
      <c r="M7699" s="1" t="n">
        <v>77040</v>
      </c>
    </row>
    <row r="7700" customFormat="false" ht="14.9" hidden="false" customHeight="false" outlineLevel="0" collapsed="false">
      <c r="A7700" s="1" t="n">
        <v>7705</v>
      </c>
      <c r="B7700" s="1" t="n">
        <v>94</v>
      </c>
      <c r="C7700" s="1" t="n">
        <v>0</v>
      </c>
      <c r="D7700" s="1" t="n">
        <v>0</v>
      </c>
      <c r="E7700" s="1" t="n">
        <v>1</v>
      </c>
      <c r="F7700" s="1" t="n">
        <v>7703</v>
      </c>
      <c r="H7700" s="1" t="s">
        <v>8447</v>
      </c>
      <c r="I7700" s="3" t="e">
        <f aca="false">--#NAME? #NAME? #NAME?</f>
        <v>#VALUE!</v>
      </c>
      <c r="J7700" s="3" t="s">
        <v>194</v>
      </c>
      <c r="K7700" s="1" t="n">
        <v>10</v>
      </c>
      <c r="L7700" s="1" t="n">
        <v>0</v>
      </c>
      <c r="M7700" s="1" t="n">
        <v>77050</v>
      </c>
    </row>
    <row r="7701" customFormat="false" ht="14.9" hidden="false" customHeight="false" outlineLevel="0" collapsed="false">
      <c r="A7701" s="1" t="n">
        <v>7706</v>
      </c>
      <c r="B7701" s="1" t="n">
        <v>94</v>
      </c>
      <c r="C7701" s="1" t="n">
        <v>0</v>
      </c>
      <c r="D7701" s="1" t="n">
        <v>0</v>
      </c>
      <c r="E7701" s="1" t="n">
        <v>1</v>
      </c>
      <c r="F7701" s="1" t="n">
        <v>7701</v>
      </c>
      <c r="H7701" s="1" t="s">
        <v>8448</v>
      </c>
      <c r="I7701" s="3" t="e">
        <f aca="false">-#NAME? #NAME?</f>
        <v>#VALUE!</v>
      </c>
      <c r="J7701" s="3" t="s">
        <v>194</v>
      </c>
      <c r="K7701" s="1" t="n">
        <v>10</v>
      </c>
      <c r="L7701" s="1" t="n">
        <v>0</v>
      </c>
      <c r="M7701" s="1" t="n">
        <v>77060</v>
      </c>
    </row>
    <row r="7702" customFormat="false" ht="14.9" hidden="false" customHeight="false" outlineLevel="0" collapsed="false">
      <c r="A7702" s="1" t="n">
        <v>7707</v>
      </c>
      <c r="B7702" s="1" t="n">
        <v>94</v>
      </c>
      <c r="C7702" s="1" t="n">
        <v>0</v>
      </c>
      <c r="D7702" s="1" t="n">
        <v>0</v>
      </c>
      <c r="E7702" s="1" t="n">
        <v>1</v>
      </c>
      <c r="F7702" s="1" t="n">
        <v>7701</v>
      </c>
      <c r="H7702" s="1" t="s">
        <v>8449</v>
      </c>
      <c r="I7702" s="3" t="e">
        <f aca="false">-#NAME?</f>
        <v>#NAME?</v>
      </c>
      <c r="J7702" s="3" t="s">
        <v>256</v>
      </c>
      <c r="K7702" s="1" t="n">
        <v>10</v>
      </c>
      <c r="L7702" s="1" t="n">
        <v>0</v>
      </c>
      <c r="M7702" s="1" t="n">
        <v>77070</v>
      </c>
    </row>
    <row r="7703" customFormat="false" ht="458.2" hidden="false" customHeight="false" outlineLevel="0" collapsed="false">
      <c r="A7703" s="1" t="n">
        <v>7708</v>
      </c>
      <c r="B7703" s="1" t="n">
        <v>94</v>
      </c>
      <c r="C7703" s="1" t="n">
        <v>0</v>
      </c>
      <c r="D7703" s="1" t="n">
        <v>1</v>
      </c>
      <c r="E7703" s="1" t="n">
        <v>0</v>
      </c>
      <c r="G7703" s="1" t="n">
        <v>94.05</v>
      </c>
      <c r="I7703" s="3" t="s">
        <v>8450</v>
      </c>
      <c r="L7703" s="1" t="n">
        <v>0</v>
      </c>
      <c r="M7703" s="1" t="n">
        <v>77080</v>
      </c>
    </row>
    <row r="7704" customFormat="false" ht="14.9" hidden="false" customHeight="false" outlineLevel="0" collapsed="false">
      <c r="A7704" s="1" t="n">
        <v>7709</v>
      </c>
      <c r="B7704" s="1" t="n">
        <v>94</v>
      </c>
      <c r="C7704" s="1" t="n">
        <v>0</v>
      </c>
      <c r="D7704" s="1" t="n">
        <v>0</v>
      </c>
      <c r="E7704" s="1" t="n">
        <v>1</v>
      </c>
      <c r="F7704" s="1" t="n">
        <v>7708</v>
      </c>
      <c r="H7704" s="1" t="s">
        <v>8451</v>
      </c>
      <c r="I7704" s="3" t="e">
        <f aca="false">-#NAME? #NAME? #NAME? #NAME? #NAME? #NAME? #NAME? #NAME? #NAME?,#NAME? #NAME? #NAME? #NAME? #NAME? #NAME? #NAME? #NAME? #NAME? #NAME? #NAME? #NAME? #NAME?</f>
        <v>#VALUE!</v>
      </c>
      <c r="J7704" s="3" t="s">
        <v>256</v>
      </c>
      <c r="K7704" s="1" t="n">
        <v>10</v>
      </c>
      <c r="L7704" s="1" t="n">
        <v>0</v>
      </c>
      <c r="M7704" s="1" t="n">
        <v>77090</v>
      </c>
    </row>
    <row r="7705" customFormat="false" ht="14.9" hidden="false" customHeight="false" outlineLevel="0" collapsed="false">
      <c r="A7705" s="1" t="n">
        <v>7710</v>
      </c>
      <c r="B7705" s="1" t="n">
        <v>94</v>
      </c>
      <c r="C7705" s="1" t="n">
        <v>0</v>
      </c>
      <c r="D7705" s="1" t="n">
        <v>0</v>
      </c>
      <c r="E7705" s="1" t="n">
        <v>1</v>
      </c>
      <c r="F7705" s="1" t="n">
        <v>7708</v>
      </c>
      <c r="H7705" s="1" t="s">
        <v>8452</v>
      </c>
      <c r="I7705" s="3" t="e">
        <f aca="false">-#NAME? #NAME?,#NAME?,#NAME? #NAME? #NAME? #NAME?</f>
        <v>#VALUE!</v>
      </c>
      <c r="J7705" s="3" t="s">
        <v>256</v>
      </c>
      <c r="K7705" s="1" t="n">
        <v>10</v>
      </c>
      <c r="L7705" s="1" t="n">
        <v>0</v>
      </c>
      <c r="M7705" s="1" t="n">
        <v>77100</v>
      </c>
    </row>
    <row r="7706" customFormat="false" ht="14.9" hidden="false" customHeight="false" outlineLevel="0" collapsed="false">
      <c r="A7706" s="1" t="n">
        <v>7711</v>
      </c>
      <c r="B7706" s="1" t="n">
        <v>94</v>
      </c>
      <c r="C7706" s="1" t="n">
        <v>0</v>
      </c>
      <c r="D7706" s="1" t="n">
        <v>0</v>
      </c>
      <c r="E7706" s="1" t="n">
        <v>1</v>
      </c>
      <c r="F7706" s="1" t="n">
        <v>7708</v>
      </c>
      <c r="H7706" s="1" t="s">
        <v>8453</v>
      </c>
      <c r="I7706" s="3" t="e">
        <f aca="false">-#NAME? #NAME? #NAME? #NAME? #NAME? #NAME? #NAME? #NAME? #NAME?</f>
        <v>#VALUE!</v>
      </c>
      <c r="J7706" s="3" t="s">
        <v>256</v>
      </c>
      <c r="K7706" s="1" t="n">
        <v>10</v>
      </c>
      <c r="L7706" s="1" t="n">
        <v>0</v>
      </c>
      <c r="M7706" s="1" t="n">
        <v>77110</v>
      </c>
    </row>
    <row r="7707" customFormat="false" ht="14.9" hidden="false" customHeight="false" outlineLevel="0" collapsed="false">
      <c r="A7707" s="1" t="n">
        <v>7712</v>
      </c>
      <c r="B7707" s="1" t="n">
        <v>94</v>
      </c>
      <c r="C7707" s="1" t="n">
        <v>0</v>
      </c>
      <c r="D7707" s="1" t="n">
        <v>0</v>
      </c>
      <c r="E7707" s="1" t="n">
        <v>1</v>
      </c>
      <c r="F7707" s="1" t="n">
        <v>7708</v>
      </c>
      <c r="H7707" s="1" t="s">
        <v>8454</v>
      </c>
      <c r="I7707" s="3" t="e">
        <f aca="false">-#NAME? #NAME? #NAME? #NAME? #NAME? #NAME?</f>
        <v>#VALUE!</v>
      </c>
      <c r="J7707" s="3" t="s">
        <v>256</v>
      </c>
      <c r="K7707" s="1" t="n">
        <v>10</v>
      </c>
      <c r="L7707" s="1" t="n">
        <v>0</v>
      </c>
      <c r="M7707" s="1" t="n">
        <v>77120</v>
      </c>
    </row>
    <row r="7708" customFormat="false" ht="14.9" hidden="false" customHeight="false" outlineLevel="0" collapsed="false">
      <c r="A7708" s="1" t="n">
        <v>7713</v>
      </c>
      <c r="B7708" s="1" t="n">
        <v>94</v>
      </c>
      <c r="C7708" s="1" t="n">
        <v>0</v>
      </c>
      <c r="D7708" s="1" t="n">
        <v>0</v>
      </c>
      <c r="E7708" s="1" t="n">
        <v>1</v>
      </c>
      <c r="F7708" s="1" t="n">
        <v>7708</v>
      </c>
      <c r="H7708" s="1" t="s">
        <v>8455</v>
      </c>
      <c r="I7708" s="3" t="e">
        <f aca="false">-#NAME? #NAME? #NAME? #NAME? #NAME?</f>
        <v>#VALUE!</v>
      </c>
      <c r="J7708" s="3" t="s">
        <v>256</v>
      </c>
      <c r="K7708" s="1" t="n">
        <v>10</v>
      </c>
      <c r="L7708" s="1" t="n">
        <v>0</v>
      </c>
      <c r="M7708" s="1" t="n">
        <v>77130</v>
      </c>
    </row>
    <row r="7709" customFormat="false" ht="14.9" hidden="false" customHeight="false" outlineLevel="0" collapsed="false">
      <c r="A7709" s="1" t="n">
        <v>7714</v>
      </c>
      <c r="B7709" s="1" t="n">
        <v>94</v>
      </c>
      <c r="C7709" s="1" t="n">
        <v>0</v>
      </c>
      <c r="D7709" s="1" t="n">
        <v>0</v>
      </c>
      <c r="E7709" s="1" t="n">
        <v>1</v>
      </c>
      <c r="F7709" s="1" t="n">
        <v>7708</v>
      </c>
      <c r="H7709" s="1" t="s">
        <v>8456</v>
      </c>
      <c r="I7709" s="3" t="e">
        <f aca="false">-#NAME? #NAME?,#NAME? #NAME? #NAME? #NAME? #NAME?</f>
        <v>#VALUE!</v>
      </c>
      <c r="J7709" s="3" t="s">
        <v>256</v>
      </c>
      <c r="K7709" s="1" t="n">
        <v>10</v>
      </c>
      <c r="L7709" s="1" t="n">
        <v>0</v>
      </c>
      <c r="M7709" s="1" t="n">
        <v>77140</v>
      </c>
    </row>
    <row r="7710" customFormat="false" ht="14.9" hidden="false" customHeight="false" outlineLevel="0" collapsed="false">
      <c r="A7710" s="1" t="n">
        <v>7715</v>
      </c>
      <c r="B7710" s="1" t="n">
        <v>94</v>
      </c>
      <c r="C7710" s="1" t="n">
        <v>0</v>
      </c>
      <c r="D7710" s="1" t="n">
        <v>0</v>
      </c>
      <c r="E7710" s="1" t="n">
        <v>0</v>
      </c>
      <c r="F7710" s="1" t="n">
        <v>7708</v>
      </c>
      <c r="I7710" s="3" t="s">
        <v>6697</v>
      </c>
      <c r="L7710" s="1" t="n">
        <v>0</v>
      </c>
      <c r="M7710" s="1" t="n">
        <v>77150</v>
      </c>
    </row>
    <row r="7711" customFormat="false" ht="28.35" hidden="false" customHeight="false" outlineLevel="0" collapsed="false">
      <c r="A7711" s="1" t="n">
        <v>7716</v>
      </c>
      <c r="B7711" s="1" t="n">
        <v>94</v>
      </c>
      <c r="C7711" s="1" t="n">
        <v>0</v>
      </c>
      <c r="D7711" s="1" t="n">
        <v>0</v>
      </c>
      <c r="E7711" s="1" t="n">
        <v>0</v>
      </c>
      <c r="F7711" s="1" t="n">
        <v>7715</v>
      </c>
      <c r="I7711" s="3" t="s">
        <v>8457</v>
      </c>
      <c r="L7711" s="1" t="n">
        <v>0</v>
      </c>
      <c r="M7711" s="1" t="n">
        <v>77160</v>
      </c>
    </row>
    <row r="7712" customFormat="false" ht="14.9" hidden="false" customHeight="false" outlineLevel="0" collapsed="false">
      <c r="A7712" s="1" t="n">
        <v>7717</v>
      </c>
      <c r="B7712" s="1" t="n">
        <v>94</v>
      </c>
      <c r="C7712" s="1" t="n">
        <v>0</v>
      </c>
      <c r="D7712" s="1" t="n">
        <v>0</v>
      </c>
      <c r="E7712" s="1" t="n">
        <v>1</v>
      </c>
      <c r="F7712" s="1" t="n">
        <v>7716</v>
      </c>
      <c r="H7712" s="1" t="s">
        <v>8458</v>
      </c>
      <c r="I7712" s="3" t="e">
        <f aca="false">---#NAME? #NAME? #NAME? #NAME? #NAME?</f>
        <v>#VALUE!</v>
      </c>
      <c r="J7712" s="3" t="s">
        <v>256</v>
      </c>
      <c r="K7712" s="1" t="n">
        <v>10</v>
      </c>
      <c r="L7712" s="1" t="n">
        <v>0</v>
      </c>
      <c r="M7712" s="1" t="n">
        <v>77170</v>
      </c>
    </row>
    <row r="7713" customFormat="false" ht="14.9" hidden="false" customHeight="false" outlineLevel="0" collapsed="false">
      <c r="A7713" s="1" t="n">
        <v>7718</v>
      </c>
      <c r="B7713" s="1" t="n">
        <v>94</v>
      </c>
      <c r="C7713" s="1" t="n">
        <v>0</v>
      </c>
      <c r="D7713" s="1" t="n">
        <v>0</v>
      </c>
      <c r="E7713" s="1" t="n">
        <v>1</v>
      </c>
      <c r="F7713" s="1" t="n">
        <v>7716</v>
      </c>
      <c r="H7713" s="1" t="s">
        <v>8459</v>
      </c>
      <c r="I7713" s="3" t="e">
        <f aca="false">---#NAME?</f>
        <v>#NAME?</v>
      </c>
      <c r="J7713" s="3" t="s">
        <v>256</v>
      </c>
      <c r="K7713" s="1" t="n">
        <v>10</v>
      </c>
      <c r="L7713" s="1" t="n">
        <v>0</v>
      </c>
      <c r="M7713" s="1" t="n">
        <v>77180</v>
      </c>
    </row>
    <row r="7714" customFormat="false" ht="14.9" hidden="false" customHeight="false" outlineLevel="0" collapsed="false">
      <c r="A7714" s="1" t="n">
        <v>7719</v>
      </c>
      <c r="B7714" s="1" t="n">
        <v>94</v>
      </c>
      <c r="C7714" s="1" t="n">
        <v>0</v>
      </c>
      <c r="D7714" s="1" t="n">
        <v>0</v>
      </c>
      <c r="E7714" s="1" t="n">
        <v>1</v>
      </c>
      <c r="F7714" s="1" t="n">
        <v>7716</v>
      </c>
      <c r="H7714" s="1" t="s">
        <v>8460</v>
      </c>
      <c r="I7714" s="3" t="e">
        <f aca="false">---#NAME? #NAME?</f>
        <v>#VALUE!</v>
      </c>
      <c r="J7714" s="3" t="s">
        <v>256</v>
      </c>
      <c r="K7714" s="1" t="n">
        <v>10</v>
      </c>
      <c r="L7714" s="1" t="n">
        <v>0</v>
      </c>
      <c r="M7714" s="1" t="n">
        <v>77190</v>
      </c>
    </row>
    <row r="7715" customFormat="false" ht="14.9" hidden="false" customHeight="false" outlineLevel="0" collapsed="false">
      <c r="A7715" s="1" t="n">
        <v>7720</v>
      </c>
      <c r="B7715" s="1" t="n">
        <v>94</v>
      </c>
      <c r="C7715" s="1" t="n">
        <v>0</v>
      </c>
      <c r="D7715" s="1" t="n">
        <v>0</v>
      </c>
      <c r="E7715" s="1" t="n">
        <v>0</v>
      </c>
      <c r="F7715" s="1" t="n">
        <v>7715</v>
      </c>
      <c r="I7715" s="3" t="s">
        <v>706</v>
      </c>
      <c r="L7715" s="1" t="n">
        <v>0</v>
      </c>
      <c r="M7715" s="1" t="n">
        <v>77200</v>
      </c>
    </row>
    <row r="7716" customFormat="false" ht="14.9" hidden="false" customHeight="false" outlineLevel="0" collapsed="false">
      <c r="A7716" s="1" t="n">
        <v>7721</v>
      </c>
      <c r="B7716" s="1" t="n">
        <v>94</v>
      </c>
      <c r="C7716" s="1" t="n">
        <v>0</v>
      </c>
      <c r="D7716" s="1" t="n">
        <v>0</v>
      </c>
      <c r="E7716" s="1" t="n">
        <v>1</v>
      </c>
      <c r="F7716" s="1" t="n">
        <v>7720</v>
      </c>
      <c r="H7716" s="1" t="s">
        <v>8461</v>
      </c>
      <c r="I7716" s="3" t="e">
        <f aca="false">---#NAME? #NAME? #NAME? #NAME? #NAME?</f>
        <v>#VALUE!</v>
      </c>
      <c r="J7716" s="3" t="s">
        <v>256</v>
      </c>
      <c r="K7716" s="1" t="n">
        <v>10</v>
      </c>
      <c r="L7716" s="1" t="n">
        <v>0</v>
      </c>
      <c r="M7716" s="1" t="n">
        <v>77210</v>
      </c>
    </row>
    <row r="7717" customFormat="false" ht="14.9" hidden="false" customHeight="false" outlineLevel="0" collapsed="false">
      <c r="A7717" s="1" t="n">
        <v>7722</v>
      </c>
      <c r="B7717" s="1" t="n">
        <v>94</v>
      </c>
      <c r="C7717" s="1" t="n">
        <v>0</v>
      </c>
      <c r="D7717" s="1" t="n">
        <v>0</v>
      </c>
      <c r="E7717" s="1" t="n">
        <v>1</v>
      </c>
      <c r="F7717" s="1" t="n">
        <v>7720</v>
      </c>
      <c r="H7717" s="1" t="s">
        <v>8462</v>
      </c>
      <c r="I7717" s="3" t="e">
        <f aca="false">---#NAME?</f>
        <v>#NAME?</v>
      </c>
      <c r="J7717" s="3" t="s">
        <v>256</v>
      </c>
      <c r="K7717" s="1" t="n">
        <v>10</v>
      </c>
      <c r="L7717" s="1" t="n">
        <v>0</v>
      </c>
      <c r="M7717" s="1" t="n">
        <v>77220</v>
      </c>
    </row>
    <row r="7718" customFormat="false" ht="41.75" hidden="false" customHeight="false" outlineLevel="0" collapsed="false">
      <c r="A7718" s="1" t="n">
        <v>7723</v>
      </c>
      <c r="B7718" s="1" t="n">
        <v>94</v>
      </c>
      <c r="C7718" s="1" t="n">
        <v>0</v>
      </c>
      <c r="D7718" s="1" t="n">
        <v>1</v>
      </c>
      <c r="E7718" s="1" t="n">
        <v>0</v>
      </c>
      <c r="G7718" s="1" t="n">
        <v>94.06</v>
      </c>
      <c r="I7718" s="3" t="s">
        <v>8463</v>
      </c>
      <c r="L7718" s="1" t="n">
        <v>0</v>
      </c>
      <c r="M7718" s="1" t="n">
        <v>77230</v>
      </c>
    </row>
    <row r="7719" customFormat="false" ht="14.9" hidden="false" customHeight="false" outlineLevel="0" collapsed="false">
      <c r="A7719" s="1" t="n">
        <v>7724</v>
      </c>
      <c r="B7719" s="1" t="n">
        <v>94</v>
      </c>
      <c r="C7719" s="1" t="n">
        <v>0</v>
      </c>
      <c r="D7719" s="1" t="n">
        <v>0</v>
      </c>
      <c r="E7719" s="1" t="n">
        <v>0</v>
      </c>
      <c r="F7719" s="1" t="n">
        <v>7723</v>
      </c>
      <c r="I7719" s="3" t="e">
        <f aca="false">-#NAME? #NAME?</f>
        <v>#VALUE!</v>
      </c>
      <c r="L7719" s="1" t="n">
        <v>0</v>
      </c>
      <c r="M7719" s="1" t="n">
        <v>77240</v>
      </c>
    </row>
    <row r="7720" customFormat="false" ht="14.9" hidden="false" customHeight="false" outlineLevel="0" collapsed="false">
      <c r="A7720" s="1" t="n">
        <v>7725</v>
      </c>
      <c r="B7720" s="1" t="n">
        <v>94</v>
      </c>
      <c r="C7720" s="1" t="n">
        <v>0</v>
      </c>
      <c r="D7720" s="1" t="n">
        <v>0</v>
      </c>
      <c r="E7720" s="1" t="n">
        <v>1</v>
      </c>
      <c r="F7720" s="1" t="n">
        <v>7724</v>
      </c>
      <c r="H7720" s="1" t="s">
        <v>8464</v>
      </c>
      <c r="I7720" s="3" t="e">
        <f aca="false">---#NAME? #NAME?,#NAME? #NAME?</f>
        <v>#VALUE!</v>
      </c>
      <c r="J7720" s="3" t="s">
        <v>256</v>
      </c>
      <c r="K7720" s="1" t="n">
        <v>10</v>
      </c>
      <c r="L7720" s="1" t="n">
        <v>0</v>
      </c>
      <c r="M7720" s="1" t="n">
        <v>77250</v>
      </c>
    </row>
    <row r="7721" customFormat="false" ht="14.9" hidden="false" customHeight="false" outlineLevel="0" collapsed="false">
      <c r="A7721" s="1" t="n">
        <v>7726</v>
      </c>
      <c r="B7721" s="1" t="n">
        <v>94</v>
      </c>
      <c r="C7721" s="1" t="n">
        <v>0</v>
      </c>
      <c r="D7721" s="1" t="n">
        <v>0</v>
      </c>
      <c r="E7721" s="1" t="n">
        <v>1</v>
      </c>
      <c r="F7721" s="1" t="n">
        <v>7724</v>
      </c>
      <c r="H7721" s="1" t="s">
        <v>8465</v>
      </c>
      <c r="I7721" s="3" t="e">
        <f aca="false">---#NAME?</f>
        <v>#NAME?</v>
      </c>
      <c r="J7721" s="3" t="s">
        <v>256</v>
      </c>
      <c r="K7721" s="1" t="n">
        <v>10</v>
      </c>
      <c r="L7721" s="1" t="n">
        <v>0</v>
      </c>
      <c r="M7721" s="1" t="n">
        <v>77260</v>
      </c>
    </row>
    <row r="7722" customFormat="false" ht="14.9" hidden="false" customHeight="false" outlineLevel="0" collapsed="false">
      <c r="A7722" s="1" t="n">
        <v>7727</v>
      </c>
      <c r="B7722" s="1" t="n">
        <v>94</v>
      </c>
      <c r="C7722" s="1" t="n">
        <v>0</v>
      </c>
      <c r="D7722" s="1" t="n">
        <v>0</v>
      </c>
      <c r="E7722" s="1" t="n">
        <v>0</v>
      </c>
      <c r="F7722" s="1" t="n">
        <v>7723</v>
      </c>
      <c r="I7722" s="3" t="s">
        <v>199</v>
      </c>
      <c r="L7722" s="1" t="n">
        <v>0</v>
      </c>
      <c r="M7722" s="1" t="n">
        <v>77270</v>
      </c>
    </row>
    <row r="7723" customFormat="false" ht="14.9" hidden="false" customHeight="false" outlineLevel="0" collapsed="false">
      <c r="A7723" s="1" t="n">
        <v>7728</v>
      </c>
      <c r="B7723" s="1" t="n">
        <v>94</v>
      </c>
      <c r="C7723" s="1" t="n">
        <v>0</v>
      </c>
      <c r="D7723" s="1" t="n">
        <v>0</v>
      </c>
      <c r="E7723" s="1" t="n">
        <v>1</v>
      </c>
      <c r="F7723" s="1" t="n">
        <v>7727</v>
      </c>
      <c r="H7723" s="1" t="s">
        <v>8466</v>
      </c>
      <c r="I7723" s="3" t="e">
        <f aca="false">---#NAME? #NAME?,#NAME? #NAME?</f>
        <v>#VALUE!</v>
      </c>
      <c r="J7723" s="3" t="s">
        <v>256</v>
      </c>
      <c r="K7723" s="1" t="n">
        <v>10</v>
      </c>
      <c r="L7723" s="1" t="n">
        <v>0</v>
      </c>
      <c r="M7723" s="1" t="n">
        <v>77280</v>
      </c>
    </row>
    <row r="7724" customFormat="false" ht="14.9" hidden="false" customHeight="false" outlineLevel="0" collapsed="false">
      <c r="A7724" s="1" t="n">
        <v>7729</v>
      </c>
      <c r="B7724" s="1" t="n">
        <v>94</v>
      </c>
      <c r="C7724" s="1" t="n">
        <v>0</v>
      </c>
      <c r="D7724" s="1" t="n">
        <v>0</v>
      </c>
      <c r="E7724" s="1" t="n">
        <v>1</v>
      </c>
      <c r="F7724" s="1" t="n">
        <v>7727</v>
      </c>
      <c r="H7724" s="1" t="s">
        <v>8467</v>
      </c>
      <c r="I7724" s="3" t="e">
        <f aca="false">---#NAME?</f>
        <v>#NAME?</v>
      </c>
      <c r="J7724" s="3" t="s">
        <v>256</v>
      </c>
      <c r="K7724" s="1" t="n">
        <v>10</v>
      </c>
      <c r="L7724" s="1" t="n">
        <v>0</v>
      </c>
      <c r="M7724" s="1" t="n">
        <v>77290</v>
      </c>
    </row>
    <row r="7725" customFormat="false" ht="13.8" hidden="false" customHeight="false" outlineLevel="0" collapsed="false">
      <c r="A7725" s="1" t="n">
        <v>7730</v>
      </c>
      <c r="B7725" s="1" t="n">
        <v>95</v>
      </c>
      <c r="C7725" s="1" t="n">
        <v>0</v>
      </c>
      <c r="D7725" s="1" t="n">
        <v>1</v>
      </c>
      <c r="E7725" s="1" t="n">
        <v>0</v>
      </c>
      <c r="G7725" s="1" t="s">
        <v>8468</v>
      </c>
      <c r="L7725" s="1" t="n">
        <v>0</v>
      </c>
      <c r="M7725" s="1" t="n">
        <v>77300</v>
      </c>
    </row>
    <row r="7726" customFormat="false" ht="13.8" hidden="false" customHeight="false" outlineLevel="0" collapsed="false">
      <c r="A7726" s="1" t="n">
        <v>7731</v>
      </c>
      <c r="B7726" s="1" t="n">
        <v>95</v>
      </c>
      <c r="C7726" s="1" t="n">
        <v>0</v>
      </c>
      <c r="D7726" s="1" t="n">
        <v>1</v>
      </c>
      <c r="E7726" s="1" t="n">
        <v>0</v>
      </c>
      <c r="G7726" s="1" t="s">
        <v>8469</v>
      </c>
      <c r="L7726" s="1" t="n">
        <v>0</v>
      </c>
      <c r="M7726" s="1" t="n">
        <v>77310</v>
      </c>
    </row>
    <row r="7727" customFormat="false" ht="337.3" hidden="false" customHeight="false" outlineLevel="0" collapsed="false">
      <c r="A7727" s="1" t="n">
        <v>7732</v>
      </c>
      <c r="B7727" s="1" t="n">
        <v>95</v>
      </c>
      <c r="C7727" s="1" t="n">
        <v>0</v>
      </c>
      <c r="D7727" s="1" t="n">
        <v>1</v>
      </c>
      <c r="E7727" s="1" t="n">
        <v>1</v>
      </c>
      <c r="G7727" s="1" t="n">
        <v>95.03</v>
      </c>
      <c r="H7727" s="1" t="s">
        <v>8470</v>
      </c>
      <c r="I7727" s="3" t="s">
        <v>8471</v>
      </c>
      <c r="J7727" s="3" t="s">
        <v>256</v>
      </c>
      <c r="K7727" s="1" t="n">
        <v>10</v>
      </c>
      <c r="L7727" s="1" t="n">
        <v>0</v>
      </c>
      <c r="M7727" s="1" t="n">
        <v>77320</v>
      </c>
    </row>
    <row r="7728" customFormat="false" ht="310.4" hidden="false" customHeight="false" outlineLevel="0" collapsed="false">
      <c r="A7728" s="1" t="n">
        <v>7733</v>
      </c>
      <c r="B7728" s="1" t="n">
        <v>95</v>
      </c>
      <c r="C7728" s="1" t="n">
        <v>0</v>
      </c>
      <c r="D7728" s="1" t="n">
        <v>1</v>
      </c>
      <c r="E7728" s="1" t="n">
        <v>0</v>
      </c>
      <c r="G7728" s="1" t="n">
        <v>95.04</v>
      </c>
      <c r="I7728" s="3" t="s">
        <v>8472</v>
      </c>
      <c r="L7728" s="1" t="n">
        <v>0</v>
      </c>
      <c r="M7728" s="1" t="n">
        <v>77330</v>
      </c>
    </row>
    <row r="7729" customFormat="false" ht="14.9" hidden="false" customHeight="false" outlineLevel="0" collapsed="false">
      <c r="A7729" s="1" t="n">
        <v>7734</v>
      </c>
      <c r="B7729" s="1" t="n">
        <v>95</v>
      </c>
      <c r="C7729" s="1" t="n">
        <v>0</v>
      </c>
      <c r="D7729" s="1" t="n">
        <v>0</v>
      </c>
      <c r="E7729" s="1" t="n">
        <v>1</v>
      </c>
      <c r="F7729" s="1" t="n">
        <v>7733</v>
      </c>
      <c r="H7729" s="1" t="s">
        <v>8473</v>
      </c>
      <c r="I7729" s="3" t="e">
        <f aca="false">-#NAME? #NAME? #NAME? #NAME? #NAME? #NAME? #NAME? #NAME?</f>
        <v>#VALUE!</v>
      </c>
      <c r="J7729" s="3" t="s">
        <v>256</v>
      </c>
      <c r="K7729" s="1" t="n">
        <v>10</v>
      </c>
      <c r="L7729" s="1" t="n">
        <v>0</v>
      </c>
      <c r="M7729" s="1" t="n">
        <v>77340</v>
      </c>
    </row>
    <row r="7730" customFormat="false" ht="14.9" hidden="false" customHeight="false" outlineLevel="0" collapsed="false">
      <c r="A7730" s="1" t="n">
        <v>7735</v>
      </c>
      <c r="B7730" s="1" t="n">
        <v>95</v>
      </c>
      <c r="C7730" s="1" t="n">
        <v>0</v>
      </c>
      <c r="D7730" s="1" t="n">
        <v>0</v>
      </c>
      <c r="E7730" s="1" t="n">
        <v>1</v>
      </c>
      <c r="F7730" s="1" t="n">
        <v>7733</v>
      </c>
      <c r="H7730" s="1" t="s">
        <v>8474</v>
      </c>
      <c r="I7730" s="3" t="e">
        <f aca="false">-#NAME? #NAME?,#NAME? #NAME? #NAME?,#NAME?,#NAME? #NAME?,#NAME? #NAME? #NAME? #NAME? #NAME? #NAME? #NAME? #NAME?,#NAME? #NAME? #NAME? #NAME? #NAME? #NAME?</f>
        <v>#VALUE!</v>
      </c>
      <c r="J7730" s="3" t="s">
        <v>194</v>
      </c>
      <c r="K7730" s="1" t="n">
        <v>10</v>
      </c>
      <c r="L7730" s="1" t="n">
        <v>0</v>
      </c>
      <c r="M7730" s="1" t="n">
        <v>77350</v>
      </c>
    </row>
    <row r="7731" customFormat="false" ht="14.9" hidden="false" customHeight="false" outlineLevel="0" collapsed="false">
      <c r="A7731" s="1" t="n">
        <v>7736</v>
      </c>
      <c r="B7731" s="1" t="n">
        <v>95</v>
      </c>
      <c r="C7731" s="1" t="n">
        <v>0</v>
      </c>
      <c r="D7731" s="1" t="n">
        <v>0</v>
      </c>
      <c r="E7731" s="1" t="n">
        <v>1</v>
      </c>
      <c r="F7731" s="1" t="n">
        <v>7733</v>
      </c>
      <c r="H7731" s="1" t="s">
        <v>8475</v>
      </c>
      <c r="I7731" s="3" t="e">
        <f aca="false">-#NAME? #NAME?</f>
        <v>#VALUE!</v>
      </c>
      <c r="J7731" s="3" t="s">
        <v>194</v>
      </c>
      <c r="K7731" s="1" t="n">
        <v>10</v>
      </c>
      <c r="L7731" s="1" t="n">
        <v>0</v>
      </c>
      <c r="M7731" s="1" t="n">
        <v>77360</v>
      </c>
    </row>
    <row r="7732" customFormat="false" ht="149.25" hidden="false" customHeight="false" outlineLevel="0" collapsed="false">
      <c r="A7732" s="1" t="n">
        <v>7737</v>
      </c>
      <c r="B7732" s="1" t="n">
        <v>95</v>
      </c>
      <c r="C7732" s="1" t="n">
        <v>0</v>
      </c>
      <c r="D7732" s="1" t="n">
        <v>0</v>
      </c>
      <c r="E7732" s="1" t="n">
        <v>1</v>
      </c>
      <c r="F7732" s="1" t="n">
        <v>7733</v>
      </c>
      <c r="H7732" s="1" t="s">
        <v>8476</v>
      </c>
      <c r="I7732" s="3" t="s">
        <v>8477</v>
      </c>
      <c r="J7732" s="3" t="s">
        <v>194</v>
      </c>
      <c r="K7732" s="1" t="n">
        <v>10</v>
      </c>
      <c r="L7732" s="1" t="n">
        <v>0</v>
      </c>
      <c r="M7732" s="1" t="n">
        <v>77370</v>
      </c>
    </row>
    <row r="7733" customFormat="false" ht="14.9" hidden="false" customHeight="false" outlineLevel="0" collapsed="false">
      <c r="A7733" s="1" t="n">
        <v>7738</v>
      </c>
      <c r="B7733" s="1" t="n">
        <v>95</v>
      </c>
      <c r="C7733" s="1" t="n">
        <v>0</v>
      </c>
      <c r="D7733" s="1" t="n">
        <v>0</v>
      </c>
      <c r="E7733" s="1" t="n">
        <v>1</v>
      </c>
      <c r="F7733" s="1" t="n">
        <v>7733</v>
      </c>
      <c r="H7733" s="1" t="s">
        <v>8478</v>
      </c>
      <c r="I7733" s="3" t="e">
        <f aca="false">-#NAME?</f>
        <v>#NAME?</v>
      </c>
      <c r="J7733" s="3" t="s">
        <v>194</v>
      </c>
      <c r="K7733" s="1" t="n">
        <v>10</v>
      </c>
      <c r="L7733" s="1" t="n">
        <v>0</v>
      </c>
      <c r="M7733" s="1" t="n">
        <v>77380</v>
      </c>
    </row>
    <row r="7734" customFormat="false" ht="149.25" hidden="false" customHeight="false" outlineLevel="0" collapsed="false">
      <c r="A7734" s="1" t="n">
        <v>7739</v>
      </c>
      <c r="B7734" s="1" t="n">
        <v>95</v>
      </c>
      <c r="C7734" s="1" t="n">
        <v>0</v>
      </c>
      <c r="D7734" s="1" t="n">
        <v>1</v>
      </c>
      <c r="E7734" s="1" t="n">
        <v>0</v>
      </c>
      <c r="G7734" s="1" t="n">
        <v>95.05</v>
      </c>
      <c r="I7734" s="3" t="s">
        <v>8479</v>
      </c>
      <c r="L7734" s="1" t="n">
        <v>0</v>
      </c>
      <c r="M7734" s="1" t="n">
        <v>77390</v>
      </c>
    </row>
    <row r="7735" customFormat="false" ht="14.9" hidden="false" customHeight="false" outlineLevel="0" collapsed="false">
      <c r="A7735" s="1" t="n">
        <v>7740</v>
      </c>
      <c r="B7735" s="1" t="n">
        <v>95</v>
      </c>
      <c r="C7735" s="1" t="n">
        <v>0</v>
      </c>
      <c r="D7735" s="1" t="n">
        <v>0</v>
      </c>
      <c r="E7735" s="1" t="n">
        <v>1</v>
      </c>
      <c r="F7735" s="1" t="n">
        <v>7739</v>
      </c>
      <c r="H7735" s="1" t="s">
        <v>8480</v>
      </c>
      <c r="I7735" s="3" t="e">
        <f aca="false">-#NAME? #NAME? #NAME? #NAME?</f>
        <v>#VALUE!</v>
      </c>
      <c r="J7735" s="3" t="s">
        <v>256</v>
      </c>
      <c r="K7735" s="1" t="n">
        <v>10</v>
      </c>
      <c r="L7735" s="1" t="n">
        <v>0</v>
      </c>
      <c r="M7735" s="1" t="n">
        <v>77400</v>
      </c>
    </row>
    <row r="7736" customFormat="false" ht="14.9" hidden="false" customHeight="false" outlineLevel="0" collapsed="false">
      <c r="A7736" s="1" t="n">
        <v>7741</v>
      </c>
      <c r="B7736" s="1" t="n">
        <v>95</v>
      </c>
      <c r="C7736" s="1" t="n">
        <v>0</v>
      </c>
      <c r="D7736" s="1" t="n">
        <v>0</v>
      </c>
      <c r="E7736" s="1" t="n">
        <v>1</v>
      </c>
      <c r="F7736" s="1" t="n">
        <v>7739</v>
      </c>
      <c r="H7736" s="1" t="s">
        <v>8481</v>
      </c>
      <c r="I7736" s="3" t="e">
        <f aca="false">-#NAME?</f>
        <v>#NAME?</v>
      </c>
      <c r="J7736" s="3" t="s">
        <v>256</v>
      </c>
      <c r="K7736" s="1" t="n">
        <v>10</v>
      </c>
      <c r="L7736" s="1" t="n">
        <v>0</v>
      </c>
      <c r="M7736" s="1" t="n">
        <v>77410</v>
      </c>
    </row>
    <row r="7737" customFormat="false" ht="391" hidden="false" customHeight="false" outlineLevel="0" collapsed="false">
      <c r="A7737" s="1" t="n">
        <v>7742</v>
      </c>
      <c r="B7737" s="1" t="n">
        <v>95</v>
      </c>
      <c r="C7737" s="1" t="n">
        <v>0</v>
      </c>
      <c r="D7737" s="1" t="n">
        <v>1</v>
      </c>
      <c r="E7737" s="1" t="n">
        <v>0</v>
      </c>
      <c r="G7737" s="1" t="n">
        <v>95.06</v>
      </c>
      <c r="I7737" s="3" t="s">
        <v>8482</v>
      </c>
      <c r="L7737" s="1" t="n">
        <v>0</v>
      </c>
      <c r="M7737" s="1" t="n">
        <v>77420</v>
      </c>
    </row>
    <row r="7738" customFormat="false" ht="82.05" hidden="false" customHeight="false" outlineLevel="0" collapsed="false">
      <c r="A7738" s="1" t="n">
        <v>7743</v>
      </c>
      <c r="B7738" s="1" t="n">
        <v>95</v>
      </c>
      <c r="C7738" s="1" t="n">
        <v>0</v>
      </c>
      <c r="D7738" s="1" t="n">
        <v>0</v>
      </c>
      <c r="E7738" s="1" t="n">
        <v>0</v>
      </c>
      <c r="F7738" s="1" t="n">
        <v>7742</v>
      </c>
      <c r="I7738" s="3" t="s">
        <v>8483</v>
      </c>
      <c r="L7738" s="1" t="n">
        <v>0</v>
      </c>
      <c r="M7738" s="1" t="n">
        <v>77430</v>
      </c>
    </row>
    <row r="7739" customFormat="false" ht="14.9" hidden="false" customHeight="false" outlineLevel="0" collapsed="false">
      <c r="A7739" s="1" t="n">
        <v>7744</v>
      </c>
      <c r="B7739" s="1" t="n">
        <v>95</v>
      </c>
      <c r="C7739" s="1" t="n">
        <v>0</v>
      </c>
      <c r="D7739" s="1" t="n">
        <v>0</v>
      </c>
      <c r="E7739" s="1" t="n">
        <v>1</v>
      </c>
      <c r="F7739" s="1" t="n">
        <v>7743</v>
      </c>
      <c r="H7739" s="1" t="s">
        <v>8484</v>
      </c>
      <c r="I7739" s="3" t="e">
        <f aca="false">--#NAME?</f>
        <v>#NAME?</v>
      </c>
      <c r="J7739" s="3" t="s">
        <v>5258</v>
      </c>
      <c r="K7739" s="1" t="n">
        <v>10</v>
      </c>
      <c r="L7739" s="1" t="n">
        <v>0</v>
      </c>
      <c r="M7739" s="1" t="n">
        <v>77440</v>
      </c>
    </row>
    <row r="7740" customFormat="false" ht="14.9" hidden="false" customHeight="false" outlineLevel="0" collapsed="false">
      <c r="A7740" s="1" t="n">
        <v>7745</v>
      </c>
      <c r="B7740" s="1" t="n">
        <v>95</v>
      </c>
      <c r="C7740" s="1" t="n">
        <v>0</v>
      </c>
      <c r="D7740" s="1" t="n">
        <v>0</v>
      </c>
      <c r="E7740" s="1" t="n">
        <v>1</v>
      </c>
      <c r="F7740" s="1" t="n">
        <v>7743</v>
      </c>
      <c r="H7740" s="1" t="s">
        <v>8485</v>
      </c>
      <c r="I7740" s="3" t="e">
        <f aca="false">--#NAME? #NAME? (#NAME? #NAME?)</f>
        <v>#VALUE!</v>
      </c>
      <c r="J7740" s="3" t="s">
        <v>256</v>
      </c>
      <c r="K7740" s="1" t="n">
        <v>10</v>
      </c>
      <c r="L7740" s="1" t="n">
        <v>0</v>
      </c>
      <c r="M7740" s="1" t="n">
        <v>77450</v>
      </c>
    </row>
    <row r="7741" customFormat="false" ht="14.9" hidden="false" customHeight="false" outlineLevel="0" collapsed="false">
      <c r="A7741" s="1" t="n">
        <v>7746</v>
      </c>
      <c r="B7741" s="1" t="n">
        <v>95</v>
      </c>
      <c r="C7741" s="1" t="n">
        <v>0</v>
      </c>
      <c r="D7741" s="1" t="n">
        <v>0</v>
      </c>
      <c r="E7741" s="1" t="n">
        <v>1</v>
      </c>
      <c r="F7741" s="1" t="n">
        <v>7743</v>
      </c>
      <c r="H7741" s="1" t="s">
        <v>8486</v>
      </c>
      <c r="I7741" s="3" t="e">
        <f aca="false">--#NAME?</f>
        <v>#NAME?</v>
      </c>
      <c r="J7741" s="3" t="s">
        <v>256</v>
      </c>
      <c r="K7741" s="1" t="n">
        <v>10</v>
      </c>
      <c r="L7741" s="1" t="n">
        <v>0</v>
      </c>
      <c r="M7741" s="1" t="n">
        <v>77460</v>
      </c>
    </row>
    <row r="7742" customFormat="false" ht="122.35" hidden="false" customHeight="false" outlineLevel="0" collapsed="false">
      <c r="A7742" s="1" t="n">
        <v>7747</v>
      </c>
      <c r="B7742" s="1" t="n">
        <v>95</v>
      </c>
      <c r="C7742" s="1" t="n">
        <v>0</v>
      </c>
      <c r="D7742" s="1" t="n">
        <v>0</v>
      </c>
      <c r="E7742" s="1" t="n">
        <v>0</v>
      </c>
      <c r="F7742" s="1" t="n">
        <v>7742</v>
      </c>
      <c r="I7742" s="3" t="s">
        <v>8487</v>
      </c>
      <c r="L7742" s="1" t="n">
        <v>0</v>
      </c>
      <c r="M7742" s="1" t="n">
        <v>77470</v>
      </c>
    </row>
    <row r="7743" customFormat="false" ht="14.9" hidden="false" customHeight="false" outlineLevel="0" collapsed="false">
      <c r="A7743" s="1" t="n">
        <v>7748</v>
      </c>
      <c r="B7743" s="1" t="n">
        <v>95</v>
      </c>
      <c r="C7743" s="1" t="n">
        <v>0</v>
      </c>
      <c r="D7743" s="1" t="n">
        <v>0</v>
      </c>
      <c r="E7743" s="1" t="n">
        <v>1</v>
      </c>
      <c r="F7743" s="1" t="n">
        <v>7747</v>
      </c>
      <c r="H7743" s="1" t="s">
        <v>8488</v>
      </c>
      <c r="I7743" s="3" t="e">
        <f aca="false">--#NAME?</f>
        <v>#NAME?</v>
      </c>
      <c r="J7743" s="3" t="s">
        <v>194</v>
      </c>
      <c r="K7743" s="1" t="n">
        <v>10</v>
      </c>
      <c r="L7743" s="1" t="n">
        <v>0</v>
      </c>
      <c r="M7743" s="1" t="n">
        <v>77480</v>
      </c>
    </row>
    <row r="7744" customFormat="false" ht="14.9" hidden="false" customHeight="false" outlineLevel="0" collapsed="false">
      <c r="A7744" s="1" t="n">
        <v>7749</v>
      </c>
      <c r="B7744" s="1" t="n">
        <v>95</v>
      </c>
      <c r="C7744" s="1" t="n">
        <v>0</v>
      </c>
      <c r="D7744" s="1" t="n">
        <v>0</v>
      </c>
      <c r="E7744" s="1" t="n">
        <v>1</v>
      </c>
      <c r="F7744" s="1" t="n">
        <v>7747</v>
      </c>
      <c r="H7744" s="1" t="s">
        <v>8489</v>
      </c>
      <c r="I7744" s="3" t="e">
        <f aca="false">--#NAME?</f>
        <v>#NAME?</v>
      </c>
      <c r="J7744" s="3" t="s">
        <v>194</v>
      </c>
      <c r="K7744" s="1" t="n">
        <v>10</v>
      </c>
      <c r="L7744" s="1" t="n">
        <v>0</v>
      </c>
      <c r="M7744" s="1" t="n">
        <v>77490</v>
      </c>
    </row>
    <row r="7745" customFormat="false" ht="68.65" hidden="false" customHeight="false" outlineLevel="0" collapsed="false">
      <c r="A7745" s="1" t="n">
        <v>7750</v>
      </c>
      <c r="B7745" s="1" t="n">
        <v>95</v>
      </c>
      <c r="C7745" s="1" t="n">
        <v>0</v>
      </c>
      <c r="D7745" s="1" t="n">
        <v>0</v>
      </c>
      <c r="E7745" s="1" t="n">
        <v>0</v>
      </c>
      <c r="F7745" s="1" t="n">
        <v>7742</v>
      </c>
      <c r="I7745" s="3" t="s">
        <v>8490</v>
      </c>
      <c r="L7745" s="1" t="n">
        <v>0</v>
      </c>
      <c r="M7745" s="1" t="n">
        <v>77500</v>
      </c>
    </row>
    <row r="7746" customFormat="false" ht="14.9" hidden="false" customHeight="false" outlineLevel="0" collapsed="false">
      <c r="A7746" s="1" t="n">
        <v>7751</v>
      </c>
      <c r="B7746" s="1" t="n">
        <v>95</v>
      </c>
      <c r="C7746" s="1" t="n">
        <v>0</v>
      </c>
      <c r="D7746" s="1" t="n">
        <v>0</v>
      </c>
      <c r="E7746" s="1" t="n">
        <v>1</v>
      </c>
      <c r="F7746" s="1" t="n">
        <v>7750</v>
      </c>
      <c r="H7746" s="1" t="s">
        <v>8491</v>
      </c>
      <c r="I7746" s="3" t="e">
        <f aca="false">--#NAME?,#NAME?</f>
        <v>#VALUE!</v>
      </c>
      <c r="J7746" s="3" t="s">
        <v>194</v>
      </c>
      <c r="K7746" s="1" t="n">
        <v>10</v>
      </c>
      <c r="L7746" s="1" t="n">
        <v>0</v>
      </c>
      <c r="M7746" s="1" t="n">
        <v>77510</v>
      </c>
    </row>
    <row r="7747" customFormat="false" ht="14.9" hidden="false" customHeight="false" outlineLevel="0" collapsed="false">
      <c r="A7747" s="1" t="n">
        <v>7752</v>
      </c>
      <c r="B7747" s="1" t="n">
        <v>95</v>
      </c>
      <c r="C7747" s="1" t="n">
        <v>0</v>
      </c>
      <c r="D7747" s="1" t="n">
        <v>0</v>
      </c>
      <c r="E7747" s="1" t="n">
        <v>1</v>
      </c>
      <c r="F7747" s="1" t="n">
        <v>7750</v>
      </c>
      <c r="H7747" s="1" t="s">
        <v>8492</v>
      </c>
      <c r="I7747" s="3" t="e">
        <f aca="false">--#NAME?</f>
        <v>#NAME?</v>
      </c>
      <c r="J7747" s="3" t="s">
        <v>194</v>
      </c>
      <c r="K7747" s="1" t="n">
        <v>10</v>
      </c>
      <c r="L7747" s="1" t="n">
        <v>0</v>
      </c>
      <c r="M7747" s="1" t="n">
        <v>77520</v>
      </c>
    </row>
    <row r="7748" customFormat="false" ht="14.9" hidden="false" customHeight="false" outlineLevel="0" collapsed="false">
      <c r="A7748" s="1" t="n">
        <v>7753</v>
      </c>
      <c r="B7748" s="1" t="n">
        <v>95</v>
      </c>
      <c r="C7748" s="1" t="n">
        <v>0</v>
      </c>
      <c r="D7748" s="1" t="n">
        <v>0</v>
      </c>
      <c r="E7748" s="1" t="n">
        <v>1</v>
      </c>
      <c r="F7748" s="1" t="n">
        <v>7750</v>
      </c>
      <c r="H7748" s="1" t="s">
        <v>8493</v>
      </c>
      <c r="I7748" s="3" t="e">
        <f aca="false">--#NAME?</f>
        <v>#NAME?</v>
      </c>
      <c r="J7748" s="3" t="s">
        <v>256</v>
      </c>
      <c r="K7748" s="1" t="n">
        <v>10</v>
      </c>
      <c r="L7748" s="1" t="n">
        <v>0</v>
      </c>
      <c r="M7748" s="1" t="n">
        <v>77530</v>
      </c>
    </row>
    <row r="7749" customFormat="false" ht="14.9" hidden="false" customHeight="false" outlineLevel="0" collapsed="false">
      <c r="A7749" s="1" t="n">
        <v>7754</v>
      </c>
      <c r="B7749" s="1" t="n">
        <v>95</v>
      </c>
      <c r="C7749" s="1" t="n">
        <v>0</v>
      </c>
      <c r="D7749" s="1" t="n">
        <v>0</v>
      </c>
      <c r="E7749" s="1" t="n">
        <v>1</v>
      </c>
      <c r="F7749" s="1" t="n">
        <v>7742</v>
      </c>
      <c r="H7749" s="1" t="s">
        <v>8494</v>
      </c>
      <c r="I7749" s="3" t="e">
        <f aca="false">-#NAME? #NAME? #NAME? #NAME? #NAME? #NAME?</f>
        <v>#VALUE!</v>
      </c>
      <c r="J7749" s="3" t="s">
        <v>256</v>
      </c>
      <c r="K7749" s="1" t="n">
        <v>10</v>
      </c>
      <c r="L7749" s="1" t="n">
        <v>0</v>
      </c>
      <c r="M7749" s="1" t="n">
        <v>77540</v>
      </c>
    </row>
    <row r="7750" customFormat="false" ht="108.95" hidden="false" customHeight="false" outlineLevel="0" collapsed="false">
      <c r="A7750" s="1" t="n">
        <v>7755</v>
      </c>
      <c r="B7750" s="1" t="n">
        <v>95</v>
      </c>
      <c r="C7750" s="1" t="n">
        <v>0</v>
      </c>
      <c r="D7750" s="1" t="n">
        <v>0</v>
      </c>
      <c r="E7750" s="1" t="n">
        <v>0</v>
      </c>
      <c r="F7750" s="1" t="n">
        <v>7742</v>
      </c>
      <c r="I7750" s="3" t="s">
        <v>8495</v>
      </c>
      <c r="L7750" s="1" t="n">
        <v>0</v>
      </c>
      <c r="M7750" s="1" t="n">
        <v>77550</v>
      </c>
    </row>
    <row r="7751" customFormat="false" ht="14.9" hidden="false" customHeight="false" outlineLevel="0" collapsed="false">
      <c r="A7751" s="1" t="n">
        <v>7756</v>
      </c>
      <c r="B7751" s="1" t="n">
        <v>95</v>
      </c>
      <c r="C7751" s="1" t="n">
        <v>0</v>
      </c>
      <c r="D7751" s="1" t="n">
        <v>0</v>
      </c>
      <c r="E7751" s="1" t="n">
        <v>1</v>
      </c>
      <c r="F7751" s="1" t="n">
        <v>7755</v>
      </c>
      <c r="H7751" s="1" t="s">
        <v>8496</v>
      </c>
      <c r="I7751" s="3" t="e">
        <f aca="false">--#NAME? #NAME? #NAME?,#NAME? #NAME? #NAME? #NAME?</f>
        <v>#VALUE!</v>
      </c>
      <c r="J7751" s="3" t="s">
        <v>194</v>
      </c>
      <c r="K7751" s="1" t="n">
        <v>10</v>
      </c>
      <c r="L7751" s="1" t="n">
        <v>0</v>
      </c>
      <c r="M7751" s="1" t="n">
        <v>77560</v>
      </c>
    </row>
    <row r="7752" customFormat="false" ht="14.9" hidden="false" customHeight="false" outlineLevel="0" collapsed="false">
      <c r="A7752" s="1" t="n">
        <v>7757</v>
      </c>
      <c r="B7752" s="1" t="n">
        <v>95</v>
      </c>
      <c r="C7752" s="1" t="n">
        <v>0</v>
      </c>
      <c r="D7752" s="1" t="n">
        <v>0</v>
      </c>
      <c r="E7752" s="1" t="n">
        <v>1</v>
      </c>
      <c r="F7752" s="1" t="n">
        <v>7755</v>
      </c>
      <c r="H7752" s="1" t="s">
        <v>8497</v>
      </c>
      <c r="I7752" s="3" t="e">
        <f aca="false">--#NAME?</f>
        <v>#NAME?</v>
      </c>
      <c r="J7752" s="3" t="s">
        <v>194</v>
      </c>
      <c r="K7752" s="1" t="n">
        <v>10</v>
      </c>
      <c r="L7752" s="1" t="n">
        <v>0</v>
      </c>
      <c r="M7752" s="1" t="n">
        <v>77570</v>
      </c>
    </row>
    <row r="7753" customFormat="false" ht="95.5" hidden="false" customHeight="false" outlineLevel="0" collapsed="false">
      <c r="A7753" s="1" t="n">
        <v>7758</v>
      </c>
      <c r="B7753" s="1" t="n">
        <v>95</v>
      </c>
      <c r="C7753" s="1" t="n">
        <v>0</v>
      </c>
      <c r="D7753" s="1" t="n">
        <v>0</v>
      </c>
      <c r="E7753" s="1" t="n">
        <v>0</v>
      </c>
      <c r="F7753" s="1" t="n">
        <v>7742</v>
      </c>
      <c r="I7753" s="3" t="s">
        <v>8498</v>
      </c>
      <c r="L7753" s="1" t="n">
        <v>0</v>
      </c>
      <c r="M7753" s="1" t="n">
        <v>77580</v>
      </c>
    </row>
    <row r="7754" customFormat="false" ht="14.9" hidden="false" customHeight="false" outlineLevel="0" collapsed="false">
      <c r="A7754" s="1" t="n">
        <v>7759</v>
      </c>
      <c r="B7754" s="1" t="n">
        <v>95</v>
      </c>
      <c r="C7754" s="1" t="n">
        <v>0</v>
      </c>
      <c r="D7754" s="1" t="n">
        <v>0</v>
      </c>
      <c r="E7754" s="1" t="n">
        <v>1</v>
      </c>
      <c r="F7754" s="1" t="n">
        <v>7758</v>
      </c>
      <c r="H7754" s="1" t="s">
        <v>8499</v>
      </c>
      <c r="I7754" s="3" t="e">
        <f aca="false">--#NAME? #NAME? #NAME?</f>
        <v>#VALUE!</v>
      </c>
      <c r="J7754" s="3" t="s">
        <v>194</v>
      </c>
      <c r="K7754" s="1" t="n">
        <v>10</v>
      </c>
      <c r="L7754" s="1" t="n">
        <v>0</v>
      </c>
      <c r="M7754" s="1" t="n">
        <v>77590</v>
      </c>
    </row>
    <row r="7755" customFormat="false" ht="14.9" hidden="false" customHeight="false" outlineLevel="0" collapsed="false">
      <c r="A7755" s="1" t="n">
        <v>7760</v>
      </c>
      <c r="B7755" s="1" t="n">
        <v>95</v>
      </c>
      <c r="C7755" s="1" t="n">
        <v>0</v>
      </c>
      <c r="D7755" s="1" t="n">
        <v>0</v>
      </c>
      <c r="E7755" s="1" t="n">
        <v>1</v>
      </c>
      <c r="F7755" s="1" t="n">
        <v>7758</v>
      </c>
      <c r="H7755" s="1" t="s">
        <v>8500</v>
      </c>
      <c r="I7755" s="3" t="e">
        <f aca="false">--#NAME?</f>
        <v>#NAME?</v>
      </c>
      <c r="J7755" s="3" t="s">
        <v>194</v>
      </c>
      <c r="K7755" s="1" t="n">
        <v>10</v>
      </c>
      <c r="L7755" s="1" t="n">
        <v>0</v>
      </c>
      <c r="M7755" s="1" t="n">
        <v>77600</v>
      </c>
    </row>
    <row r="7756" customFormat="false" ht="14.9" hidden="false" customHeight="false" outlineLevel="0" collapsed="false">
      <c r="A7756" s="1" t="n">
        <v>7761</v>
      </c>
      <c r="B7756" s="1" t="n">
        <v>95</v>
      </c>
      <c r="C7756" s="1" t="n">
        <v>0</v>
      </c>
      <c r="D7756" s="1" t="n">
        <v>0</v>
      </c>
      <c r="E7756" s="1" t="n">
        <v>1</v>
      </c>
      <c r="F7756" s="1" t="n">
        <v>7758</v>
      </c>
      <c r="H7756" s="1" t="s">
        <v>8501</v>
      </c>
      <c r="I7756" s="3" t="e">
        <f aca="false">--#NAME?</f>
        <v>#NAME?</v>
      </c>
      <c r="J7756" s="3" t="s">
        <v>194</v>
      </c>
      <c r="K7756" s="1" t="n">
        <v>10</v>
      </c>
      <c r="L7756" s="1" t="n">
        <v>0</v>
      </c>
      <c r="M7756" s="1" t="n">
        <v>77610</v>
      </c>
    </row>
    <row r="7757" customFormat="false" ht="14.9" hidden="false" customHeight="false" outlineLevel="0" collapsed="false">
      <c r="A7757" s="1" t="n">
        <v>7762</v>
      </c>
      <c r="B7757" s="1" t="n">
        <v>95</v>
      </c>
      <c r="C7757" s="1" t="n">
        <v>0</v>
      </c>
      <c r="D7757" s="1" t="n">
        <v>0</v>
      </c>
      <c r="E7757" s="1" t="n">
        <v>1</v>
      </c>
      <c r="F7757" s="1" t="n">
        <v>7742</v>
      </c>
      <c r="H7757" s="1" t="s">
        <v>8502</v>
      </c>
      <c r="I7757" s="3" t="e">
        <f aca="false">-#NAME? #NAME? #NAME? #NAME? #NAME?,#NAME? #NAME? #NAME? #NAME? #NAME? #NAME?</f>
        <v>#VALUE!</v>
      </c>
      <c r="J7757" s="3" t="s">
        <v>5258</v>
      </c>
      <c r="K7757" s="1" t="n">
        <v>10</v>
      </c>
      <c r="L7757" s="1" t="n">
        <v>0</v>
      </c>
      <c r="M7757" s="1" t="n">
        <v>77620</v>
      </c>
    </row>
    <row r="7758" customFormat="false" ht="14.9" hidden="false" customHeight="false" outlineLevel="0" collapsed="false">
      <c r="A7758" s="1" t="n">
        <v>7763</v>
      </c>
      <c r="B7758" s="1" t="n">
        <v>95</v>
      </c>
      <c r="C7758" s="1" t="n">
        <v>0</v>
      </c>
      <c r="D7758" s="1" t="n">
        <v>0</v>
      </c>
      <c r="E7758" s="1" t="n">
        <v>0</v>
      </c>
      <c r="F7758" s="1" t="n">
        <v>7742</v>
      </c>
      <c r="I7758" s="3" t="s">
        <v>6517</v>
      </c>
      <c r="L7758" s="1" t="n">
        <v>0</v>
      </c>
      <c r="M7758" s="1" t="n">
        <v>77630</v>
      </c>
    </row>
    <row r="7759" customFormat="false" ht="14.9" hidden="false" customHeight="false" outlineLevel="0" collapsed="false">
      <c r="A7759" s="1" t="n">
        <v>7764</v>
      </c>
      <c r="B7759" s="1" t="n">
        <v>95</v>
      </c>
      <c r="C7759" s="1" t="n">
        <v>0</v>
      </c>
      <c r="D7759" s="1" t="n">
        <v>0</v>
      </c>
      <c r="E7759" s="1" t="n">
        <v>1</v>
      </c>
      <c r="F7759" s="1" t="n">
        <v>7763</v>
      </c>
      <c r="H7759" s="1" t="s">
        <v>8503</v>
      </c>
      <c r="I7759" s="3" t="e">
        <f aca="false">--#NAME? #NAME? #NAME? #NAME? #NAME? #NAME? #NAME?,#NAME? #NAME? #NAME?</f>
        <v>#VALUE!</v>
      </c>
      <c r="J7759" s="3" t="s">
        <v>256</v>
      </c>
      <c r="K7759" s="1" t="n">
        <v>10</v>
      </c>
      <c r="L7759" s="1" t="n">
        <v>0</v>
      </c>
      <c r="M7759" s="1" t="n">
        <v>77640</v>
      </c>
    </row>
    <row r="7760" customFormat="false" ht="14.9" hidden="false" customHeight="false" outlineLevel="0" collapsed="false">
      <c r="A7760" s="1" t="n">
        <v>7765</v>
      </c>
      <c r="B7760" s="1" t="n">
        <v>95</v>
      </c>
      <c r="C7760" s="1" t="n">
        <v>0</v>
      </c>
      <c r="D7760" s="1" t="n">
        <v>0</v>
      </c>
      <c r="E7760" s="1" t="n">
        <v>1</v>
      </c>
      <c r="F7760" s="1" t="n">
        <v>7763</v>
      </c>
      <c r="H7760" s="1" t="s">
        <v>8504</v>
      </c>
      <c r="I7760" s="3" t="e">
        <f aca="false">--#NAME?</f>
        <v>#NAME?</v>
      </c>
      <c r="J7760" s="3" t="s">
        <v>194</v>
      </c>
      <c r="K7760" s="1" t="n">
        <v>10</v>
      </c>
      <c r="L7760" s="1" t="n">
        <v>0</v>
      </c>
      <c r="M7760" s="1" t="n">
        <v>77650</v>
      </c>
    </row>
    <row r="7761" customFormat="false" ht="391" hidden="false" customHeight="false" outlineLevel="0" collapsed="false">
      <c r="A7761" s="1" t="n">
        <v>7766</v>
      </c>
      <c r="B7761" s="1" t="n">
        <v>95</v>
      </c>
      <c r="C7761" s="1" t="n">
        <v>0</v>
      </c>
      <c r="D7761" s="1" t="n">
        <v>1</v>
      </c>
      <c r="E7761" s="1" t="n">
        <v>0</v>
      </c>
      <c r="G7761" s="1" t="n">
        <v>95.07</v>
      </c>
      <c r="I7761" s="3" t="s">
        <v>8505</v>
      </c>
      <c r="L7761" s="1" t="n">
        <v>0</v>
      </c>
      <c r="M7761" s="1" t="n">
        <v>77660</v>
      </c>
    </row>
    <row r="7762" customFormat="false" ht="14.9" hidden="false" customHeight="false" outlineLevel="0" collapsed="false">
      <c r="A7762" s="1" t="n">
        <v>7767</v>
      </c>
      <c r="B7762" s="1" t="n">
        <v>95</v>
      </c>
      <c r="C7762" s="1" t="n">
        <v>0</v>
      </c>
      <c r="D7762" s="1" t="n">
        <v>0</v>
      </c>
      <c r="E7762" s="1" t="n">
        <v>1</v>
      </c>
      <c r="F7762" s="1" t="n">
        <v>7766</v>
      </c>
      <c r="H7762" s="1" t="s">
        <v>8506</v>
      </c>
      <c r="I7762" s="3" t="e">
        <f aca="false">-#NAME? #NAME?</f>
        <v>#VALUE!</v>
      </c>
      <c r="J7762" s="3" t="s">
        <v>194</v>
      </c>
      <c r="K7762" s="1" t="n">
        <v>10</v>
      </c>
      <c r="L7762" s="1" t="n">
        <v>0</v>
      </c>
      <c r="M7762" s="1" t="n">
        <v>77670</v>
      </c>
    </row>
    <row r="7763" customFormat="false" ht="14.9" hidden="false" customHeight="false" outlineLevel="0" collapsed="false">
      <c r="A7763" s="1" t="n">
        <v>7768</v>
      </c>
      <c r="B7763" s="1" t="n">
        <v>95</v>
      </c>
      <c r="C7763" s="1" t="n">
        <v>0</v>
      </c>
      <c r="D7763" s="1" t="n">
        <v>0</v>
      </c>
      <c r="E7763" s="1" t="n">
        <v>1</v>
      </c>
      <c r="F7763" s="1" t="n">
        <v>7766</v>
      </c>
      <c r="H7763" s="1" t="s">
        <v>8507</v>
      </c>
      <c r="I7763" s="3" t="e">
        <f aca="false">-#NAME? #NAME?,#NAME? #NAME? #NAME? #NAME?</f>
        <v>#VALUE!</v>
      </c>
      <c r="J7763" s="3" t="s">
        <v>256</v>
      </c>
      <c r="K7763" s="1" t="n">
        <v>10</v>
      </c>
      <c r="L7763" s="1" t="n">
        <v>0</v>
      </c>
      <c r="M7763" s="1" t="n">
        <v>77680</v>
      </c>
    </row>
    <row r="7764" customFormat="false" ht="14.9" hidden="false" customHeight="false" outlineLevel="0" collapsed="false">
      <c r="A7764" s="1" t="n">
        <v>7769</v>
      </c>
      <c r="B7764" s="1" t="n">
        <v>95</v>
      </c>
      <c r="C7764" s="1" t="n">
        <v>0</v>
      </c>
      <c r="D7764" s="1" t="n">
        <v>0</v>
      </c>
      <c r="E7764" s="1" t="n">
        <v>1</v>
      </c>
      <c r="F7764" s="1" t="n">
        <v>7766</v>
      </c>
      <c r="H7764" s="1" t="s">
        <v>8508</v>
      </c>
      <c r="I7764" s="3" t="e">
        <f aca="false">-#NAME? #NAME?</f>
        <v>#VALUE!</v>
      </c>
      <c r="J7764" s="3" t="s">
        <v>194</v>
      </c>
      <c r="K7764" s="1" t="n">
        <v>10</v>
      </c>
      <c r="L7764" s="1" t="n">
        <v>0</v>
      </c>
      <c r="M7764" s="1" t="n">
        <v>77690</v>
      </c>
    </row>
    <row r="7765" customFormat="false" ht="14.9" hidden="false" customHeight="false" outlineLevel="0" collapsed="false">
      <c r="A7765" s="1" t="n">
        <v>7770</v>
      </c>
      <c r="B7765" s="1" t="n">
        <v>95</v>
      </c>
      <c r="C7765" s="1" t="n">
        <v>0</v>
      </c>
      <c r="D7765" s="1" t="n">
        <v>0</v>
      </c>
      <c r="E7765" s="1" t="n">
        <v>1</v>
      </c>
      <c r="F7765" s="1" t="n">
        <v>7766</v>
      </c>
      <c r="H7765" s="1" t="s">
        <v>8509</v>
      </c>
      <c r="I7765" s="3" t="e">
        <f aca="false">-#NAME?</f>
        <v>#NAME?</v>
      </c>
      <c r="J7765" s="3" t="s">
        <v>194</v>
      </c>
      <c r="K7765" s="1" t="n">
        <v>10</v>
      </c>
      <c r="L7765" s="1" t="n">
        <v>0</v>
      </c>
      <c r="M7765" s="1" t="n">
        <v>77700</v>
      </c>
    </row>
    <row r="7766" customFormat="false" ht="243.25" hidden="false" customHeight="false" outlineLevel="0" collapsed="false">
      <c r="A7766" s="1" t="n">
        <v>7771</v>
      </c>
      <c r="B7766" s="1" t="n">
        <v>95</v>
      </c>
      <c r="C7766" s="1" t="n">
        <v>0</v>
      </c>
      <c r="D7766" s="1" t="n">
        <v>1</v>
      </c>
      <c r="E7766" s="1" t="n">
        <v>0</v>
      </c>
      <c r="G7766" s="1" t="n">
        <v>95.08</v>
      </c>
      <c r="I7766" s="3" t="s">
        <v>8510</v>
      </c>
      <c r="L7766" s="1" t="n">
        <v>0</v>
      </c>
      <c r="M7766" s="1" t="n">
        <v>77710</v>
      </c>
    </row>
    <row r="7767" customFormat="false" ht="14.9" hidden="false" customHeight="false" outlineLevel="0" collapsed="false">
      <c r="A7767" s="1" t="n">
        <v>7772</v>
      </c>
      <c r="B7767" s="1" t="n">
        <v>95</v>
      </c>
      <c r="C7767" s="1" t="n">
        <v>0</v>
      </c>
      <c r="D7767" s="1" t="n">
        <v>0</v>
      </c>
      <c r="E7767" s="1" t="n">
        <v>1</v>
      </c>
      <c r="F7767" s="1" t="n">
        <v>7771</v>
      </c>
      <c r="H7767" s="1" t="s">
        <v>8511</v>
      </c>
      <c r="I7767" s="3" t="e">
        <f aca="false">-#NAME? #NAME? #NAME? #NAME? #NAME?</f>
        <v>#VALUE!</v>
      </c>
      <c r="J7767" s="3" t="s">
        <v>256</v>
      </c>
      <c r="K7767" s="1" t="n">
        <v>10</v>
      </c>
      <c r="L7767" s="1" t="n">
        <v>0</v>
      </c>
      <c r="M7767" s="1" t="n">
        <v>77720</v>
      </c>
    </row>
    <row r="7768" customFormat="false" ht="14.9" hidden="false" customHeight="false" outlineLevel="0" collapsed="false">
      <c r="A7768" s="1" t="n">
        <v>7773</v>
      </c>
      <c r="B7768" s="1" t="n">
        <v>95</v>
      </c>
      <c r="C7768" s="1" t="n">
        <v>0</v>
      </c>
      <c r="D7768" s="1" t="n">
        <v>0</v>
      </c>
      <c r="E7768" s="1" t="n">
        <v>1</v>
      </c>
      <c r="F7768" s="1" t="n">
        <v>7771</v>
      </c>
      <c r="H7768" s="1" t="s">
        <v>8512</v>
      </c>
      <c r="I7768" s="3" t="e">
        <f aca="false">-#NAME?</f>
        <v>#NAME?</v>
      </c>
      <c r="J7768" s="3" t="s">
        <v>256</v>
      </c>
      <c r="K7768" s="1" t="n">
        <v>10</v>
      </c>
      <c r="L7768" s="1" t="n">
        <v>0</v>
      </c>
      <c r="M7768" s="1" t="n">
        <v>77730</v>
      </c>
    </row>
    <row r="7769" customFormat="false" ht="310.4" hidden="false" customHeight="false" outlineLevel="0" collapsed="false">
      <c r="A7769" s="1" t="n">
        <v>7774</v>
      </c>
      <c r="B7769" s="1" t="n">
        <v>96</v>
      </c>
      <c r="C7769" s="1" t="n">
        <v>0</v>
      </c>
      <c r="D7769" s="1" t="n">
        <v>1</v>
      </c>
      <c r="E7769" s="1" t="n">
        <v>0</v>
      </c>
      <c r="G7769" s="1" t="n">
        <v>96.01</v>
      </c>
      <c r="I7769" s="3" t="s">
        <v>8513</v>
      </c>
      <c r="L7769" s="1" t="n">
        <v>0</v>
      </c>
      <c r="M7769" s="1" t="n">
        <v>77740</v>
      </c>
    </row>
    <row r="7770" customFormat="false" ht="14.9" hidden="false" customHeight="false" outlineLevel="0" collapsed="false">
      <c r="A7770" s="1" t="n">
        <v>7775</v>
      </c>
      <c r="B7770" s="1" t="n">
        <v>96</v>
      </c>
      <c r="C7770" s="1" t="n">
        <v>0</v>
      </c>
      <c r="D7770" s="1" t="n">
        <v>0</v>
      </c>
      <c r="E7770" s="1" t="n">
        <v>1</v>
      </c>
      <c r="F7770" s="1" t="n">
        <v>7774</v>
      </c>
      <c r="H7770" s="1" t="s">
        <v>8514</v>
      </c>
      <c r="I7770" s="3" t="e">
        <f aca="false">-#NAME? #NAME? #NAME? #NAME? #NAME? #NAME?</f>
        <v>#VALUE!</v>
      </c>
      <c r="J7770" s="3" t="s">
        <v>256</v>
      </c>
      <c r="K7770" s="1" t="n">
        <v>10</v>
      </c>
      <c r="L7770" s="1" t="n">
        <v>0</v>
      </c>
      <c r="M7770" s="1" t="n">
        <v>77750</v>
      </c>
    </row>
    <row r="7771" customFormat="false" ht="14.9" hidden="false" customHeight="false" outlineLevel="0" collapsed="false">
      <c r="A7771" s="1" t="n">
        <v>7776</v>
      </c>
      <c r="B7771" s="1" t="n">
        <v>96</v>
      </c>
      <c r="C7771" s="1" t="n">
        <v>0</v>
      </c>
      <c r="D7771" s="1" t="n">
        <v>0</v>
      </c>
      <c r="E7771" s="1" t="n">
        <v>1</v>
      </c>
      <c r="F7771" s="1" t="n">
        <v>7774</v>
      </c>
      <c r="H7771" s="1" t="s">
        <v>8515</v>
      </c>
      <c r="I7771" s="3" t="e">
        <f aca="false">-#NAME?</f>
        <v>#NAME?</v>
      </c>
      <c r="J7771" s="3" t="s">
        <v>256</v>
      </c>
      <c r="K7771" s="1" t="n">
        <v>10</v>
      </c>
      <c r="L7771" s="1" t="n">
        <v>0</v>
      </c>
      <c r="M7771" s="1" t="n">
        <v>77760</v>
      </c>
    </row>
    <row r="7772" customFormat="false" ht="565.65" hidden="false" customHeight="false" outlineLevel="0" collapsed="false">
      <c r="A7772" s="1" t="n">
        <v>7777</v>
      </c>
      <c r="B7772" s="1" t="n">
        <v>96</v>
      </c>
      <c r="C7772" s="1" t="n">
        <v>0</v>
      </c>
      <c r="D7772" s="1" t="n">
        <v>1</v>
      </c>
      <c r="E7772" s="1" t="n">
        <v>1</v>
      </c>
      <c r="G7772" s="1" t="n">
        <v>96.02</v>
      </c>
      <c r="H7772" s="1" t="s">
        <v>8516</v>
      </c>
      <c r="I7772" s="3" t="s">
        <v>8517</v>
      </c>
      <c r="J7772" s="3" t="s">
        <v>256</v>
      </c>
      <c r="K7772" s="1" t="n">
        <v>10</v>
      </c>
      <c r="L7772" s="1" t="n">
        <v>0</v>
      </c>
      <c r="M7772" s="1" t="n">
        <v>77770</v>
      </c>
    </row>
    <row r="7773" customFormat="false" ht="511.9" hidden="false" customHeight="false" outlineLevel="0" collapsed="false">
      <c r="A7773" s="1" t="n">
        <v>7778</v>
      </c>
      <c r="B7773" s="1" t="n">
        <v>96</v>
      </c>
      <c r="C7773" s="1" t="n">
        <v>0</v>
      </c>
      <c r="D7773" s="1" t="n">
        <v>1</v>
      </c>
      <c r="E7773" s="1" t="n">
        <v>0</v>
      </c>
      <c r="G7773" s="1" t="n">
        <v>96.03</v>
      </c>
      <c r="I7773" s="3" t="s">
        <v>8518</v>
      </c>
      <c r="L7773" s="1" t="n">
        <v>0</v>
      </c>
      <c r="M7773" s="1" t="n">
        <v>77780</v>
      </c>
    </row>
    <row r="7774" customFormat="false" ht="14.9" hidden="false" customHeight="false" outlineLevel="0" collapsed="false">
      <c r="A7774" s="1" t="n">
        <v>7779</v>
      </c>
      <c r="B7774" s="1" t="n">
        <v>96</v>
      </c>
      <c r="C7774" s="1" t="n">
        <v>0</v>
      </c>
      <c r="D7774" s="1" t="n">
        <v>0</v>
      </c>
      <c r="E7774" s="1" t="n">
        <v>1</v>
      </c>
      <c r="F7774" s="1" t="n">
        <v>7778</v>
      </c>
      <c r="H7774" s="1" t="s">
        <v>8519</v>
      </c>
      <c r="I7774" s="3" t="e">
        <f aca="false">-#NAME? #NAME? #NAME?,#NAME? #NAME? #NAME? #NAME? #NAME? #NAME? #NAME? #NAME? #NAME?,#NAME? #NAME? #NAME? #NAME?</f>
        <v>#VALUE!</v>
      </c>
      <c r="J7774" s="3" t="s">
        <v>194</v>
      </c>
      <c r="K7774" s="1" t="n">
        <v>10</v>
      </c>
      <c r="L7774" s="1" t="n">
        <v>0</v>
      </c>
      <c r="M7774" s="1" t="n">
        <v>77790</v>
      </c>
    </row>
    <row r="7775" customFormat="false" ht="323.85" hidden="false" customHeight="false" outlineLevel="0" collapsed="false">
      <c r="A7775" s="1" t="n">
        <v>7780</v>
      </c>
      <c r="B7775" s="1" t="n">
        <v>96</v>
      </c>
      <c r="C7775" s="1" t="n">
        <v>0</v>
      </c>
      <c r="D7775" s="1" t="n">
        <v>0</v>
      </c>
      <c r="E7775" s="1" t="n">
        <v>0</v>
      </c>
      <c r="F7775" s="1" t="n">
        <v>7778</v>
      </c>
      <c r="I7775" s="3" t="s">
        <v>8520</v>
      </c>
      <c r="L7775" s="1" t="n">
        <v>0</v>
      </c>
      <c r="M7775" s="1" t="n">
        <v>77800</v>
      </c>
    </row>
    <row r="7776" customFormat="false" ht="14.9" hidden="false" customHeight="false" outlineLevel="0" collapsed="false">
      <c r="A7776" s="1" t="n">
        <v>7781</v>
      </c>
      <c r="B7776" s="1" t="n">
        <v>96</v>
      </c>
      <c r="C7776" s="1" t="n">
        <v>0</v>
      </c>
      <c r="D7776" s="1" t="n">
        <v>0</v>
      </c>
      <c r="E7776" s="1" t="n">
        <v>1</v>
      </c>
      <c r="F7776" s="1" t="n">
        <v>7780</v>
      </c>
      <c r="H7776" s="1" t="s">
        <v>8521</v>
      </c>
      <c r="I7776" s="3" t="e">
        <f aca="false">--#NAME? #NAME?,#NAME? #NAME? #NAME? #NAME?</f>
        <v>#VALUE!</v>
      </c>
      <c r="J7776" s="3" t="s">
        <v>194</v>
      </c>
      <c r="K7776" s="1" t="n">
        <v>10</v>
      </c>
      <c r="L7776" s="1" t="n">
        <v>0</v>
      </c>
      <c r="M7776" s="1" t="n">
        <v>77810</v>
      </c>
    </row>
    <row r="7777" customFormat="false" ht="14.9" hidden="false" customHeight="false" outlineLevel="0" collapsed="false">
      <c r="A7777" s="1" t="n">
        <v>7782</v>
      </c>
      <c r="B7777" s="1" t="n">
        <v>96</v>
      </c>
      <c r="C7777" s="1" t="n">
        <v>0</v>
      </c>
      <c r="D7777" s="1" t="n">
        <v>0</v>
      </c>
      <c r="E7777" s="1" t="n">
        <v>1</v>
      </c>
      <c r="F7777" s="1" t="n">
        <v>7780</v>
      </c>
      <c r="H7777" s="1" t="s">
        <v>8522</v>
      </c>
      <c r="I7777" s="3" t="e">
        <f aca="false">--#NAME?</f>
        <v>#NAME?</v>
      </c>
      <c r="J7777" s="3" t="s">
        <v>194</v>
      </c>
      <c r="K7777" s="1" t="n">
        <v>10</v>
      </c>
      <c r="L7777" s="1" t="n">
        <v>0</v>
      </c>
      <c r="M7777" s="1" t="n">
        <v>77820</v>
      </c>
    </row>
    <row r="7778" customFormat="false" ht="149.25" hidden="false" customHeight="false" outlineLevel="0" collapsed="false">
      <c r="A7778" s="1" t="n">
        <v>7783</v>
      </c>
      <c r="B7778" s="1" t="n">
        <v>96</v>
      </c>
      <c r="C7778" s="1" t="n">
        <v>0</v>
      </c>
      <c r="D7778" s="1" t="n">
        <v>0</v>
      </c>
      <c r="E7778" s="1" t="n">
        <v>1</v>
      </c>
      <c r="F7778" s="1" t="n">
        <v>7778</v>
      </c>
      <c r="H7778" s="1" t="s">
        <v>8523</v>
      </c>
      <c r="I7778" s="3" t="s">
        <v>8524</v>
      </c>
      <c r="J7778" s="3" t="s">
        <v>194</v>
      </c>
      <c r="K7778" s="1" t="n">
        <v>10</v>
      </c>
      <c r="L7778" s="1" t="n">
        <v>0</v>
      </c>
      <c r="M7778" s="1" t="n">
        <v>77830</v>
      </c>
    </row>
    <row r="7779" customFormat="false" ht="202.95" hidden="false" customHeight="false" outlineLevel="0" collapsed="false">
      <c r="A7779" s="1" t="n">
        <v>7784</v>
      </c>
      <c r="B7779" s="1" t="n">
        <v>96</v>
      </c>
      <c r="C7779" s="1" t="n">
        <v>0</v>
      </c>
      <c r="D7779" s="1" t="n">
        <v>0</v>
      </c>
      <c r="E7779" s="1" t="n">
        <v>1</v>
      </c>
      <c r="F7779" s="1" t="n">
        <v>7778</v>
      </c>
      <c r="H7779" s="1" t="s">
        <v>8525</v>
      </c>
      <c r="I7779" s="3" t="s">
        <v>8526</v>
      </c>
      <c r="J7779" s="3" t="s">
        <v>194</v>
      </c>
      <c r="K7779" s="1" t="n">
        <v>10</v>
      </c>
      <c r="L7779" s="1" t="n">
        <v>0</v>
      </c>
      <c r="M7779" s="1" t="n">
        <v>77840</v>
      </c>
    </row>
    <row r="7780" customFormat="false" ht="14.9" hidden="false" customHeight="false" outlineLevel="0" collapsed="false">
      <c r="A7780" s="1" t="n">
        <v>7785</v>
      </c>
      <c r="B7780" s="1" t="n">
        <v>96</v>
      </c>
      <c r="C7780" s="1" t="n">
        <v>0</v>
      </c>
      <c r="D7780" s="1" t="n">
        <v>0</v>
      </c>
      <c r="E7780" s="1" t="n">
        <v>1</v>
      </c>
      <c r="F7780" s="1" t="n">
        <v>7778</v>
      </c>
      <c r="H7780" s="1" t="s">
        <v>8527</v>
      </c>
      <c r="I7780" s="3" t="e">
        <f aca="false">-#NAME? #NAME? #NAME? #NAME? #NAME? #NAME?,#NAME? #NAME? #NAME?</f>
        <v>#VALUE!</v>
      </c>
      <c r="J7780" s="3" t="s">
        <v>194</v>
      </c>
      <c r="K7780" s="1" t="n">
        <v>10</v>
      </c>
      <c r="L7780" s="1" t="n">
        <v>0</v>
      </c>
      <c r="M7780" s="1" t="n">
        <v>77850</v>
      </c>
    </row>
    <row r="7781" customFormat="false" ht="14.9" hidden="false" customHeight="false" outlineLevel="0" collapsed="false">
      <c r="A7781" s="1" t="n">
        <v>7786</v>
      </c>
      <c r="B7781" s="1" t="n">
        <v>96</v>
      </c>
      <c r="C7781" s="1" t="n">
        <v>0</v>
      </c>
      <c r="D7781" s="1" t="n">
        <v>0</v>
      </c>
      <c r="E7781" s="1" t="n">
        <v>1</v>
      </c>
      <c r="F7781" s="1" t="n">
        <v>7778</v>
      </c>
      <c r="H7781" s="1" t="s">
        <v>8528</v>
      </c>
      <c r="I7781" s="3" t="e">
        <f aca="false">-#NAME?</f>
        <v>#NAME?</v>
      </c>
      <c r="J7781" s="3" t="s">
        <v>194</v>
      </c>
      <c r="K7781" s="1" t="n">
        <v>10</v>
      </c>
      <c r="L7781" s="1" t="n">
        <v>0</v>
      </c>
      <c r="M7781" s="1" t="n">
        <v>77860</v>
      </c>
    </row>
    <row r="7782" customFormat="false" ht="55.2" hidden="false" customHeight="false" outlineLevel="0" collapsed="false">
      <c r="A7782" s="1" t="n">
        <v>7787</v>
      </c>
      <c r="B7782" s="1" t="n">
        <v>96</v>
      </c>
      <c r="C7782" s="1" t="n">
        <v>0</v>
      </c>
      <c r="D7782" s="1" t="n">
        <v>1</v>
      </c>
      <c r="E7782" s="1" t="n">
        <v>1</v>
      </c>
      <c r="G7782" s="1" t="n">
        <v>96.04</v>
      </c>
      <c r="H7782" s="1" t="s">
        <v>8529</v>
      </c>
      <c r="I7782" s="3" t="s">
        <v>8530</v>
      </c>
      <c r="J7782" s="3" t="s">
        <v>194</v>
      </c>
      <c r="K7782" s="1" t="n">
        <v>10</v>
      </c>
      <c r="L7782" s="1" t="n">
        <v>0</v>
      </c>
      <c r="M7782" s="1" t="n">
        <v>77870</v>
      </c>
    </row>
    <row r="7783" customFormat="false" ht="108.95" hidden="false" customHeight="false" outlineLevel="0" collapsed="false">
      <c r="A7783" s="1" t="n">
        <v>7788</v>
      </c>
      <c r="B7783" s="1" t="n">
        <v>96</v>
      </c>
      <c r="C7783" s="1" t="n">
        <v>0</v>
      </c>
      <c r="D7783" s="1" t="n">
        <v>1</v>
      </c>
      <c r="E7783" s="1" t="n">
        <v>1</v>
      </c>
      <c r="G7783" s="1" t="n">
        <v>96.05</v>
      </c>
      <c r="H7783" s="1" t="s">
        <v>8531</v>
      </c>
      <c r="I7783" s="3" t="s">
        <v>8532</v>
      </c>
      <c r="J7783" s="3" t="s">
        <v>194</v>
      </c>
      <c r="K7783" s="1" t="n">
        <v>10</v>
      </c>
      <c r="L7783" s="1" t="n">
        <v>0</v>
      </c>
      <c r="M7783" s="1" t="n">
        <v>77880</v>
      </c>
    </row>
    <row r="7784" customFormat="false" ht="202.95" hidden="false" customHeight="false" outlineLevel="0" collapsed="false">
      <c r="A7784" s="1" t="n">
        <v>7789</v>
      </c>
      <c r="B7784" s="1" t="n">
        <v>96</v>
      </c>
      <c r="C7784" s="1" t="n">
        <v>0</v>
      </c>
      <c r="D7784" s="1" t="n">
        <v>1</v>
      </c>
      <c r="E7784" s="1" t="n">
        <v>0</v>
      </c>
      <c r="G7784" s="1" t="n">
        <v>96.06</v>
      </c>
      <c r="I7784" s="3" t="s">
        <v>8533</v>
      </c>
      <c r="L7784" s="1" t="n">
        <v>0</v>
      </c>
      <c r="M7784" s="1" t="n">
        <v>77890</v>
      </c>
    </row>
    <row r="7785" customFormat="false" ht="14.9" hidden="false" customHeight="false" outlineLevel="0" collapsed="false">
      <c r="A7785" s="1" t="n">
        <v>7790</v>
      </c>
      <c r="B7785" s="1" t="n">
        <v>96</v>
      </c>
      <c r="C7785" s="1" t="n">
        <v>0</v>
      </c>
      <c r="D7785" s="1" t="n">
        <v>0</v>
      </c>
      <c r="E7785" s="1" t="n">
        <v>1</v>
      </c>
      <c r="F7785" s="1" t="n">
        <v>7789</v>
      </c>
      <c r="H7785" s="1" t="s">
        <v>8534</v>
      </c>
      <c r="I7785" s="3" t="e">
        <f aca="false">-#NAME?,#NAME? #NAME? #NAME? #NAME? #NAME? #NAME?</f>
        <v>#VALUE!</v>
      </c>
      <c r="J7785" s="3" t="s">
        <v>256</v>
      </c>
      <c r="K7785" s="1" t="n">
        <v>10</v>
      </c>
      <c r="L7785" s="1" t="n">
        <v>0</v>
      </c>
      <c r="M7785" s="1" t="n">
        <v>77900</v>
      </c>
    </row>
    <row r="7786" customFormat="false" ht="28.35" hidden="false" customHeight="false" outlineLevel="0" collapsed="false">
      <c r="A7786" s="1" t="n">
        <v>7791</v>
      </c>
      <c r="B7786" s="1" t="n">
        <v>96</v>
      </c>
      <c r="C7786" s="1" t="n">
        <v>0</v>
      </c>
      <c r="D7786" s="1" t="n">
        <v>0</v>
      </c>
      <c r="E7786" s="1" t="n">
        <v>0</v>
      </c>
      <c r="F7786" s="1" t="n">
        <v>7789</v>
      </c>
      <c r="I7786" s="3" t="s">
        <v>8535</v>
      </c>
      <c r="L7786" s="1" t="n">
        <v>0</v>
      </c>
      <c r="M7786" s="1" t="n">
        <v>77910</v>
      </c>
    </row>
    <row r="7787" customFormat="false" ht="14.9" hidden="false" customHeight="false" outlineLevel="0" collapsed="false">
      <c r="A7787" s="1" t="n">
        <v>7792</v>
      </c>
      <c r="B7787" s="1" t="n">
        <v>96</v>
      </c>
      <c r="C7787" s="1" t="n">
        <v>0</v>
      </c>
      <c r="D7787" s="1" t="n">
        <v>0</v>
      </c>
      <c r="E7787" s="1" t="n">
        <v>1</v>
      </c>
      <c r="F7787" s="1" t="n">
        <v>7791</v>
      </c>
      <c r="H7787" s="1" t="s">
        <v>8536</v>
      </c>
      <c r="I7787" s="3" t="e">
        <f aca="false">--#NAME? #NAME?,#NAME? #NAME? #NAME? #NAME? #NAME?</f>
        <v>#VALUE!</v>
      </c>
      <c r="J7787" s="3" t="s">
        <v>256</v>
      </c>
      <c r="K7787" s="1" t="n">
        <v>10</v>
      </c>
      <c r="L7787" s="1" t="n">
        <v>0</v>
      </c>
      <c r="M7787" s="1" t="n">
        <v>77920</v>
      </c>
    </row>
    <row r="7788" customFormat="false" ht="14.9" hidden="false" customHeight="false" outlineLevel="0" collapsed="false">
      <c r="A7788" s="1" t="n">
        <v>7793</v>
      </c>
      <c r="B7788" s="1" t="n">
        <v>96</v>
      </c>
      <c r="C7788" s="1" t="n">
        <v>0</v>
      </c>
      <c r="D7788" s="1" t="n">
        <v>0</v>
      </c>
      <c r="E7788" s="1" t="n">
        <v>1</v>
      </c>
      <c r="F7788" s="1" t="n">
        <v>7791</v>
      </c>
      <c r="H7788" s="1" t="s">
        <v>8537</v>
      </c>
      <c r="I7788" s="3" t="e">
        <f aca="false">--#NAME? #NAME? #NAME?,#NAME? #NAME? #NAME? #NAME? #NAME?</f>
        <v>#VALUE!</v>
      </c>
      <c r="J7788" s="3" t="s">
        <v>256</v>
      </c>
      <c r="K7788" s="1" t="n">
        <v>10</v>
      </c>
      <c r="L7788" s="1" t="n">
        <v>0</v>
      </c>
      <c r="M7788" s="1" t="n">
        <v>77930</v>
      </c>
    </row>
    <row r="7789" customFormat="false" ht="14.9" hidden="false" customHeight="false" outlineLevel="0" collapsed="false">
      <c r="A7789" s="1" t="n">
        <v>7794</v>
      </c>
      <c r="B7789" s="1" t="n">
        <v>96</v>
      </c>
      <c r="C7789" s="1" t="n">
        <v>0</v>
      </c>
      <c r="D7789" s="1" t="n">
        <v>0</v>
      </c>
      <c r="E7789" s="1" t="n">
        <v>1</v>
      </c>
      <c r="F7789" s="1" t="n">
        <v>7791</v>
      </c>
      <c r="H7789" s="1" t="s">
        <v>8538</v>
      </c>
      <c r="I7789" s="3" t="e">
        <f aca="false">--#NAME?</f>
        <v>#NAME?</v>
      </c>
      <c r="J7789" s="3" t="s">
        <v>256</v>
      </c>
      <c r="K7789" s="1" t="n">
        <v>10</v>
      </c>
      <c r="L7789" s="1" t="n">
        <v>0</v>
      </c>
      <c r="M7789" s="1" t="n">
        <v>77940</v>
      </c>
    </row>
    <row r="7790" customFormat="false" ht="14.9" hidden="false" customHeight="false" outlineLevel="0" collapsed="false">
      <c r="A7790" s="1" t="n">
        <v>7795</v>
      </c>
      <c r="B7790" s="1" t="n">
        <v>96</v>
      </c>
      <c r="C7790" s="1" t="n">
        <v>0</v>
      </c>
      <c r="D7790" s="1" t="n">
        <v>0</v>
      </c>
      <c r="E7790" s="1" t="n">
        <v>1</v>
      </c>
      <c r="F7790" s="1" t="n">
        <v>7789</v>
      </c>
      <c r="H7790" s="1" t="s">
        <v>8539</v>
      </c>
      <c r="I7790" s="3" t="e">
        <f aca="false">-#NAME? #NAME? #NAME? #NAME? #NAME? #NAME? #NAME?</f>
        <v>#VALUE!</v>
      </c>
      <c r="J7790" s="3" t="s">
        <v>8540</v>
      </c>
      <c r="K7790" s="1" t="n">
        <v>5</v>
      </c>
      <c r="L7790" s="1" t="n">
        <v>0</v>
      </c>
      <c r="M7790" s="1" t="n">
        <v>0</v>
      </c>
      <c r="N7790" s="1" t="n">
        <v>77950</v>
      </c>
    </row>
    <row r="7791" customFormat="false" ht="55.2" hidden="false" customHeight="false" outlineLevel="0" collapsed="false">
      <c r="A7791" s="1" t="n">
        <v>7796</v>
      </c>
      <c r="B7791" s="1" t="n">
        <v>96</v>
      </c>
      <c r="C7791" s="1" t="n">
        <v>0</v>
      </c>
      <c r="D7791" s="1" t="n">
        <v>1</v>
      </c>
      <c r="E7791" s="1" t="n">
        <v>0</v>
      </c>
      <c r="G7791" s="1" t="n">
        <v>96.07</v>
      </c>
      <c r="I7791" s="3" t="s">
        <v>8541</v>
      </c>
      <c r="L7791" s="1" t="n">
        <v>0</v>
      </c>
      <c r="M7791" s="1" t="n">
        <v>77960</v>
      </c>
    </row>
    <row r="7792" customFormat="false" ht="41.75" hidden="false" customHeight="false" outlineLevel="0" collapsed="false">
      <c r="A7792" s="1" t="n">
        <v>7797</v>
      </c>
      <c r="B7792" s="1" t="n">
        <v>96</v>
      </c>
      <c r="C7792" s="1" t="n">
        <v>0</v>
      </c>
      <c r="D7792" s="1" t="n">
        <v>0</v>
      </c>
      <c r="E7792" s="1" t="n">
        <v>0</v>
      </c>
      <c r="F7792" s="1" t="n">
        <v>7796</v>
      </c>
      <c r="I7792" s="3" t="s">
        <v>8542</v>
      </c>
      <c r="L7792" s="1" t="n">
        <v>0</v>
      </c>
      <c r="M7792" s="1" t="n">
        <v>77970</v>
      </c>
    </row>
    <row r="7793" customFormat="false" ht="14.9" hidden="false" customHeight="false" outlineLevel="0" collapsed="false">
      <c r="A7793" s="1" t="n">
        <v>7798</v>
      </c>
      <c r="B7793" s="1" t="n">
        <v>96</v>
      </c>
      <c r="C7793" s="1" t="n">
        <v>0</v>
      </c>
      <c r="D7793" s="1" t="n">
        <v>0</v>
      </c>
      <c r="E7793" s="1" t="n">
        <v>1</v>
      </c>
      <c r="F7793" s="1" t="n">
        <v>7797</v>
      </c>
      <c r="H7793" s="1" t="s">
        <v>8543</v>
      </c>
      <c r="I7793" s="3" t="e">
        <f aca="false">--#NAME? #NAME? #NAME? #NAME? #NAME? #NAME? #NAME?</f>
        <v>#VALUE!</v>
      </c>
      <c r="J7793" s="3" t="s">
        <v>256</v>
      </c>
      <c r="K7793" s="1" t="n">
        <v>10</v>
      </c>
      <c r="L7793" s="1" t="n">
        <v>0</v>
      </c>
      <c r="M7793" s="1" t="n">
        <v>77980</v>
      </c>
    </row>
    <row r="7794" customFormat="false" ht="14.9" hidden="false" customHeight="false" outlineLevel="0" collapsed="false">
      <c r="A7794" s="1" t="n">
        <v>7799</v>
      </c>
      <c r="B7794" s="1" t="n">
        <v>96</v>
      </c>
      <c r="C7794" s="1" t="n">
        <v>0</v>
      </c>
      <c r="D7794" s="1" t="n">
        <v>0</v>
      </c>
      <c r="E7794" s="1" t="n">
        <v>1</v>
      </c>
      <c r="F7794" s="1" t="n">
        <v>7797</v>
      </c>
      <c r="H7794" s="1" t="s">
        <v>8544</v>
      </c>
      <c r="I7794" s="3" t="e">
        <f aca="false">--#NAME?</f>
        <v>#NAME?</v>
      </c>
      <c r="J7794" s="3" t="s">
        <v>256</v>
      </c>
      <c r="K7794" s="1" t="n">
        <v>10</v>
      </c>
      <c r="L7794" s="1" t="n">
        <v>0</v>
      </c>
      <c r="M7794" s="1" t="n">
        <v>77990</v>
      </c>
    </row>
    <row r="7795" customFormat="false" ht="14.9" hidden="false" customHeight="false" outlineLevel="0" collapsed="false">
      <c r="A7795" s="1" t="n">
        <v>7800</v>
      </c>
      <c r="B7795" s="1" t="n">
        <v>96</v>
      </c>
      <c r="C7795" s="1" t="n">
        <v>0</v>
      </c>
      <c r="D7795" s="1" t="n">
        <v>0</v>
      </c>
      <c r="E7795" s="1" t="n">
        <v>1</v>
      </c>
      <c r="F7795" s="1" t="n">
        <v>7796</v>
      </c>
      <c r="H7795" s="1" t="s">
        <v>8545</v>
      </c>
      <c r="I7795" s="3" t="e">
        <f aca="false">-#NAME?</f>
        <v>#NAME?</v>
      </c>
      <c r="J7795" s="3" t="s">
        <v>256</v>
      </c>
      <c r="K7795" s="1" t="n">
        <v>10</v>
      </c>
      <c r="L7795" s="1" t="n">
        <v>0</v>
      </c>
      <c r="M7795" s="1" t="n">
        <v>78000</v>
      </c>
    </row>
    <row r="7796" customFormat="false" ht="511.9" hidden="false" customHeight="false" outlineLevel="0" collapsed="false">
      <c r="A7796" s="1" t="n">
        <v>7801</v>
      </c>
      <c r="B7796" s="1" t="n">
        <v>96</v>
      </c>
      <c r="C7796" s="1" t="n">
        <v>0</v>
      </c>
      <c r="D7796" s="1" t="n">
        <v>1</v>
      </c>
      <c r="E7796" s="1" t="n">
        <v>0</v>
      </c>
      <c r="G7796" s="1" t="n">
        <v>96.08</v>
      </c>
      <c r="I7796" s="3" t="s">
        <v>8546</v>
      </c>
      <c r="L7796" s="1" t="n">
        <v>0</v>
      </c>
      <c r="M7796" s="1" t="n">
        <v>78010</v>
      </c>
    </row>
    <row r="7797" customFormat="false" ht="14.9" hidden="false" customHeight="false" outlineLevel="0" collapsed="false">
      <c r="A7797" s="1" t="n">
        <v>7802</v>
      </c>
      <c r="B7797" s="1" t="n">
        <v>96</v>
      </c>
      <c r="C7797" s="1" t="n">
        <v>0</v>
      </c>
      <c r="D7797" s="1" t="n">
        <v>0</v>
      </c>
      <c r="E7797" s="1" t="n">
        <v>1</v>
      </c>
      <c r="F7797" s="1" t="n">
        <v>7801</v>
      </c>
      <c r="H7797" s="1" t="s">
        <v>8547</v>
      </c>
      <c r="I7797" s="3" t="e">
        <f aca="false">-#NAME? #NAME? #NAME?</f>
        <v>#VALUE!</v>
      </c>
      <c r="J7797" s="3" t="s">
        <v>194</v>
      </c>
      <c r="K7797" s="1" t="n">
        <v>10</v>
      </c>
      <c r="L7797" s="1" t="n">
        <v>0</v>
      </c>
      <c r="M7797" s="1" t="n">
        <v>78020</v>
      </c>
    </row>
    <row r="7798" customFormat="false" ht="14.9" hidden="false" customHeight="false" outlineLevel="0" collapsed="false">
      <c r="A7798" s="1" t="n">
        <v>7803</v>
      </c>
      <c r="B7798" s="1" t="n">
        <v>96</v>
      </c>
      <c r="C7798" s="1" t="n">
        <v>0</v>
      </c>
      <c r="D7798" s="1" t="n">
        <v>0</v>
      </c>
      <c r="E7798" s="1" t="n">
        <v>1</v>
      </c>
      <c r="F7798" s="1" t="n">
        <v>7801</v>
      </c>
      <c r="H7798" s="1" t="s">
        <v>8548</v>
      </c>
      <c r="I7798" s="3" t="e">
        <f aca="false">-#NAME? #NAME? #NAME? #NAME? #NAME? #NAME? #NAME? #NAME?</f>
        <v>#VALUE!</v>
      </c>
      <c r="J7798" s="3" t="s">
        <v>194</v>
      </c>
      <c r="K7798" s="1" t="n">
        <v>10</v>
      </c>
      <c r="L7798" s="1" t="n">
        <v>0</v>
      </c>
      <c r="M7798" s="1" t="n">
        <v>78030</v>
      </c>
    </row>
    <row r="7799" customFormat="false" ht="14.9" hidden="false" customHeight="false" outlineLevel="0" collapsed="false">
      <c r="A7799" s="1" t="n">
        <v>7804</v>
      </c>
      <c r="B7799" s="1" t="n">
        <v>96</v>
      </c>
      <c r="C7799" s="1" t="n">
        <v>0</v>
      </c>
      <c r="D7799" s="1" t="n">
        <v>0</v>
      </c>
      <c r="E7799" s="1" t="n">
        <v>1</v>
      </c>
      <c r="F7799" s="1" t="n">
        <v>7801</v>
      </c>
      <c r="H7799" s="1" t="s">
        <v>8549</v>
      </c>
      <c r="I7799" s="3" t="e">
        <f aca="false">-#NAME? #NAME?,#NAME? #NAME? #NAME? #NAME? #NAME?</f>
        <v>#VALUE!</v>
      </c>
      <c r="J7799" s="3" t="s">
        <v>194</v>
      </c>
      <c r="K7799" s="1" t="n">
        <v>10</v>
      </c>
      <c r="L7799" s="1" t="n">
        <v>0</v>
      </c>
      <c r="M7799" s="1" t="n">
        <v>78040</v>
      </c>
    </row>
    <row r="7800" customFormat="false" ht="14.9" hidden="false" customHeight="false" outlineLevel="0" collapsed="false">
      <c r="A7800" s="1" t="n">
        <v>7805</v>
      </c>
      <c r="B7800" s="1" t="n">
        <v>96</v>
      </c>
      <c r="C7800" s="1" t="n">
        <v>0</v>
      </c>
      <c r="D7800" s="1" t="n">
        <v>0</v>
      </c>
      <c r="E7800" s="1" t="n">
        <v>1</v>
      </c>
      <c r="F7800" s="1" t="n">
        <v>7801</v>
      </c>
      <c r="H7800" s="1" t="s">
        <v>8550</v>
      </c>
      <c r="I7800" s="3" t="e">
        <f aca="false">-#NAME? #NAME? #NAME? #NAME?</f>
        <v>#VALUE!</v>
      </c>
      <c r="J7800" s="3" t="s">
        <v>194</v>
      </c>
      <c r="K7800" s="1" t="n">
        <v>10</v>
      </c>
      <c r="L7800" s="1" t="n">
        <v>0</v>
      </c>
      <c r="M7800" s="1" t="n">
        <v>78050</v>
      </c>
    </row>
    <row r="7801" customFormat="false" ht="14.9" hidden="false" customHeight="false" outlineLevel="0" collapsed="false">
      <c r="A7801" s="1" t="n">
        <v>7806</v>
      </c>
      <c r="B7801" s="1" t="n">
        <v>96</v>
      </c>
      <c r="C7801" s="1" t="n">
        <v>0</v>
      </c>
      <c r="D7801" s="1" t="n">
        <v>0</v>
      </c>
      <c r="E7801" s="1" t="n">
        <v>1</v>
      </c>
      <c r="F7801" s="1" t="n">
        <v>7801</v>
      </c>
      <c r="H7801" s="1" t="s">
        <v>8551</v>
      </c>
      <c r="I7801" s="3" t="e">
        <f aca="false">-#NAME? #NAME? #NAME? #NAME? #NAME? #NAME? #NAME? #NAME? #NAME? #NAME? #NAME?</f>
        <v>#VALUE!</v>
      </c>
      <c r="J7801" s="3" t="s">
        <v>194</v>
      </c>
      <c r="K7801" s="1" t="n">
        <v>10</v>
      </c>
      <c r="L7801" s="1" t="n">
        <v>0</v>
      </c>
      <c r="M7801" s="1" t="n">
        <v>78060</v>
      </c>
    </row>
    <row r="7802" customFormat="false" ht="14.9" hidden="false" customHeight="false" outlineLevel="0" collapsed="false">
      <c r="A7802" s="1" t="n">
        <v>7807</v>
      </c>
      <c r="B7802" s="1" t="n">
        <v>96</v>
      </c>
      <c r="C7802" s="1" t="n">
        <v>0</v>
      </c>
      <c r="D7802" s="1" t="n">
        <v>0</v>
      </c>
      <c r="E7802" s="1" t="n">
        <v>1</v>
      </c>
      <c r="F7802" s="1" t="n">
        <v>7801</v>
      </c>
      <c r="H7802" s="1" t="s">
        <v>8552</v>
      </c>
      <c r="I7802" s="3" t="e">
        <f aca="false">-#NAME? #NAME? #NAME? #NAME? #NAME?,#NAME? #NAME? #NAME? #NAME? #NAME? #NAME?</f>
        <v>#VALUE!</v>
      </c>
      <c r="J7802" s="3" t="s">
        <v>194</v>
      </c>
      <c r="K7802" s="1" t="n">
        <v>10</v>
      </c>
      <c r="L7802" s="1" t="n">
        <v>0</v>
      </c>
      <c r="M7802" s="1" t="n">
        <v>78070</v>
      </c>
    </row>
    <row r="7803" customFormat="false" ht="14.9" hidden="false" customHeight="false" outlineLevel="0" collapsed="false">
      <c r="A7803" s="1" t="n">
        <v>7808</v>
      </c>
      <c r="B7803" s="1" t="n">
        <v>96</v>
      </c>
      <c r="C7803" s="1" t="n">
        <v>0</v>
      </c>
      <c r="D7803" s="1" t="n">
        <v>0</v>
      </c>
      <c r="E7803" s="1" t="n">
        <v>0</v>
      </c>
      <c r="F7803" s="1" t="n">
        <v>7801</v>
      </c>
      <c r="I7803" s="3" t="s">
        <v>6517</v>
      </c>
      <c r="L7803" s="1" t="n">
        <v>0</v>
      </c>
      <c r="M7803" s="1" t="n">
        <v>78080</v>
      </c>
    </row>
    <row r="7804" customFormat="false" ht="14.9" hidden="false" customHeight="false" outlineLevel="0" collapsed="false">
      <c r="A7804" s="1" t="n">
        <v>7809</v>
      </c>
      <c r="B7804" s="1" t="n">
        <v>96</v>
      </c>
      <c r="C7804" s="1" t="n">
        <v>0</v>
      </c>
      <c r="D7804" s="1" t="n">
        <v>0</v>
      </c>
      <c r="E7804" s="1" t="n">
        <v>1</v>
      </c>
      <c r="F7804" s="1" t="n">
        <v>7808</v>
      </c>
      <c r="H7804" s="1" t="s">
        <v>8553</v>
      </c>
      <c r="I7804" s="3" t="e">
        <f aca="false">--#NAME? #NAME? #NAME? #NAME? #NAME?</f>
        <v>#VALUE!</v>
      </c>
      <c r="J7804" s="3" t="s">
        <v>194</v>
      </c>
      <c r="K7804" s="1" t="n">
        <v>10</v>
      </c>
      <c r="L7804" s="1" t="n">
        <v>0</v>
      </c>
      <c r="M7804" s="1" t="n">
        <v>78090</v>
      </c>
    </row>
    <row r="7805" customFormat="false" ht="14.9" hidden="false" customHeight="false" outlineLevel="0" collapsed="false">
      <c r="A7805" s="1" t="n">
        <v>7810</v>
      </c>
      <c r="B7805" s="1" t="n">
        <v>96</v>
      </c>
      <c r="C7805" s="1" t="n">
        <v>0</v>
      </c>
      <c r="D7805" s="1" t="n">
        <v>0</v>
      </c>
      <c r="E7805" s="1" t="n">
        <v>1</v>
      </c>
      <c r="F7805" s="1" t="n">
        <v>7808</v>
      </c>
      <c r="H7805" s="1" t="s">
        <v>8554</v>
      </c>
      <c r="I7805" s="3" t="e">
        <f aca="false">--#NAME?</f>
        <v>#NAME?</v>
      </c>
      <c r="J7805" s="3" t="s">
        <v>256</v>
      </c>
      <c r="K7805" s="1" t="n">
        <v>10</v>
      </c>
      <c r="L7805" s="1" t="n">
        <v>0</v>
      </c>
      <c r="M7805" s="1" t="n">
        <v>78100</v>
      </c>
    </row>
    <row r="7806" customFormat="false" ht="243.25" hidden="false" customHeight="false" outlineLevel="0" collapsed="false">
      <c r="A7806" s="1" t="n">
        <v>7811</v>
      </c>
      <c r="B7806" s="1" t="n">
        <v>96</v>
      </c>
      <c r="C7806" s="1" t="n">
        <v>0</v>
      </c>
      <c r="D7806" s="1" t="n">
        <v>1</v>
      </c>
      <c r="E7806" s="1" t="n">
        <v>0</v>
      </c>
      <c r="G7806" s="1" t="n">
        <v>96.09</v>
      </c>
      <c r="I7806" s="3" t="s">
        <v>8555</v>
      </c>
      <c r="L7806" s="1" t="n">
        <v>0</v>
      </c>
      <c r="M7806" s="1" t="n">
        <v>78110</v>
      </c>
    </row>
    <row r="7807" customFormat="false" ht="14.9" hidden="false" customHeight="false" outlineLevel="0" collapsed="false">
      <c r="A7807" s="1" t="n">
        <v>7812</v>
      </c>
      <c r="B7807" s="1" t="n">
        <v>96</v>
      </c>
      <c r="C7807" s="1" t="n">
        <v>0</v>
      </c>
      <c r="D7807" s="1" t="n">
        <v>0</v>
      </c>
      <c r="E7807" s="1" t="n">
        <v>1</v>
      </c>
      <c r="F7807" s="1" t="n">
        <v>7811</v>
      </c>
      <c r="H7807" s="1" t="s">
        <v>8556</v>
      </c>
      <c r="I7807" s="3" t="e">
        <f aca="false">-#NAME? #NAME? #NAME?,#NAME? #NAME? #NAME? #NAME? #NAME? #NAME? #NAME?</f>
        <v>#VALUE!</v>
      </c>
      <c r="J7807" s="3" t="s">
        <v>256</v>
      </c>
      <c r="K7807" s="1" t="n">
        <v>10</v>
      </c>
      <c r="L7807" s="1" t="n">
        <v>0</v>
      </c>
      <c r="M7807" s="1" t="n">
        <v>78120</v>
      </c>
    </row>
    <row r="7808" customFormat="false" ht="14.9" hidden="false" customHeight="false" outlineLevel="0" collapsed="false">
      <c r="A7808" s="1" t="n">
        <v>7813</v>
      </c>
      <c r="B7808" s="1" t="n">
        <v>96</v>
      </c>
      <c r="C7808" s="1" t="n">
        <v>0</v>
      </c>
      <c r="D7808" s="1" t="n">
        <v>0</v>
      </c>
      <c r="E7808" s="1" t="n">
        <v>1</v>
      </c>
      <c r="F7808" s="1" t="n">
        <v>7811</v>
      </c>
      <c r="H7808" s="1" t="s">
        <v>8557</v>
      </c>
      <c r="I7808" s="3" t="e">
        <f aca="false">-#NAME? #NAME?,#NAME? #NAME? #NAME?</f>
        <v>#VALUE!</v>
      </c>
      <c r="J7808" s="3" t="s">
        <v>256</v>
      </c>
      <c r="K7808" s="1" t="n">
        <v>10</v>
      </c>
      <c r="L7808" s="1" t="n">
        <v>0</v>
      </c>
      <c r="M7808" s="1" t="n">
        <v>78130</v>
      </c>
    </row>
    <row r="7809" customFormat="false" ht="14.9" hidden="false" customHeight="false" outlineLevel="0" collapsed="false">
      <c r="A7809" s="1" t="n">
        <v>7814</v>
      </c>
      <c r="B7809" s="1" t="n">
        <v>96</v>
      </c>
      <c r="C7809" s="1" t="n">
        <v>0</v>
      </c>
      <c r="D7809" s="1" t="n">
        <v>0</v>
      </c>
      <c r="E7809" s="1" t="n">
        <v>1</v>
      </c>
      <c r="F7809" s="1" t="n">
        <v>7811</v>
      </c>
      <c r="H7809" s="1" t="s">
        <v>8558</v>
      </c>
      <c r="I7809" s="3" t="e">
        <f aca="false">-#NAME?</f>
        <v>#NAME?</v>
      </c>
      <c r="J7809" s="3" t="s">
        <v>256</v>
      </c>
      <c r="K7809" s="1" t="n">
        <v>10</v>
      </c>
      <c r="L7809" s="1" t="n">
        <v>0</v>
      </c>
      <c r="M7809" s="1" t="n">
        <v>78140</v>
      </c>
    </row>
    <row r="7810" customFormat="false" ht="135.8" hidden="false" customHeight="false" outlineLevel="0" collapsed="false">
      <c r="A7810" s="1" t="n">
        <v>7815</v>
      </c>
      <c r="B7810" s="1" t="n">
        <v>96</v>
      </c>
      <c r="C7810" s="1" t="n">
        <v>0</v>
      </c>
      <c r="D7810" s="1" t="n">
        <v>1</v>
      </c>
      <c r="E7810" s="1" t="n">
        <v>1</v>
      </c>
      <c r="G7810" s="1" t="n">
        <v>96.1</v>
      </c>
      <c r="H7810" s="1" t="s">
        <v>8559</v>
      </c>
      <c r="I7810" s="3" t="s">
        <v>8560</v>
      </c>
      <c r="J7810" s="3" t="s">
        <v>256</v>
      </c>
      <c r="K7810" s="1" t="n">
        <v>10</v>
      </c>
      <c r="L7810" s="1" t="n">
        <v>0</v>
      </c>
      <c r="M7810" s="1" t="n">
        <v>78150</v>
      </c>
    </row>
    <row r="7811" customFormat="false" ht="391" hidden="false" customHeight="false" outlineLevel="0" collapsed="false">
      <c r="A7811" s="1" t="n">
        <v>7816</v>
      </c>
      <c r="B7811" s="1" t="n">
        <v>96</v>
      </c>
      <c r="C7811" s="1" t="n">
        <v>0</v>
      </c>
      <c r="D7811" s="1" t="n">
        <v>1</v>
      </c>
      <c r="E7811" s="1" t="n">
        <v>1</v>
      </c>
      <c r="G7811" s="1" t="n">
        <v>96.11</v>
      </c>
      <c r="H7811" s="1" t="s">
        <v>8561</v>
      </c>
      <c r="I7811" s="3" t="s">
        <v>8562</v>
      </c>
      <c r="J7811" s="3" t="s">
        <v>256</v>
      </c>
      <c r="K7811" s="1" t="n">
        <v>10</v>
      </c>
      <c r="L7811" s="1" t="n">
        <v>0</v>
      </c>
      <c r="M7811" s="1" t="n">
        <v>78160</v>
      </c>
    </row>
    <row r="7812" customFormat="false" ht="310.4" hidden="false" customHeight="false" outlineLevel="0" collapsed="false">
      <c r="A7812" s="1" t="n">
        <v>7817</v>
      </c>
      <c r="B7812" s="1" t="n">
        <v>96</v>
      </c>
      <c r="C7812" s="1" t="n">
        <v>0</v>
      </c>
      <c r="D7812" s="1" t="n">
        <v>1</v>
      </c>
      <c r="E7812" s="1" t="n">
        <v>0</v>
      </c>
      <c r="G7812" s="1" t="n">
        <v>96.12</v>
      </c>
      <c r="I7812" s="3" t="s">
        <v>8563</v>
      </c>
      <c r="L7812" s="1" t="n">
        <v>0</v>
      </c>
      <c r="M7812" s="1" t="n">
        <v>78170</v>
      </c>
    </row>
    <row r="7813" customFormat="false" ht="14.9" hidden="false" customHeight="false" outlineLevel="0" collapsed="false">
      <c r="A7813" s="1" t="n">
        <v>7818</v>
      </c>
      <c r="B7813" s="1" t="n">
        <v>96</v>
      </c>
      <c r="C7813" s="1" t="n">
        <v>0</v>
      </c>
      <c r="D7813" s="1" t="n">
        <v>0</v>
      </c>
      <c r="E7813" s="1" t="n">
        <v>1</v>
      </c>
      <c r="F7813" s="1" t="n">
        <v>7817</v>
      </c>
      <c r="H7813" s="1" t="s">
        <v>8564</v>
      </c>
      <c r="I7813" s="3" t="e">
        <f aca="false">-#NAME?</f>
        <v>#NAME?</v>
      </c>
      <c r="J7813" s="3" t="s">
        <v>194</v>
      </c>
      <c r="K7813" s="1" t="n">
        <v>10</v>
      </c>
      <c r="L7813" s="1" t="n">
        <v>0</v>
      </c>
      <c r="M7813" s="1" t="n">
        <v>78180</v>
      </c>
    </row>
    <row r="7814" customFormat="false" ht="14.9" hidden="false" customHeight="false" outlineLevel="0" collapsed="false">
      <c r="A7814" s="1" t="n">
        <v>7819</v>
      </c>
      <c r="B7814" s="1" t="n">
        <v>96</v>
      </c>
      <c r="C7814" s="1" t="n">
        <v>0</v>
      </c>
      <c r="D7814" s="1" t="n">
        <v>0</v>
      </c>
      <c r="E7814" s="1" t="n">
        <v>1</v>
      </c>
      <c r="F7814" s="1" t="n">
        <v>7817</v>
      </c>
      <c r="H7814" s="1" t="s">
        <v>8565</v>
      </c>
      <c r="I7814" s="3" t="e">
        <f aca="false">-#NAME?</f>
        <v>#NAME?</v>
      </c>
      <c r="J7814" s="3" t="s">
        <v>194</v>
      </c>
      <c r="K7814" s="1" t="n">
        <v>10</v>
      </c>
      <c r="L7814" s="1" t="n">
        <v>0</v>
      </c>
      <c r="M7814" s="1" t="n">
        <v>78190</v>
      </c>
    </row>
    <row r="7815" customFormat="false" ht="202.95" hidden="false" customHeight="false" outlineLevel="0" collapsed="false">
      <c r="A7815" s="1" t="n">
        <v>7820</v>
      </c>
      <c r="B7815" s="1" t="n">
        <v>96</v>
      </c>
      <c r="C7815" s="1" t="n">
        <v>0</v>
      </c>
      <c r="D7815" s="1" t="n">
        <v>1</v>
      </c>
      <c r="E7815" s="1" t="n">
        <v>0</v>
      </c>
      <c r="G7815" s="1" t="n">
        <v>96.13</v>
      </c>
      <c r="I7815" s="3" t="s">
        <v>8566</v>
      </c>
      <c r="L7815" s="1" t="n">
        <v>0</v>
      </c>
      <c r="M7815" s="1" t="n">
        <v>78200</v>
      </c>
    </row>
    <row r="7816" customFormat="false" ht="14.9" hidden="false" customHeight="false" outlineLevel="0" collapsed="false">
      <c r="A7816" s="1" t="n">
        <v>7821</v>
      </c>
      <c r="B7816" s="1" t="n">
        <v>96</v>
      </c>
      <c r="C7816" s="1" t="n">
        <v>0</v>
      </c>
      <c r="D7816" s="1" t="n">
        <v>0</v>
      </c>
      <c r="E7816" s="1" t="n">
        <v>1</v>
      </c>
      <c r="F7816" s="1" t="n">
        <v>7820</v>
      </c>
      <c r="H7816" s="1" t="s">
        <v>8567</v>
      </c>
      <c r="I7816" s="3" t="e">
        <f aca="false">-#NAME? #NAME?,#NAME? #NAME?,#NAME?-#NAME?</f>
        <v>#VALUE!</v>
      </c>
      <c r="J7816" s="3" t="s">
        <v>194</v>
      </c>
      <c r="K7816" s="1" t="n">
        <v>10</v>
      </c>
      <c r="L7816" s="1" t="n">
        <v>0</v>
      </c>
      <c r="M7816" s="1" t="n">
        <v>78210</v>
      </c>
    </row>
    <row r="7817" customFormat="false" ht="14.9" hidden="false" customHeight="false" outlineLevel="0" collapsed="false">
      <c r="A7817" s="1" t="n">
        <v>7822</v>
      </c>
      <c r="B7817" s="1" t="n">
        <v>96</v>
      </c>
      <c r="C7817" s="1" t="n">
        <v>0</v>
      </c>
      <c r="D7817" s="1" t="n">
        <v>0</v>
      </c>
      <c r="E7817" s="1" t="n">
        <v>1</v>
      </c>
      <c r="F7817" s="1" t="n">
        <v>7820</v>
      </c>
      <c r="H7817" s="1" t="s">
        <v>8568</v>
      </c>
      <c r="I7817" s="3" t="e">
        <f aca="false">-#NAME? #NAME?,#NAME? #NAME?,#NAME?</f>
        <v>#VALUE!</v>
      </c>
      <c r="J7817" s="3" t="s">
        <v>194</v>
      </c>
      <c r="K7817" s="1" t="n">
        <v>10</v>
      </c>
      <c r="L7817" s="1" t="n">
        <v>0</v>
      </c>
      <c r="M7817" s="1" t="n">
        <v>78220</v>
      </c>
    </row>
    <row r="7818" customFormat="false" ht="14.9" hidden="false" customHeight="false" outlineLevel="0" collapsed="false">
      <c r="A7818" s="1" t="n">
        <v>7823</v>
      </c>
      <c r="B7818" s="1" t="n">
        <v>96</v>
      </c>
      <c r="C7818" s="1" t="n">
        <v>0</v>
      </c>
      <c r="D7818" s="1" t="n">
        <v>0</v>
      </c>
      <c r="E7818" s="1" t="n">
        <v>1</v>
      </c>
      <c r="F7818" s="1" t="n">
        <v>7820</v>
      </c>
      <c r="H7818" s="1" t="s">
        <v>8569</v>
      </c>
      <c r="I7818" s="3" t="e">
        <f aca="false">-#NAME? #NAME?</f>
        <v>#VALUE!</v>
      </c>
      <c r="J7818" s="3" t="s">
        <v>194</v>
      </c>
      <c r="K7818" s="1" t="n">
        <v>10</v>
      </c>
      <c r="L7818" s="1" t="n">
        <v>0</v>
      </c>
      <c r="M7818" s="1" t="n">
        <v>78230</v>
      </c>
    </row>
    <row r="7819" customFormat="false" ht="14.9" hidden="false" customHeight="false" outlineLevel="0" collapsed="false">
      <c r="A7819" s="1" t="n">
        <v>7824</v>
      </c>
      <c r="B7819" s="1" t="n">
        <v>96</v>
      </c>
      <c r="C7819" s="1" t="n">
        <v>0</v>
      </c>
      <c r="D7819" s="1" t="n">
        <v>0</v>
      </c>
      <c r="E7819" s="1" t="n">
        <v>1</v>
      </c>
      <c r="F7819" s="1" t="n">
        <v>7820</v>
      </c>
      <c r="H7819" s="1" t="s">
        <v>8570</v>
      </c>
      <c r="I7819" s="3" t="e">
        <f aca="false">-#NAME?</f>
        <v>#NAME?</v>
      </c>
      <c r="J7819" s="3" t="s">
        <v>256</v>
      </c>
      <c r="K7819" s="1" t="n">
        <v>10</v>
      </c>
      <c r="L7819" s="1" t="n">
        <v>0</v>
      </c>
      <c r="M7819" s="1" t="n">
        <v>78240</v>
      </c>
    </row>
    <row r="7820" customFormat="false" ht="149.25" hidden="false" customHeight="false" outlineLevel="0" collapsed="false">
      <c r="A7820" s="1" t="n">
        <v>7825</v>
      </c>
      <c r="B7820" s="1" t="n">
        <v>96</v>
      </c>
      <c r="C7820" s="1" t="n">
        <v>0</v>
      </c>
      <c r="D7820" s="1" t="n">
        <v>1</v>
      </c>
      <c r="E7820" s="1" t="n">
        <v>1</v>
      </c>
      <c r="G7820" s="1" t="n">
        <v>96.14</v>
      </c>
      <c r="H7820" s="1" t="s">
        <v>8571</v>
      </c>
      <c r="I7820" s="3" t="s">
        <v>8572</v>
      </c>
      <c r="J7820" s="3" t="s">
        <v>194</v>
      </c>
      <c r="K7820" s="1" t="n">
        <v>10</v>
      </c>
      <c r="L7820" s="1" t="n">
        <v>0</v>
      </c>
      <c r="M7820" s="1" t="n">
        <v>78250</v>
      </c>
    </row>
    <row r="7821" customFormat="false" ht="243.25" hidden="false" customHeight="false" outlineLevel="0" collapsed="false">
      <c r="A7821" s="1" t="n">
        <v>7826</v>
      </c>
      <c r="B7821" s="1" t="n">
        <v>96</v>
      </c>
      <c r="C7821" s="1" t="n">
        <v>0</v>
      </c>
      <c r="D7821" s="1" t="n">
        <v>1</v>
      </c>
      <c r="E7821" s="1" t="n">
        <v>0</v>
      </c>
      <c r="G7821" s="1" t="n">
        <v>96.15</v>
      </c>
      <c r="I7821" s="3" t="s">
        <v>8573</v>
      </c>
      <c r="L7821" s="1" t="n">
        <v>0</v>
      </c>
      <c r="M7821" s="1" t="n">
        <v>78260</v>
      </c>
    </row>
    <row r="7822" customFormat="false" ht="55.2" hidden="false" customHeight="false" outlineLevel="0" collapsed="false">
      <c r="A7822" s="1" t="n">
        <v>7827</v>
      </c>
      <c r="B7822" s="1" t="n">
        <v>96</v>
      </c>
      <c r="C7822" s="1" t="n">
        <v>0</v>
      </c>
      <c r="D7822" s="1" t="n">
        <v>0</v>
      </c>
      <c r="E7822" s="1" t="n">
        <v>0</v>
      </c>
      <c r="F7822" s="1" t="n">
        <v>7826</v>
      </c>
      <c r="I7822" s="3" t="s">
        <v>8574</v>
      </c>
      <c r="L7822" s="1" t="n">
        <v>0</v>
      </c>
      <c r="M7822" s="1" t="n">
        <v>78270</v>
      </c>
    </row>
    <row r="7823" customFormat="false" ht="14.9" hidden="false" customHeight="false" outlineLevel="0" collapsed="false">
      <c r="A7823" s="1" t="n">
        <v>7828</v>
      </c>
      <c r="B7823" s="1" t="n">
        <v>96</v>
      </c>
      <c r="C7823" s="1" t="n">
        <v>0</v>
      </c>
      <c r="D7823" s="1" t="n">
        <v>0</v>
      </c>
      <c r="E7823" s="1" t="n">
        <v>1</v>
      </c>
      <c r="F7823" s="1" t="n">
        <v>7827</v>
      </c>
      <c r="H7823" s="1" t="s">
        <v>8575</v>
      </c>
      <c r="I7823" s="3" t="e">
        <f aca="false">--#NAME? #NAME? #NAME? #NAME? #NAME?</f>
        <v>#VALUE!</v>
      </c>
      <c r="J7823" s="3" t="s">
        <v>256</v>
      </c>
      <c r="K7823" s="1" t="n">
        <v>10</v>
      </c>
      <c r="L7823" s="1" t="n">
        <v>0</v>
      </c>
      <c r="M7823" s="1" t="n">
        <v>78280</v>
      </c>
    </row>
    <row r="7824" customFormat="false" ht="14.9" hidden="false" customHeight="false" outlineLevel="0" collapsed="false">
      <c r="A7824" s="1" t="n">
        <v>7829</v>
      </c>
      <c r="B7824" s="1" t="n">
        <v>96</v>
      </c>
      <c r="C7824" s="1" t="n">
        <v>0</v>
      </c>
      <c r="D7824" s="1" t="n">
        <v>0</v>
      </c>
      <c r="E7824" s="1" t="n">
        <v>1</v>
      </c>
      <c r="F7824" s="1" t="n">
        <v>7827</v>
      </c>
      <c r="H7824" s="1" t="s">
        <v>8576</v>
      </c>
      <c r="I7824" s="3" t="e">
        <f aca="false">--#NAME?</f>
        <v>#NAME?</v>
      </c>
      <c r="J7824" s="3" t="s">
        <v>256</v>
      </c>
      <c r="K7824" s="1" t="n">
        <v>10</v>
      </c>
      <c r="L7824" s="1" t="n">
        <v>0</v>
      </c>
      <c r="M7824" s="1" t="n">
        <v>78290</v>
      </c>
    </row>
    <row r="7825" customFormat="false" ht="14.9" hidden="false" customHeight="false" outlineLevel="0" collapsed="false">
      <c r="A7825" s="1" t="n">
        <v>7830</v>
      </c>
      <c r="B7825" s="1" t="n">
        <v>96</v>
      </c>
      <c r="C7825" s="1" t="n">
        <v>0</v>
      </c>
      <c r="D7825" s="1" t="n">
        <v>0</v>
      </c>
      <c r="E7825" s="1" t="n">
        <v>1</v>
      </c>
      <c r="F7825" s="1" t="n">
        <v>7826</v>
      </c>
      <c r="H7825" s="1" t="s">
        <v>8577</v>
      </c>
      <c r="I7825" s="3" t="e">
        <f aca="false">-#NAME?</f>
        <v>#NAME?</v>
      </c>
      <c r="J7825" s="3" t="s">
        <v>256</v>
      </c>
      <c r="K7825" s="1" t="n">
        <v>10</v>
      </c>
      <c r="L7825" s="1" t="n">
        <v>0</v>
      </c>
      <c r="M7825" s="1" t="n">
        <v>78300</v>
      </c>
    </row>
    <row r="7826" customFormat="false" ht="283.55" hidden="false" customHeight="false" outlineLevel="0" collapsed="false">
      <c r="A7826" s="1" t="n">
        <v>7831</v>
      </c>
      <c r="B7826" s="1" t="n">
        <v>96</v>
      </c>
      <c r="C7826" s="1" t="n">
        <v>0</v>
      </c>
      <c r="D7826" s="1" t="n">
        <v>1</v>
      </c>
      <c r="E7826" s="1" t="n">
        <v>0</v>
      </c>
      <c r="G7826" s="1" t="n">
        <v>96.16</v>
      </c>
      <c r="I7826" s="3" t="s">
        <v>8578</v>
      </c>
      <c r="L7826" s="1" t="n">
        <v>0</v>
      </c>
      <c r="M7826" s="1" t="n">
        <v>78310</v>
      </c>
    </row>
    <row r="7827" customFormat="false" ht="149.25" hidden="false" customHeight="false" outlineLevel="0" collapsed="false">
      <c r="A7827" s="1" t="n">
        <v>7832</v>
      </c>
      <c r="B7827" s="1" t="n">
        <v>96</v>
      </c>
      <c r="C7827" s="1" t="n">
        <v>0</v>
      </c>
      <c r="D7827" s="1" t="n">
        <v>0</v>
      </c>
      <c r="E7827" s="1" t="n">
        <v>0</v>
      </c>
      <c r="F7827" s="1" t="n">
        <v>7831</v>
      </c>
      <c r="I7827" s="3" t="s">
        <v>8579</v>
      </c>
      <c r="L7827" s="1" t="n">
        <v>0</v>
      </c>
      <c r="M7827" s="1" t="n">
        <v>78320</v>
      </c>
    </row>
    <row r="7828" customFormat="false" ht="14.9" hidden="false" customHeight="false" outlineLevel="0" collapsed="false">
      <c r="A7828" s="1" t="n">
        <v>7833</v>
      </c>
      <c r="B7828" s="1" t="n">
        <v>96</v>
      </c>
      <c r="C7828" s="1" t="n">
        <v>0</v>
      </c>
      <c r="D7828" s="1" t="n">
        <v>0</v>
      </c>
      <c r="E7828" s="1" t="n">
        <v>1</v>
      </c>
      <c r="F7828" s="1" t="n">
        <v>7832</v>
      </c>
      <c r="H7828" s="1" t="s">
        <v>8580</v>
      </c>
      <c r="I7828" s="3" t="e">
        <f aca="false">---#NAME? #NAME? #NAME? #NAME? #NAME? #NAME? #NAME?</f>
        <v>#VALUE!</v>
      </c>
      <c r="J7828" s="3" t="s">
        <v>256</v>
      </c>
      <c r="K7828" s="1" t="n">
        <v>10</v>
      </c>
      <c r="L7828" s="1" t="n">
        <v>0</v>
      </c>
      <c r="M7828" s="1" t="n">
        <v>78330</v>
      </c>
    </row>
    <row r="7829" customFormat="false" ht="14.9" hidden="false" customHeight="false" outlineLevel="0" collapsed="false">
      <c r="A7829" s="1" t="n">
        <v>7834</v>
      </c>
      <c r="B7829" s="1" t="n">
        <v>96</v>
      </c>
      <c r="C7829" s="1" t="n">
        <v>0</v>
      </c>
      <c r="D7829" s="1" t="n">
        <v>0</v>
      </c>
      <c r="E7829" s="1" t="n">
        <v>0</v>
      </c>
      <c r="F7829" s="1" t="n">
        <v>7832</v>
      </c>
      <c r="I7829" s="3" t="e">
        <f aca="false">---#NAME?</f>
        <v>#NAME?</v>
      </c>
      <c r="L7829" s="1" t="n">
        <v>0</v>
      </c>
      <c r="M7829" s="1" t="n">
        <v>78340</v>
      </c>
    </row>
    <row r="7830" customFormat="false" ht="14.9" hidden="false" customHeight="false" outlineLevel="0" collapsed="false">
      <c r="A7830" s="1" t="n">
        <v>7835</v>
      </c>
      <c r="B7830" s="1" t="n">
        <v>96</v>
      </c>
      <c r="C7830" s="1" t="n">
        <v>0</v>
      </c>
      <c r="D7830" s="1" t="n">
        <v>0</v>
      </c>
      <c r="E7830" s="1" t="n">
        <v>1</v>
      </c>
      <c r="F7830" s="1" t="n">
        <v>7834</v>
      </c>
      <c r="H7830" s="1" t="s">
        <v>8581</v>
      </c>
      <c r="I7830" s="3" t="e">
        <f aca="false">----#NAME? #NAME? #NAME? #NAME? #NAME?</f>
        <v>#VALUE!</v>
      </c>
      <c r="J7830" s="3" t="s">
        <v>256</v>
      </c>
      <c r="K7830" s="1" t="n">
        <v>10</v>
      </c>
      <c r="L7830" s="1" t="n">
        <v>0</v>
      </c>
      <c r="M7830" s="1" t="n">
        <v>78350</v>
      </c>
    </row>
    <row r="7831" customFormat="false" ht="14.9" hidden="false" customHeight="false" outlineLevel="0" collapsed="false">
      <c r="A7831" s="1" t="n">
        <v>7836</v>
      </c>
      <c r="B7831" s="1" t="n">
        <v>96</v>
      </c>
      <c r="C7831" s="1" t="n">
        <v>0</v>
      </c>
      <c r="D7831" s="1" t="n">
        <v>0</v>
      </c>
      <c r="E7831" s="1" t="n">
        <v>1</v>
      </c>
      <c r="F7831" s="1" t="n">
        <v>7834</v>
      </c>
      <c r="H7831" s="1" t="s">
        <v>8582</v>
      </c>
      <c r="I7831" s="3" t="e">
        <f aca="false">----#NAME?</f>
        <v>#NAME?</v>
      </c>
      <c r="J7831" s="3" t="s">
        <v>256</v>
      </c>
      <c r="K7831" s="1" t="n">
        <v>10</v>
      </c>
      <c r="L7831" s="1" t="n">
        <v>0</v>
      </c>
      <c r="M7831" s="1" t="n">
        <v>78360</v>
      </c>
    </row>
    <row r="7832" customFormat="false" ht="14.9" hidden="false" customHeight="false" outlineLevel="0" collapsed="false">
      <c r="A7832" s="1" t="n">
        <v>7837</v>
      </c>
      <c r="B7832" s="1" t="n">
        <v>96</v>
      </c>
      <c r="C7832" s="1" t="n">
        <v>0</v>
      </c>
      <c r="D7832" s="1" t="n">
        <v>0</v>
      </c>
      <c r="E7832" s="1" t="n">
        <v>1</v>
      </c>
      <c r="F7832" s="1" t="n">
        <v>7831</v>
      </c>
      <c r="H7832" s="1" t="s">
        <v>8583</v>
      </c>
      <c r="I7832" s="3" t="e">
        <f aca="false">-#NAME?-#NAME? #NAME? #NAME? #NAME? #NAME? #NAME? #NAME? #NAME? #NAME? #NAME?</f>
        <v>#VALUE!</v>
      </c>
      <c r="J7832" s="3" t="s">
        <v>256</v>
      </c>
      <c r="K7832" s="1" t="n">
        <v>10</v>
      </c>
      <c r="L7832" s="1" t="n">
        <v>0</v>
      </c>
      <c r="M7832" s="1" t="n">
        <v>78370</v>
      </c>
    </row>
    <row r="7833" customFormat="false" ht="189.55" hidden="false" customHeight="false" outlineLevel="0" collapsed="false">
      <c r="A7833" s="1" t="n">
        <v>7838</v>
      </c>
      <c r="B7833" s="1" t="n">
        <v>96</v>
      </c>
      <c r="C7833" s="1" t="n">
        <v>0</v>
      </c>
      <c r="D7833" s="1" t="n">
        <v>1</v>
      </c>
      <c r="E7833" s="1" t="n">
        <v>1</v>
      </c>
      <c r="G7833" s="1" t="n">
        <v>96.17</v>
      </c>
      <c r="H7833" s="1" t="s">
        <v>8584</v>
      </c>
      <c r="I7833" s="3" t="s">
        <v>8585</v>
      </c>
      <c r="J7833" s="3" t="s">
        <v>256</v>
      </c>
      <c r="K7833" s="1" t="n">
        <v>10</v>
      </c>
      <c r="L7833" s="1" t="n">
        <v>0</v>
      </c>
      <c r="M7833" s="1" t="n">
        <v>78380</v>
      </c>
    </row>
    <row r="7834" customFormat="false" ht="68.65" hidden="false" customHeight="false" outlineLevel="0" collapsed="false">
      <c r="A7834" s="1" t="n">
        <v>7839</v>
      </c>
      <c r="B7834" s="1" t="n">
        <v>96</v>
      </c>
      <c r="C7834" s="1" t="n">
        <v>0</v>
      </c>
      <c r="D7834" s="1" t="n">
        <v>1</v>
      </c>
      <c r="E7834" s="1" t="n">
        <v>1</v>
      </c>
      <c r="G7834" s="1" t="n">
        <v>96.18</v>
      </c>
      <c r="H7834" s="1" t="s">
        <v>8586</v>
      </c>
      <c r="I7834" s="3" t="s">
        <v>8587</v>
      </c>
      <c r="J7834" s="3" t="s">
        <v>8588</v>
      </c>
      <c r="K7834" s="1" t="n">
        <v>5</v>
      </c>
      <c r="L7834" s="1" t="n">
        <v>0</v>
      </c>
      <c r="M7834" s="1" t="n">
        <v>0</v>
      </c>
      <c r="N7834" s="1" t="n">
        <v>78390</v>
      </c>
    </row>
    <row r="7835" customFormat="false" ht="202.95" hidden="false" customHeight="false" outlineLevel="0" collapsed="false">
      <c r="A7835" s="1" t="n">
        <v>7840</v>
      </c>
      <c r="B7835" s="1" t="n">
        <v>96</v>
      </c>
      <c r="C7835" s="1" t="n">
        <v>0</v>
      </c>
      <c r="D7835" s="1" t="n">
        <v>1</v>
      </c>
      <c r="E7835" s="1" t="n">
        <v>0</v>
      </c>
      <c r="G7835" s="1" t="n">
        <v>96.19</v>
      </c>
      <c r="I7835" s="3" t="s">
        <v>8589</v>
      </c>
      <c r="L7835" s="1" t="n">
        <v>0</v>
      </c>
      <c r="M7835" s="1" t="n">
        <v>78400</v>
      </c>
    </row>
    <row r="7836" customFormat="false" ht="14.9" hidden="false" customHeight="false" outlineLevel="0" collapsed="false">
      <c r="A7836" s="1" t="n">
        <v>7841</v>
      </c>
      <c r="B7836" s="1" t="n">
        <v>96</v>
      </c>
      <c r="C7836" s="1" t="n">
        <v>0</v>
      </c>
      <c r="D7836" s="1" t="n">
        <v>0</v>
      </c>
      <c r="E7836" s="1" t="n">
        <v>1</v>
      </c>
      <c r="F7836" s="1" t="n">
        <v>7840</v>
      </c>
      <c r="H7836" s="1" t="s">
        <v>8590</v>
      </c>
      <c r="I7836" s="3" t="e">
        <f aca="false">---#NAME? #NAME? (#NAME?) #NAME? #NAME?</f>
        <v>#VALUE!</v>
      </c>
      <c r="J7836" s="3" t="s">
        <v>256</v>
      </c>
      <c r="K7836" s="1" t="n">
        <v>5</v>
      </c>
      <c r="L7836" s="1" t="n">
        <v>0</v>
      </c>
      <c r="M7836" s="1" t="n">
        <v>78410</v>
      </c>
    </row>
    <row r="7837" customFormat="false" ht="14.9" hidden="false" customHeight="false" outlineLevel="0" collapsed="false">
      <c r="A7837" s="1" t="n">
        <v>7842</v>
      </c>
      <c r="B7837" s="1" t="n">
        <v>96</v>
      </c>
      <c r="C7837" s="1" t="n">
        <v>0</v>
      </c>
      <c r="D7837" s="1" t="n">
        <v>0</v>
      </c>
      <c r="E7837" s="1" t="n">
        <v>1</v>
      </c>
      <c r="F7837" s="1" t="n">
        <v>7840</v>
      </c>
      <c r="H7837" s="1" t="s">
        <v>8591</v>
      </c>
      <c r="I7837" s="3" t="e">
        <f aca="false">---#NAME?</f>
        <v>#NAME?</v>
      </c>
      <c r="J7837" s="3" t="s">
        <v>256</v>
      </c>
      <c r="K7837" s="1" t="n">
        <v>5</v>
      </c>
      <c r="L7837" s="1" t="n">
        <v>0</v>
      </c>
      <c r="M7837" s="1" t="n">
        <v>78420</v>
      </c>
    </row>
    <row r="7838" customFormat="false" ht="82.05" hidden="false" customHeight="false" outlineLevel="0" collapsed="false">
      <c r="A7838" s="1" t="n">
        <v>7843</v>
      </c>
      <c r="B7838" s="1" t="n">
        <v>96</v>
      </c>
      <c r="C7838" s="1" t="n">
        <v>0</v>
      </c>
      <c r="D7838" s="1" t="n">
        <v>1</v>
      </c>
      <c r="E7838" s="1" t="n">
        <v>1</v>
      </c>
      <c r="G7838" s="1" t="n">
        <v>96.2</v>
      </c>
      <c r="H7838" s="1" t="s">
        <v>8592</v>
      </c>
      <c r="I7838" s="3" t="s">
        <v>8593</v>
      </c>
      <c r="J7838" s="3" t="s">
        <v>256</v>
      </c>
      <c r="K7838" s="1" t="n">
        <v>10</v>
      </c>
      <c r="L7838" s="1" t="n">
        <v>0</v>
      </c>
      <c r="M7838" s="1" t="n">
        <v>78430</v>
      </c>
    </row>
    <row r="7839" customFormat="false" ht="377.6" hidden="false" customHeight="false" outlineLevel="0" collapsed="false">
      <c r="A7839" s="1" t="n">
        <v>7844</v>
      </c>
      <c r="B7839" s="1" t="n">
        <v>97</v>
      </c>
      <c r="C7839" s="1" t="n">
        <v>0</v>
      </c>
      <c r="D7839" s="1" t="n">
        <v>1</v>
      </c>
      <c r="E7839" s="1" t="n">
        <v>0</v>
      </c>
      <c r="G7839" s="1" t="n">
        <v>97.01</v>
      </c>
      <c r="I7839" s="3" t="s">
        <v>8594</v>
      </c>
      <c r="L7839" s="1" t="n">
        <v>0</v>
      </c>
      <c r="M7839" s="1" t="n">
        <v>78440</v>
      </c>
    </row>
    <row r="7840" customFormat="false" ht="14.9" hidden="false" customHeight="false" outlineLevel="0" collapsed="false">
      <c r="A7840" s="1" t="n">
        <v>7845</v>
      </c>
      <c r="B7840" s="1" t="n">
        <v>97</v>
      </c>
      <c r="C7840" s="1" t="n">
        <v>0</v>
      </c>
      <c r="D7840" s="1" t="n">
        <v>0</v>
      </c>
      <c r="E7840" s="1" t="n">
        <v>1</v>
      </c>
      <c r="F7840" s="1" t="n">
        <v>7844</v>
      </c>
      <c r="H7840" s="1" t="s">
        <v>8595</v>
      </c>
      <c r="I7840" s="3" t="e">
        <f aca="false">-#NAME?,#NAME? #NAME? #NAME?</f>
        <v>#VALUE!</v>
      </c>
      <c r="J7840" s="3" t="s">
        <v>194</v>
      </c>
      <c r="K7840" s="1" t="n">
        <v>10</v>
      </c>
      <c r="L7840" s="1" t="n">
        <v>0</v>
      </c>
      <c r="M7840" s="1" t="n">
        <v>78450</v>
      </c>
    </row>
    <row r="7841" customFormat="false" ht="14.9" hidden="false" customHeight="false" outlineLevel="0" collapsed="false">
      <c r="A7841" s="1" t="n">
        <v>7846</v>
      </c>
      <c r="B7841" s="1" t="n">
        <v>97</v>
      </c>
      <c r="C7841" s="1" t="n">
        <v>0</v>
      </c>
      <c r="D7841" s="1" t="n">
        <v>0</v>
      </c>
      <c r="E7841" s="1" t="n">
        <v>1</v>
      </c>
      <c r="F7841" s="1" t="n">
        <v>7844</v>
      </c>
      <c r="H7841" s="1" t="s">
        <v>8596</v>
      </c>
      <c r="I7841" s="3" t="e">
        <f aca="false">-#NAME?</f>
        <v>#NAME?</v>
      </c>
      <c r="J7841" s="3" t="s">
        <v>256</v>
      </c>
      <c r="K7841" s="1" t="n">
        <v>10</v>
      </c>
      <c r="L7841" s="1" t="n">
        <v>0</v>
      </c>
      <c r="M7841" s="1" t="n">
        <v>78460</v>
      </c>
    </row>
    <row r="7842" customFormat="false" ht="82.05" hidden="false" customHeight="false" outlineLevel="0" collapsed="false">
      <c r="A7842" s="1" t="n">
        <v>7847</v>
      </c>
      <c r="B7842" s="1" t="n">
        <v>97</v>
      </c>
      <c r="C7842" s="1" t="n">
        <v>0</v>
      </c>
      <c r="D7842" s="1" t="n">
        <v>1</v>
      </c>
      <c r="E7842" s="1" t="n">
        <v>1</v>
      </c>
      <c r="G7842" s="1" t="n">
        <v>97.02</v>
      </c>
      <c r="H7842" s="1" t="s">
        <v>8597</v>
      </c>
      <c r="I7842" s="3" t="s">
        <v>8598</v>
      </c>
      <c r="J7842" s="3" t="s">
        <v>194</v>
      </c>
      <c r="K7842" s="1" t="n">
        <v>10</v>
      </c>
      <c r="L7842" s="1" t="n">
        <v>0</v>
      </c>
      <c r="M7842" s="1" t="n">
        <v>78470</v>
      </c>
    </row>
    <row r="7843" customFormat="false" ht="82.05" hidden="false" customHeight="false" outlineLevel="0" collapsed="false">
      <c r="A7843" s="1" t="n">
        <v>7848</v>
      </c>
      <c r="B7843" s="1" t="n">
        <v>97</v>
      </c>
      <c r="C7843" s="1" t="n">
        <v>0</v>
      </c>
      <c r="D7843" s="1" t="n">
        <v>1</v>
      </c>
      <c r="E7843" s="1" t="n">
        <v>1</v>
      </c>
      <c r="G7843" s="1" t="n">
        <v>97.03</v>
      </c>
      <c r="H7843" s="1" t="s">
        <v>8599</v>
      </c>
      <c r="I7843" s="3" t="s">
        <v>8600</v>
      </c>
      <c r="J7843" s="3" t="s">
        <v>194</v>
      </c>
      <c r="K7843" s="1" t="n">
        <v>10</v>
      </c>
      <c r="L7843" s="1" t="n">
        <v>0</v>
      </c>
      <c r="M7843" s="1" t="n">
        <v>78480</v>
      </c>
    </row>
    <row r="7844" customFormat="false" ht="283.55" hidden="false" customHeight="false" outlineLevel="0" collapsed="false">
      <c r="A7844" s="1" t="n">
        <v>7849</v>
      </c>
      <c r="B7844" s="1" t="n">
        <v>97</v>
      </c>
      <c r="C7844" s="1" t="n">
        <v>0</v>
      </c>
      <c r="D7844" s="1" t="n">
        <v>1</v>
      </c>
      <c r="E7844" s="1" t="n">
        <v>1</v>
      </c>
      <c r="G7844" s="1" t="n">
        <v>97.04</v>
      </c>
      <c r="H7844" s="1" t="s">
        <v>8601</v>
      </c>
      <c r="I7844" s="3" t="s">
        <v>8602</v>
      </c>
      <c r="J7844" s="3" t="s">
        <v>256</v>
      </c>
      <c r="K7844" s="1" t="n">
        <v>10</v>
      </c>
      <c r="L7844" s="1" t="n">
        <v>0</v>
      </c>
      <c r="M7844" s="1" t="n">
        <v>78490</v>
      </c>
    </row>
    <row r="7845" customFormat="false" ht="283.55" hidden="false" customHeight="false" outlineLevel="0" collapsed="false">
      <c r="A7845" s="1" t="n">
        <v>7850</v>
      </c>
      <c r="B7845" s="1" t="n">
        <v>97</v>
      </c>
      <c r="C7845" s="1" t="n">
        <v>0</v>
      </c>
      <c r="D7845" s="1" t="n">
        <v>1</v>
      </c>
      <c r="E7845" s="1" t="n">
        <v>1</v>
      </c>
      <c r="G7845" s="1" t="n">
        <v>97.05</v>
      </c>
      <c r="H7845" s="1" t="s">
        <v>8603</v>
      </c>
      <c r="I7845" s="3" t="s">
        <v>8604</v>
      </c>
      <c r="J7845" s="3" t="s">
        <v>256</v>
      </c>
      <c r="K7845" s="1" t="n">
        <v>10</v>
      </c>
      <c r="L7845" s="1" t="n">
        <v>0</v>
      </c>
      <c r="M7845" s="1" t="n">
        <v>78500</v>
      </c>
    </row>
    <row r="7846" customFormat="false" ht="82.05" hidden="false" customHeight="false" outlineLevel="0" collapsed="false">
      <c r="A7846" s="1" t="n">
        <v>7851</v>
      </c>
      <c r="B7846" s="1" t="n">
        <v>97</v>
      </c>
      <c r="C7846" s="1" t="n">
        <v>0</v>
      </c>
      <c r="D7846" s="1" t="n">
        <v>1</v>
      </c>
      <c r="E7846" s="1" t="n">
        <v>1</v>
      </c>
      <c r="G7846" s="1" t="n">
        <v>97.06</v>
      </c>
      <c r="H7846" s="1" t="s">
        <v>8605</v>
      </c>
      <c r="I7846" s="3" t="s">
        <v>8606</v>
      </c>
      <c r="J7846" s="3" t="s">
        <v>256</v>
      </c>
      <c r="K7846" s="1" t="n">
        <v>10</v>
      </c>
      <c r="L7846" s="1" t="n">
        <v>0</v>
      </c>
      <c r="M7846" s="1" t="n">
        <v>78510</v>
      </c>
    </row>
    <row r="7847" customFormat="false" ht="95.5" hidden="false" customHeight="false" outlineLevel="0" collapsed="false">
      <c r="A7847" s="1" t="n">
        <v>7852</v>
      </c>
      <c r="B7847" s="1" t="n">
        <v>97</v>
      </c>
      <c r="C7847" s="1" t="n">
        <v>0</v>
      </c>
      <c r="D7847" s="1" t="n">
        <v>0</v>
      </c>
      <c r="E7847" s="1" t="n">
        <v>1</v>
      </c>
      <c r="H7847" s="1" t="s">
        <v>8607</v>
      </c>
      <c r="I7847" s="3" t="s">
        <v>8608</v>
      </c>
      <c r="J7847" s="3" t="s">
        <v>256</v>
      </c>
      <c r="K7847" s="1" t="n">
        <v>100</v>
      </c>
      <c r="L7847" s="1" t="n">
        <v>0</v>
      </c>
      <c r="M7847" s="1" t="n">
        <v>78510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16"/>
  <sheetViews>
    <sheetView showFormulas="false" showGridLines="true" showRowColHeaders="true" showZeros="true" rightToLeft="false" tabSelected="false" showOutlineSymbols="true" defaultGridColor="true" view="normal" topLeftCell="A8" colorId="64" zoomScale="74" zoomScaleNormal="74" zoomScalePageLayoutView="100" workbookViewId="0">
      <selection pane="topLeft" activeCell="G8" activeCellId="0" sqref="G8"/>
    </sheetView>
  </sheetViews>
  <sheetFormatPr defaultColWidth="8.96484375" defaultRowHeight="13.8" zeroHeight="false" outlineLevelRow="0" outlineLevelCol="0"/>
  <cols>
    <col collapsed="false" customWidth="true" hidden="false" outlineLevel="0" max="1" min="1" style="1" width="21.85"/>
    <col collapsed="false" customWidth="true" hidden="false" outlineLevel="0" max="2" min="2" style="1" width="25.56"/>
    <col collapsed="false" customWidth="true" hidden="false" outlineLevel="0" max="6" min="5" style="2" width="9.13"/>
  </cols>
  <sheetData>
    <row r="1" customFormat="false" ht="28.35" hidden="false" customHeight="false" outlineLevel="0" collapsed="false">
      <c r="A1" s="1" t="s">
        <v>8609</v>
      </c>
      <c r="B1" s="1" t="s">
        <v>8610</v>
      </c>
      <c r="C1" s="1" t="s">
        <v>186</v>
      </c>
      <c r="D1" s="1" t="s">
        <v>8611</v>
      </c>
      <c r="E1" s="2" t="s">
        <v>8612</v>
      </c>
      <c r="F1" s="2" t="s">
        <v>8613</v>
      </c>
    </row>
    <row r="2" customFormat="false" ht="377.6" hidden="false" customHeight="false" outlineLevel="0" collapsed="false">
      <c r="A2" s="1" t="s">
        <v>8614</v>
      </c>
      <c r="C2" s="1" t="s">
        <v>303</v>
      </c>
      <c r="D2" s="1" t="s">
        <v>8615</v>
      </c>
      <c r="E2" s="3" t="s">
        <v>8616</v>
      </c>
    </row>
    <row r="3" customFormat="false" ht="216.4" hidden="false" customHeight="false" outlineLevel="0" collapsed="false">
      <c r="A3" s="1" t="s">
        <v>8617</v>
      </c>
      <c r="B3" s="1" t="s">
        <v>8618</v>
      </c>
      <c r="C3" s="1" t="s">
        <v>287</v>
      </c>
      <c r="D3" s="1" t="s">
        <v>8615</v>
      </c>
      <c r="E3" s="3" t="s">
        <v>8619</v>
      </c>
    </row>
    <row r="4" customFormat="false" ht="149.25" hidden="false" customHeight="false" outlineLevel="0" collapsed="false">
      <c r="A4" s="1" t="s">
        <v>8620</v>
      </c>
      <c r="C4" s="1" t="s">
        <v>587</v>
      </c>
      <c r="D4" s="1" t="s">
        <v>8615</v>
      </c>
      <c r="E4" s="3" t="s">
        <v>8621</v>
      </c>
    </row>
    <row r="5" customFormat="false" ht="149.25" hidden="false" customHeight="false" outlineLevel="0" collapsed="false">
      <c r="A5" s="1" t="s">
        <v>8622</v>
      </c>
      <c r="B5" s="1" t="s">
        <v>8623</v>
      </c>
      <c r="C5" s="1" t="s">
        <v>555</v>
      </c>
      <c r="D5" s="1" t="s">
        <v>8615</v>
      </c>
      <c r="E5" s="3" t="s">
        <v>8624</v>
      </c>
    </row>
    <row r="6" customFormat="false" ht="162.65" hidden="false" customHeight="false" outlineLevel="0" collapsed="false">
      <c r="A6" s="1" t="s">
        <v>8625</v>
      </c>
      <c r="B6" s="1" t="s">
        <v>8626</v>
      </c>
      <c r="C6" s="1" t="s">
        <v>488</v>
      </c>
      <c r="D6" s="1" t="s">
        <v>8615</v>
      </c>
      <c r="E6" s="3" t="s">
        <v>8627</v>
      </c>
    </row>
    <row r="7" customFormat="false" ht="216.4" hidden="false" customHeight="false" outlineLevel="0" collapsed="false">
      <c r="A7" s="1" t="s">
        <v>8628</v>
      </c>
      <c r="B7" s="1" t="s">
        <v>8629</v>
      </c>
      <c r="C7" s="1" t="s">
        <v>637</v>
      </c>
      <c r="D7" s="1" t="s">
        <v>8615</v>
      </c>
      <c r="E7" s="3" t="s">
        <v>8630</v>
      </c>
    </row>
    <row r="8" customFormat="false" ht="364.15" hidden="false" customHeight="false" outlineLevel="0" collapsed="false">
      <c r="A8" s="1" t="s">
        <v>8631</v>
      </c>
      <c r="B8" s="1" t="s">
        <v>8632</v>
      </c>
      <c r="C8" s="1" t="s">
        <v>629</v>
      </c>
      <c r="D8" s="1" t="s">
        <v>8615</v>
      </c>
      <c r="E8" s="3" t="s">
        <v>8633</v>
      </c>
      <c r="F8" s="2" t="s">
        <v>8634</v>
      </c>
    </row>
    <row r="9" customFormat="false" ht="565.65" hidden="false" customHeight="false" outlineLevel="0" collapsed="false">
      <c r="A9" s="1" t="s">
        <v>8635</v>
      </c>
      <c r="C9" s="1" t="s">
        <v>621</v>
      </c>
      <c r="D9" s="1" t="s">
        <v>8615</v>
      </c>
      <c r="E9" s="3" t="s">
        <v>8636</v>
      </c>
      <c r="F9" s="2" t="s">
        <v>8637</v>
      </c>
    </row>
    <row r="10" customFormat="false" ht="538.8" hidden="false" customHeight="false" outlineLevel="0" collapsed="false">
      <c r="A10" s="1" t="s">
        <v>8638</v>
      </c>
      <c r="C10" s="1" t="s">
        <v>8607</v>
      </c>
      <c r="D10" s="1" t="s">
        <v>8639</v>
      </c>
      <c r="E10" s="3" t="s">
        <v>8640</v>
      </c>
    </row>
    <row r="11" customFormat="false" ht="525.35" hidden="false" customHeight="false" outlineLevel="0" collapsed="false">
      <c r="A11" s="3" t="s">
        <v>8641</v>
      </c>
      <c r="B11" s="1" t="s">
        <v>8632</v>
      </c>
      <c r="C11" s="1" t="s">
        <v>637</v>
      </c>
      <c r="D11" s="1" t="s">
        <v>8615</v>
      </c>
      <c r="E11" s="3" t="s">
        <v>8642</v>
      </c>
      <c r="F11" s="2" t="s">
        <v>8643</v>
      </c>
    </row>
    <row r="12" customFormat="false" ht="444.75" hidden="false" customHeight="false" outlineLevel="0" collapsed="false">
      <c r="A12" s="1" t="s">
        <v>8644</v>
      </c>
      <c r="B12" s="1" t="s">
        <v>8645</v>
      </c>
      <c r="C12" s="1" t="s">
        <v>798</v>
      </c>
      <c r="D12" s="1" t="s">
        <v>8615</v>
      </c>
      <c r="E12" s="3" t="s">
        <v>8646</v>
      </c>
    </row>
    <row r="13" customFormat="false" ht="1115.65" hidden="false" customHeight="false" outlineLevel="0" collapsed="false">
      <c r="A13" s="1" t="s">
        <v>8647</v>
      </c>
      <c r="C13" s="1" t="s">
        <v>8648</v>
      </c>
      <c r="E13" s="3" t="s">
        <v>8649</v>
      </c>
      <c r="F13" s="3" t="s">
        <v>8650</v>
      </c>
    </row>
    <row r="14" customFormat="false" ht="860.4" hidden="false" customHeight="false" outlineLevel="0" collapsed="false">
      <c r="A14" s="1" t="s">
        <v>8651</v>
      </c>
      <c r="B14" s="1" t="s">
        <v>8652</v>
      </c>
      <c r="C14" s="1" t="s">
        <v>8653</v>
      </c>
      <c r="D14" s="1" t="s">
        <v>8654</v>
      </c>
      <c r="E14" s="3" t="s">
        <v>8655</v>
      </c>
    </row>
    <row r="15" customFormat="false" ht="270.1" hidden="false" customHeight="false" outlineLevel="0" collapsed="false">
      <c r="A15" s="1" t="s">
        <v>8656</v>
      </c>
      <c r="C15" s="1" t="s">
        <v>854</v>
      </c>
      <c r="D15" s="1" t="n">
        <v>1</v>
      </c>
      <c r="E15" s="3" t="s">
        <v>8657</v>
      </c>
    </row>
    <row r="16" customFormat="false" ht="2029.1" hidden="false" customHeight="false" outlineLevel="0" collapsed="false">
      <c r="A16" s="1" t="s">
        <v>8658</v>
      </c>
      <c r="B16" s="1" t="s">
        <v>8659</v>
      </c>
      <c r="C16" s="1" t="s">
        <v>1017</v>
      </c>
      <c r="D16" s="1" t="n">
        <v>1</v>
      </c>
      <c r="E16" s="3" t="s">
        <v>8660</v>
      </c>
      <c r="F16" s="3" t="s">
        <v>8661</v>
      </c>
    </row>
    <row r="17" customFormat="false" ht="1438.05" hidden="false" customHeight="false" outlineLevel="0" collapsed="false">
      <c r="A17" s="1" t="s">
        <v>8662</v>
      </c>
      <c r="B17" s="1" t="s">
        <v>8663</v>
      </c>
      <c r="C17" s="1" t="s">
        <v>8664</v>
      </c>
      <c r="D17" s="1" t="s">
        <v>8615</v>
      </c>
      <c r="E17" s="3" t="s">
        <v>8665</v>
      </c>
      <c r="F17" s="3" t="s">
        <v>8666</v>
      </c>
    </row>
    <row r="18" customFormat="false" ht="310.4" hidden="false" customHeight="false" outlineLevel="0" collapsed="false">
      <c r="A18" s="1" t="s">
        <v>8667</v>
      </c>
      <c r="C18" s="1" t="s">
        <v>8668</v>
      </c>
      <c r="D18" s="1" t="s">
        <v>8669</v>
      </c>
      <c r="E18" s="3" t="s">
        <v>8670</v>
      </c>
      <c r="F18" s="2" t="s">
        <v>8671</v>
      </c>
    </row>
    <row r="19" customFormat="false" ht="498.5" hidden="false" customHeight="false" outlineLevel="0" collapsed="false">
      <c r="A19" s="1" t="s">
        <v>8672</v>
      </c>
      <c r="B19" s="1" t="s">
        <v>8673</v>
      </c>
      <c r="C19" s="1" t="s">
        <v>8674</v>
      </c>
      <c r="D19" s="1" t="n">
        <v>1</v>
      </c>
      <c r="E19" s="3" t="s">
        <v>8675</v>
      </c>
      <c r="F19" s="2" t="s">
        <v>8676</v>
      </c>
    </row>
    <row r="20" customFormat="false" ht="216.4" hidden="false" customHeight="false" outlineLevel="0" collapsed="false">
      <c r="A20" s="1" t="s">
        <v>8677</v>
      </c>
      <c r="B20" s="3" t="s">
        <v>8678</v>
      </c>
      <c r="C20" s="1" t="s">
        <v>1192</v>
      </c>
      <c r="D20" s="1" t="n">
        <v>1</v>
      </c>
      <c r="E20" s="3" t="s">
        <v>8679</v>
      </c>
    </row>
    <row r="21" customFormat="false" ht="323.85" hidden="false" customHeight="false" outlineLevel="0" collapsed="false">
      <c r="A21" s="1" t="s">
        <v>8680</v>
      </c>
      <c r="B21" s="1" t="s">
        <v>8681</v>
      </c>
      <c r="C21" s="1" t="s">
        <v>8682</v>
      </c>
      <c r="D21" s="1" t="n">
        <v>1</v>
      </c>
      <c r="E21" s="3" t="s">
        <v>8683</v>
      </c>
    </row>
    <row r="22" customFormat="false" ht="350.7" hidden="false" customHeight="false" outlineLevel="0" collapsed="false">
      <c r="A22" s="1" t="s">
        <v>8684</v>
      </c>
      <c r="C22" s="1" t="s">
        <v>1259</v>
      </c>
      <c r="D22" s="1" t="s">
        <v>8615</v>
      </c>
      <c r="E22" s="3" t="s">
        <v>8685</v>
      </c>
    </row>
    <row r="23" customFormat="false" ht="605.95" hidden="false" customHeight="false" outlineLevel="0" collapsed="false">
      <c r="A23" s="1" t="s">
        <v>8686</v>
      </c>
      <c r="B23" s="1" t="s">
        <v>8687</v>
      </c>
      <c r="C23" s="1" t="s">
        <v>1345</v>
      </c>
      <c r="D23" s="1" t="s">
        <v>8615</v>
      </c>
      <c r="E23" s="3" t="s">
        <v>8688</v>
      </c>
    </row>
    <row r="24" customFormat="false" ht="605.95" hidden="false" customHeight="false" outlineLevel="0" collapsed="false">
      <c r="A24" s="1" t="s">
        <v>8689</v>
      </c>
      <c r="B24" s="3" t="s">
        <v>8690</v>
      </c>
      <c r="C24" s="1" t="s">
        <v>1299</v>
      </c>
      <c r="D24" s="1" t="s">
        <v>8615</v>
      </c>
      <c r="E24" s="3" t="s">
        <v>8691</v>
      </c>
      <c r="F24" s="3" t="s">
        <v>8692</v>
      </c>
    </row>
    <row r="25" customFormat="false" ht="364.15" hidden="false" customHeight="false" outlineLevel="0" collapsed="false">
      <c r="A25" s="1" t="s">
        <v>8693</v>
      </c>
      <c r="B25" s="3" t="s">
        <v>8694</v>
      </c>
      <c r="C25" s="1" t="s">
        <v>1303</v>
      </c>
      <c r="D25" s="1" t="s">
        <v>8615</v>
      </c>
      <c r="E25" s="3" t="s">
        <v>8695</v>
      </c>
    </row>
    <row r="26" customFormat="false" ht="256.7" hidden="false" customHeight="false" outlineLevel="0" collapsed="false">
      <c r="A26" s="1" t="s">
        <v>8696</v>
      </c>
      <c r="B26" s="1" t="s">
        <v>8697</v>
      </c>
      <c r="C26" s="1" t="s">
        <v>1326</v>
      </c>
      <c r="D26" s="1" t="s">
        <v>8615</v>
      </c>
      <c r="E26" s="3" t="s">
        <v>8698</v>
      </c>
    </row>
    <row r="27" customFormat="false" ht="646.25" hidden="false" customHeight="false" outlineLevel="0" collapsed="false">
      <c r="A27" s="1" t="s">
        <v>8699</v>
      </c>
      <c r="B27" s="3" t="s">
        <v>8700</v>
      </c>
      <c r="C27" s="1" t="s">
        <v>1345</v>
      </c>
      <c r="D27" s="1" t="s">
        <v>8615</v>
      </c>
      <c r="E27" s="3" t="s">
        <v>8701</v>
      </c>
    </row>
    <row r="28" customFormat="false" ht="954.45" hidden="false" customHeight="false" outlineLevel="0" collapsed="false">
      <c r="A28" s="1" t="s">
        <v>8702</v>
      </c>
      <c r="B28" s="1" t="s">
        <v>8703</v>
      </c>
      <c r="C28" s="1" t="s">
        <v>8704</v>
      </c>
      <c r="D28" s="1" t="s">
        <v>8615</v>
      </c>
      <c r="E28" s="3" t="s">
        <v>8705</v>
      </c>
      <c r="F28" s="2" t="s">
        <v>8706</v>
      </c>
    </row>
    <row r="29" customFormat="false" ht="833.55" hidden="false" customHeight="false" outlineLevel="0" collapsed="false">
      <c r="A29" s="1" t="s">
        <v>8707</v>
      </c>
      <c r="B29" s="3" t="s">
        <v>8708</v>
      </c>
      <c r="C29" s="1" t="s">
        <v>1371</v>
      </c>
      <c r="D29" s="1" t="n">
        <v>1</v>
      </c>
      <c r="E29" s="3" t="s">
        <v>8709</v>
      </c>
      <c r="F29" s="2" t="s">
        <v>8710</v>
      </c>
    </row>
    <row r="30" customFormat="false" ht="538.8" hidden="false" customHeight="false" outlineLevel="0" collapsed="false">
      <c r="A30" s="1" t="s">
        <v>8711</v>
      </c>
      <c r="B30" s="3" t="s">
        <v>8712</v>
      </c>
      <c r="C30" s="1" t="s">
        <v>1377</v>
      </c>
      <c r="D30" s="1" t="s">
        <v>8615</v>
      </c>
      <c r="E30" s="3" t="s">
        <v>8713</v>
      </c>
      <c r="F30" s="2" t="s">
        <v>8714</v>
      </c>
    </row>
    <row r="31" customFormat="false" ht="471.6" hidden="false" customHeight="false" outlineLevel="0" collapsed="false">
      <c r="A31" s="1" t="s">
        <v>8715</v>
      </c>
      <c r="B31" s="1" t="s">
        <v>8716</v>
      </c>
      <c r="C31" s="1" t="s">
        <v>1377</v>
      </c>
      <c r="D31" s="1" t="s">
        <v>8615</v>
      </c>
      <c r="E31" s="3" t="s">
        <v>8717</v>
      </c>
    </row>
    <row r="32" customFormat="false" ht="270.1" hidden="false" customHeight="false" outlineLevel="0" collapsed="false">
      <c r="A32" s="1" t="s">
        <v>8718</v>
      </c>
      <c r="B32" s="1" t="s">
        <v>8719</v>
      </c>
      <c r="C32" s="1" t="s">
        <v>8720</v>
      </c>
      <c r="D32" s="1" t="s">
        <v>8615</v>
      </c>
      <c r="E32" s="3" t="s">
        <v>8721</v>
      </c>
    </row>
    <row r="33" customFormat="false" ht="297" hidden="false" customHeight="false" outlineLevel="0" collapsed="false">
      <c r="A33" s="1" t="s">
        <v>8722</v>
      </c>
      <c r="B33" s="1" t="s">
        <v>8723</v>
      </c>
      <c r="C33" s="1" t="s">
        <v>8720</v>
      </c>
      <c r="D33" s="1" t="s">
        <v>8615</v>
      </c>
      <c r="E33" s="3" t="s">
        <v>8724</v>
      </c>
    </row>
    <row r="34" customFormat="false" ht="954.45" hidden="false" customHeight="false" outlineLevel="0" collapsed="false">
      <c r="A34" s="1" t="s">
        <v>8725</v>
      </c>
      <c r="C34" s="1" t="s">
        <v>8726</v>
      </c>
      <c r="D34" s="1" t="s">
        <v>8615</v>
      </c>
      <c r="E34" s="3" t="s">
        <v>8727</v>
      </c>
      <c r="F34" s="2" t="s">
        <v>8728</v>
      </c>
    </row>
    <row r="35" customFormat="false" ht="619.4" hidden="false" customHeight="false" outlineLevel="0" collapsed="false">
      <c r="A35" s="1" t="s">
        <v>8729</v>
      </c>
      <c r="B35" s="1" t="s">
        <v>8730</v>
      </c>
      <c r="C35" s="1" t="s">
        <v>1364</v>
      </c>
      <c r="D35" s="1" t="s">
        <v>8615</v>
      </c>
      <c r="E35" s="3" t="s">
        <v>8731</v>
      </c>
      <c r="F35" s="2" t="s">
        <v>8732</v>
      </c>
    </row>
    <row r="36" customFormat="false" ht="1035.05" hidden="false" customHeight="false" outlineLevel="0" collapsed="false">
      <c r="A36" s="1" t="s">
        <v>8733</v>
      </c>
      <c r="B36" s="3" t="s">
        <v>8734</v>
      </c>
      <c r="C36" s="1" t="s">
        <v>1357</v>
      </c>
      <c r="D36" s="1" t="s">
        <v>8615</v>
      </c>
      <c r="E36" s="3" t="s">
        <v>8735</v>
      </c>
      <c r="F36" s="2" t="s">
        <v>8736</v>
      </c>
    </row>
    <row r="37" customFormat="false" ht="700" hidden="false" customHeight="false" outlineLevel="0" collapsed="false">
      <c r="A37" s="1" t="s">
        <v>8737</v>
      </c>
      <c r="B37" s="3" t="s">
        <v>8738</v>
      </c>
      <c r="C37" s="1" t="s">
        <v>1383</v>
      </c>
      <c r="D37" s="1" t="s">
        <v>8739</v>
      </c>
      <c r="E37" s="3" t="s">
        <v>8740</v>
      </c>
      <c r="F37" s="3" t="s">
        <v>8741</v>
      </c>
    </row>
    <row r="38" customFormat="false" ht="485.05" hidden="false" customHeight="false" outlineLevel="0" collapsed="false">
      <c r="A38" s="1" t="s">
        <v>8742</v>
      </c>
      <c r="B38" s="3" t="s">
        <v>8743</v>
      </c>
      <c r="C38" s="1" t="s">
        <v>8744</v>
      </c>
      <c r="D38" s="1" t="n">
        <v>1</v>
      </c>
      <c r="E38" s="3" t="s">
        <v>8745</v>
      </c>
      <c r="F38" s="2" t="s">
        <v>8746</v>
      </c>
    </row>
    <row r="39" customFormat="false" ht="323.85" hidden="false" customHeight="false" outlineLevel="0" collapsed="false">
      <c r="A39" s="1" t="s">
        <v>8747</v>
      </c>
      <c r="B39" s="3" t="s">
        <v>8748</v>
      </c>
      <c r="C39" s="1" t="s">
        <v>8749</v>
      </c>
      <c r="D39" s="1" t="s">
        <v>8615</v>
      </c>
      <c r="E39" s="3" t="s">
        <v>8750</v>
      </c>
    </row>
    <row r="40" customFormat="false" ht="364.15" hidden="false" customHeight="false" outlineLevel="0" collapsed="false">
      <c r="A40" s="1" t="s">
        <v>8751</v>
      </c>
      <c r="B40" s="3" t="s">
        <v>8752</v>
      </c>
      <c r="C40" s="1" t="s">
        <v>8753</v>
      </c>
      <c r="D40" s="1" t="s">
        <v>8615</v>
      </c>
      <c r="E40" s="3" t="s">
        <v>8754</v>
      </c>
    </row>
    <row r="41" customFormat="false" ht="283.55" hidden="false" customHeight="false" outlineLevel="0" collapsed="false">
      <c r="A41" s="1" t="s">
        <v>8755</v>
      </c>
      <c r="B41" s="1" t="s">
        <v>8756</v>
      </c>
      <c r="C41" s="1" t="s">
        <v>8744</v>
      </c>
      <c r="D41" s="1" t="s">
        <v>8615</v>
      </c>
      <c r="E41" s="3" t="s">
        <v>8757</v>
      </c>
    </row>
    <row r="42" customFormat="false" ht="229.85" hidden="false" customHeight="false" outlineLevel="0" collapsed="false">
      <c r="A42" s="1" t="s">
        <v>8758</v>
      </c>
      <c r="B42" s="1" t="s">
        <v>8759</v>
      </c>
      <c r="C42" s="1" t="s">
        <v>8760</v>
      </c>
      <c r="D42" s="1" t="s">
        <v>8615</v>
      </c>
      <c r="E42" s="3" t="s">
        <v>8761</v>
      </c>
    </row>
    <row r="43" customFormat="false" ht="471.6" hidden="false" customHeight="false" outlineLevel="0" collapsed="false">
      <c r="A43" s="1" t="s">
        <v>8762</v>
      </c>
      <c r="B43" s="1" t="s">
        <v>8763</v>
      </c>
      <c r="C43" s="1" t="s">
        <v>1401</v>
      </c>
      <c r="D43" s="1" t="s">
        <v>8615</v>
      </c>
      <c r="E43" s="3" t="s">
        <v>8764</v>
      </c>
      <c r="F43" s="3" t="s">
        <v>8765</v>
      </c>
    </row>
    <row r="44" customFormat="false" ht="337.3" hidden="false" customHeight="false" outlineLevel="0" collapsed="false">
      <c r="A44" s="1" t="s">
        <v>8766</v>
      </c>
      <c r="C44" s="1" t="s">
        <v>1398</v>
      </c>
      <c r="D44" s="1" t="s">
        <v>8615</v>
      </c>
      <c r="E44" s="3" t="s">
        <v>8767</v>
      </c>
      <c r="F44" s="2" t="s">
        <v>8768</v>
      </c>
    </row>
    <row r="45" customFormat="false" ht="820.1" hidden="false" customHeight="false" outlineLevel="0" collapsed="false">
      <c r="A45" s="1" t="s">
        <v>8769</v>
      </c>
      <c r="B45" s="3" t="s">
        <v>8770</v>
      </c>
      <c r="C45" s="1" t="s">
        <v>1462</v>
      </c>
      <c r="D45" s="1" t="n">
        <v>1</v>
      </c>
      <c r="E45" s="3" t="s">
        <v>8771</v>
      </c>
      <c r="F45" s="2" t="s">
        <v>8772</v>
      </c>
    </row>
    <row r="46" customFormat="false" ht="552.2" hidden="false" customHeight="false" outlineLevel="0" collapsed="false">
      <c r="A46" s="1" t="s">
        <v>8773</v>
      </c>
      <c r="B46" s="1" t="s">
        <v>8774</v>
      </c>
      <c r="C46" s="1" t="s">
        <v>8775</v>
      </c>
      <c r="D46" s="1" t="n">
        <v>1</v>
      </c>
      <c r="E46" s="3" t="s">
        <v>8776</v>
      </c>
      <c r="F46" s="3" t="s">
        <v>8777</v>
      </c>
    </row>
    <row r="47" customFormat="false" ht="779.85" hidden="false" customHeight="false" outlineLevel="0" collapsed="false">
      <c r="A47" s="1" t="s">
        <v>8778</v>
      </c>
      <c r="B47" s="1" t="s">
        <v>8779</v>
      </c>
      <c r="C47" s="1" t="s">
        <v>1480</v>
      </c>
      <c r="D47" s="1" t="n">
        <v>1</v>
      </c>
      <c r="E47" s="3" t="s">
        <v>8780</v>
      </c>
      <c r="F47" s="3" t="s">
        <v>8781</v>
      </c>
    </row>
    <row r="48" customFormat="false" ht="431.3" hidden="false" customHeight="false" outlineLevel="0" collapsed="false">
      <c r="A48" s="1" t="s">
        <v>8782</v>
      </c>
      <c r="B48" s="1" t="s">
        <v>8783</v>
      </c>
      <c r="C48" s="1" t="s">
        <v>1469</v>
      </c>
      <c r="D48" s="1" t="n">
        <v>1</v>
      </c>
      <c r="E48" s="3" t="s">
        <v>8784</v>
      </c>
      <c r="F48" s="3" t="s">
        <v>8785</v>
      </c>
    </row>
    <row r="49" customFormat="false" ht="216.4" hidden="false" customHeight="false" outlineLevel="0" collapsed="false">
      <c r="A49" s="1" t="s">
        <v>8786</v>
      </c>
      <c r="C49" s="1" t="s">
        <v>8787</v>
      </c>
      <c r="D49" s="1" t="s">
        <v>8615</v>
      </c>
      <c r="E49" s="3" t="s">
        <v>8788</v>
      </c>
    </row>
    <row r="50" customFormat="false" ht="511.9" hidden="false" customHeight="false" outlineLevel="0" collapsed="false">
      <c r="A50" s="1" t="s">
        <v>8789</v>
      </c>
      <c r="C50" s="1" t="s">
        <v>1475</v>
      </c>
      <c r="D50" s="1" t="n">
        <v>1</v>
      </c>
      <c r="E50" s="3" t="s">
        <v>8790</v>
      </c>
      <c r="F50" s="3" t="s">
        <v>8791</v>
      </c>
    </row>
    <row r="51" customFormat="false" ht="673.1" hidden="false" customHeight="false" outlineLevel="0" collapsed="false">
      <c r="A51" s="1" t="s">
        <v>8792</v>
      </c>
      <c r="C51" s="1" t="s">
        <v>8793</v>
      </c>
      <c r="D51" s="1" t="s">
        <v>8794</v>
      </c>
      <c r="E51" s="3" t="s">
        <v>8795</v>
      </c>
      <c r="F51" s="2" t="s">
        <v>8796</v>
      </c>
    </row>
    <row r="52" customFormat="false" ht="686.55" hidden="false" customHeight="false" outlineLevel="0" collapsed="false">
      <c r="A52" s="3" t="s">
        <v>8797</v>
      </c>
      <c r="C52" s="1" t="s">
        <v>8793</v>
      </c>
      <c r="D52" s="1" t="s">
        <v>8794</v>
      </c>
      <c r="E52" s="3" t="s">
        <v>8798</v>
      </c>
      <c r="F52" s="3" t="s">
        <v>8799</v>
      </c>
    </row>
    <row r="53" customFormat="false" ht="700" hidden="false" customHeight="false" outlineLevel="0" collapsed="false">
      <c r="A53" s="1" t="s">
        <v>8800</v>
      </c>
      <c r="B53" s="3" t="s">
        <v>8801</v>
      </c>
      <c r="C53" s="1" t="s">
        <v>1494</v>
      </c>
      <c r="D53" s="1" t="s">
        <v>8802</v>
      </c>
      <c r="E53" s="3" t="s">
        <v>8803</v>
      </c>
      <c r="F53" s="3" t="s">
        <v>8804</v>
      </c>
    </row>
    <row r="54" customFormat="false" ht="364.15" hidden="false" customHeight="false" outlineLevel="0" collapsed="false">
      <c r="A54" s="1" t="s">
        <v>8805</v>
      </c>
      <c r="B54" s="3" t="s">
        <v>8806</v>
      </c>
      <c r="C54" s="1" t="s">
        <v>1494</v>
      </c>
      <c r="D54" s="1" t="s">
        <v>8615</v>
      </c>
      <c r="E54" s="3" t="s">
        <v>8807</v>
      </c>
      <c r="F54" s="2" t="s">
        <v>8808</v>
      </c>
    </row>
    <row r="55" customFormat="false" ht="364.15" hidden="false" customHeight="false" outlineLevel="0" collapsed="false">
      <c r="A55" s="1" t="s">
        <v>8809</v>
      </c>
      <c r="B55" s="1" t="s">
        <v>8810</v>
      </c>
      <c r="C55" s="1" t="s">
        <v>1489</v>
      </c>
      <c r="D55" s="1" t="s">
        <v>8615</v>
      </c>
      <c r="E55" s="3" t="s">
        <v>8811</v>
      </c>
    </row>
    <row r="56" customFormat="false" ht="364.15" hidden="false" customHeight="false" outlineLevel="0" collapsed="false">
      <c r="A56" s="1" t="s">
        <v>8812</v>
      </c>
      <c r="B56" s="1" t="s">
        <v>8813</v>
      </c>
      <c r="C56" s="1" t="s">
        <v>1494</v>
      </c>
      <c r="D56" s="1" t="n">
        <v>1</v>
      </c>
      <c r="E56" s="3" t="s">
        <v>8814</v>
      </c>
      <c r="F56" s="2" t="s">
        <v>8808</v>
      </c>
    </row>
    <row r="57" customFormat="false" ht="337.3" hidden="false" customHeight="false" outlineLevel="0" collapsed="false">
      <c r="A57" s="1" t="s">
        <v>8815</v>
      </c>
      <c r="B57" s="1" t="s">
        <v>8816</v>
      </c>
      <c r="C57" s="1" t="s">
        <v>8817</v>
      </c>
      <c r="D57" s="1" t="n">
        <v>1</v>
      </c>
      <c r="E57" s="3" t="s">
        <v>8818</v>
      </c>
    </row>
    <row r="58" customFormat="false" ht="391" hidden="false" customHeight="false" outlineLevel="0" collapsed="false">
      <c r="A58" s="1" t="s">
        <v>8819</v>
      </c>
      <c r="B58" s="1" t="s">
        <v>8820</v>
      </c>
      <c r="C58" s="1" t="s">
        <v>8821</v>
      </c>
      <c r="D58" s="1" t="n">
        <v>1</v>
      </c>
      <c r="E58" s="3" t="s">
        <v>8822</v>
      </c>
    </row>
    <row r="59" customFormat="false" ht="323.85" hidden="false" customHeight="false" outlineLevel="0" collapsed="false">
      <c r="A59" s="1" t="s">
        <v>8823</v>
      </c>
      <c r="B59" s="3" t="s">
        <v>8824</v>
      </c>
      <c r="C59" s="1" t="s">
        <v>8825</v>
      </c>
      <c r="D59" s="1" t="n">
        <v>1</v>
      </c>
      <c r="E59" s="3" t="s">
        <v>8826</v>
      </c>
    </row>
    <row r="60" customFormat="false" ht="431.3" hidden="false" customHeight="false" outlineLevel="0" collapsed="false">
      <c r="A60" s="1" t="s">
        <v>8827</v>
      </c>
      <c r="B60" s="1" t="s">
        <v>8828</v>
      </c>
      <c r="C60" s="1" t="s">
        <v>8829</v>
      </c>
      <c r="D60" s="1" t="s">
        <v>8654</v>
      </c>
      <c r="E60" s="2" t="s">
        <v>8830</v>
      </c>
      <c r="F60" s="3" t="s">
        <v>8831</v>
      </c>
    </row>
    <row r="61" customFormat="false" ht="431.3" hidden="false" customHeight="false" outlineLevel="0" collapsed="false">
      <c r="A61" s="1" t="s">
        <v>8832</v>
      </c>
      <c r="B61" s="3" t="s">
        <v>8833</v>
      </c>
      <c r="C61" s="1" t="s">
        <v>8834</v>
      </c>
      <c r="D61" s="1" t="n">
        <v>1</v>
      </c>
      <c r="E61" s="3" t="s">
        <v>8835</v>
      </c>
      <c r="F61" s="3" t="s">
        <v>8836</v>
      </c>
    </row>
    <row r="62" customFormat="false" ht="229.85" hidden="false" customHeight="false" outlineLevel="0" collapsed="false">
      <c r="A62" s="1" t="s">
        <v>8837</v>
      </c>
      <c r="B62" s="3" t="s">
        <v>8838</v>
      </c>
      <c r="C62" s="1" t="s">
        <v>8839</v>
      </c>
      <c r="D62" s="1" t="n">
        <v>1</v>
      </c>
    </row>
    <row r="63" customFormat="false" ht="162.65" hidden="false" customHeight="false" outlineLevel="0" collapsed="false">
      <c r="A63" s="1" t="s">
        <v>8840</v>
      </c>
      <c r="B63" s="3" t="s">
        <v>8841</v>
      </c>
      <c r="C63" s="1" t="s">
        <v>1583</v>
      </c>
      <c r="D63" s="1" t="n">
        <v>1</v>
      </c>
      <c r="E63" s="3" t="s">
        <v>8842</v>
      </c>
    </row>
    <row r="64" customFormat="false" ht="162.65" hidden="false" customHeight="false" outlineLevel="0" collapsed="false">
      <c r="A64" s="1" t="s">
        <v>8843</v>
      </c>
      <c r="B64" s="1" t="s">
        <v>8844</v>
      </c>
      <c r="C64" s="1" t="s">
        <v>8845</v>
      </c>
      <c r="D64" s="1" t="s">
        <v>8846</v>
      </c>
      <c r="E64" s="3" t="s">
        <v>8847</v>
      </c>
    </row>
    <row r="65" customFormat="false" ht="216.4" hidden="false" customHeight="false" outlineLevel="0" collapsed="false">
      <c r="A65" s="1" t="s">
        <v>8848</v>
      </c>
      <c r="B65" s="3" t="s">
        <v>8849</v>
      </c>
      <c r="C65" s="1" t="s">
        <v>8850</v>
      </c>
      <c r="E65" s="3" t="s">
        <v>8851</v>
      </c>
      <c r="F65" s="2" t="s">
        <v>8852</v>
      </c>
    </row>
    <row r="66" customFormat="false" ht="256.7" hidden="false" customHeight="false" outlineLevel="0" collapsed="false">
      <c r="A66" s="1" t="s">
        <v>8853</v>
      </c>
      <c r="B66" s="3" t="s">
        <v>8854</v>
      </c>
      <c r="C66" s="1" t="s">
        <v>8855</v>
      </c>
      <c r="D66" s="1" t="s">
        <v>8615</v>
      </c>
      <c r="E66" s="3" t="s">
        <v>8856</v>
      </c>
    </row>
    <row r="67" customFormat="false" ht="417.9" hidden="false" customHeight="false" outlineLevel="0" collapsed="false">
      <c r="A67" s="1" t="s">
        <v>8857</v>
      </c>
      <c r="B67" s="3" t="s">
        <v>8858</v>
      </c>
      <c r="C67" s="1" t="s">
        <v>8859</v>
      </c>
      <c r="D67" s="1" t="s">
        <v>8615</v>
      </c>
      <c r="E67" s="3" t="s">
        <v>8860</v>
      </c>
    </row>
    <row r="68" customFormat="false" ht="364.15" hidden="false" customHeight="false" outlineLevel="0" collapsed="false">
      <c r="A68" s="1" t="s">
        <v>8861</v>
      </c>
      <c r="B68" s="3" t="s">
        <v>8862</v>
      </c>
      <c r="C68" s="1" t="s">
        <v>8863</v>
      </c>
      <c r="D68" s="1" t="s">
        <v>8615</v>
      </c>
      <c r="E68" s="3" t="s">
        <v>8864</v>
      </c>
    </row>
    <row r="69" customFormat="false" ht="149.25" hidden="false" customHeight="false" outlineLevel="0" collapsed="false">
      <c r="A69" s="3" t="s">
        <v>8865</v>
      </c>
      <c r="B69" s="3" t="s">
        <v>8866</v>
      </c>
      <c r="C69" s="1" t="s">
        <v>8867</v>
      </c>
      <c r="D69" s="1" t="s">
        <v>8615</v>
      </c>
      <c r="E69" s="3" t="s">
        <v>8868</v>
      </c>
    </row>
    <row r="70" customFormat="false" ht="216.4" hidden="false" customHeight="false" outlineLevel="0" collapsed="false">
      <c r="A70" s="1" t="s">
        <v>8869</v>
      </c>
      <c r="B70" s="3" t="s">
        <v>8870</v>
      </c>
      <c r="C70" s="1" t="s">
        <v>8871</v>
      </c>
      <c r="D70" s="1" t="s">
        <v>8615</v>
      </c>
      <c r="E70" s="3" t="s">
        <v>8872</v>
      </c>
    </row>
    <row r="71" customFormat="false" ht="579.1" hidden="false" customHeight="false" outlineLevel="0" collapsed="false">
      <c r="A71" s="1" t="s">
        <v>8873</v>
      </c>
      <c r="B71" s="3" t="s">
        <v>8874</v>
      </c>
      <c r="C71" s="1" t="s">
        <v>8875</v>
      </c>
      <c r="D71" s="1" t="s">
        <v>8615</v>
      </c>
      <c r="E71" s="3" t="s">
        <v>8876</v>
      </c>
      <c r="F71" s="3" t="s">
        <v>8877</v>
      </c>
    </row>
    <row r="72" customFormat="false" ht="189.55" hidden="false" customHeight="false" outlineLevel="0" collapsed="false">
      <c r="A72" s="1" t="s">
        <v>8878</v>
      </c>
      <c r="B72" s="3" t="s">
        <v>8879</v>
      </c>
      <c r="C72" s="1" t="s">
        <v>1853</v>
      </c>
      <c r="D72" s="1" t="s">
        <v>8615</v>
      </c>
    </row>
    <row r="73" customFormat="false" ht="431.3" hidden="false" customHeight="false" outlineLevel="0" collapsed="false">
      <c r="A73" s="1" t="s">
        <v>8880</v>
      </c>
      <c r="B73" s="3" t="s">
        <v>8881</v>
      </c>
      <c r="C73" s="1" t="s">
        <v>8882</v>
      </c>
      <c r="D73" s="1" t="s">
        <v>8615</v>
      </c>
      <c r="E73" s="3" t="s">
        <v>8883</v>
      </c>
    </row>
    <row r="74" customFormat="false" ht="162.65" hidden="false" customHeight="false" outlineLevel="0" collapsed="false">
      <c r="A74" s="3" t="s">
        <v>8884</v>
      </c>
      <c r="B74" s="1" t="s">
        <v>8885</v>
      </c>
      <c r="C74" s="1" t="s">
        <v>8886</v>
      </c>
      <c r="D74" s="1" t="s">
        <v>8615</v>
      </c>
      <c r="E74" s="3" t="s">
        <v>8887</v>
      </c>
    </row>
    <row r="75" customFormat="false" ht="176.1" hidden="false" customHeight="false" outlineLevel="0" collapsed="false">
      <c r="A75" s="1" t="s">
        <v>8888</v>
      </c>
      <c r="C75" s="1" t="s">
        <v>8889</v>
      </c>
      <c r="D75" s="1" t="s">
        <v>8615</v>
      </c>
      <c r="E75" s="3" t="s">
        <v>8890</v>
      </c>
    </row>
    <row r="76" customFormat="false" ht="270.1" hidden="false" customHeight="false" outlineLevel="0" collapsed="false">
      <c r="A76" s="1" t="s">
        <v>8891</v>
      </c>
      <c r="B76" s="3" t="s">
        <v>8892</v>
      </c>
      <c r="C76" s="1" t="s">
        <v>8893</v>
      </c>
      <c r="D76" s="1" t="s">
        <v>8615</v>
      </c>
      <c r="E76" s="3" t="s">
        <v>8894</v>
      </c>
      <c r="F76" s="2" t="s">
        <v>8895</v>
      </c>
    </row>
    <row r="77" customFormat="false" ht="283.55" hidden="false" customHeight="false" outlineLevel="0" collapsed="false">
      <c r="A77" s="1" t="s">
        <v>8896</v>
      </c>
      <c r="B77" s="3" t="s">
        <v>8897</v>
      </c>
      <c r="C77" s="1" t="s">
        <v>8898</v>
      </c>
      <c r="D77" s="1" t="s">
        <v>8615</v>
      </c>
      <c r="E77" s="3" t="s">
        <v>8899</v>
      </c>
    </row>
    <row r="78" customFormat="false" ht="162.65" hidden="false" customHeight="false" outlineLevel="0" collapsed="false">
      <c r="A78" s="1" t="s">
        <v>8900</v>
      </c>
      <c r="B78" s="1" t="s">
        <v>8901</v>
      </c>
      <c r="C78" s="1" t="s">
        <v>8902</v>
      </c>
      <c r="D78" s="1" t="s">
        <v>8615</v>
      </c>
      <c r="E78" s="3" t="s">
        <v>8903</v>
      </c>
    </row>
    <row r="79" customFormat="false" ht="176.1" hidden="false" customHeight="false" outlineLevel="0" collapsed="false">
      <c r="A79" s="1" t="s">
        <v>8904</v>
      </c>
      <c r="B79" s="1" t="s">
        <v>8905</v>
      </c>
      <c r="C79" s="1" t="s">
        <v>2745</v>
      </c>
      <c r="D79" s="1" t="s">
        <v>8615</v>
      </c>
      <c r="E79" s="3" t="s">
        <v>8906</v>
      </c>
    </row>
    <row r="80" customFormat="false" ht="176.1" hidden="false" customHeight="false" outlineLevel="0" collapsed="false">
      <c r="A80" s="1" t="s">
        <v>8907</v>
      </c>
      <c r="B80" s="1" t="s">
        <v>8908</v>
      </c>
      <c r="C80" s="1" t="s">
        <v>8909</v>
      </c>
      <c r="D80" s="1" t="s">
        <v>8615</v>
      </c>
      <c r="E80" s="3" t="s">
        <v>8910</v>
      </c>
    </row>
    <row r="81" customFormat="false" ht="176.1" hidden="false" customHeight="false" outlineLevel="0" collapsed="false">
      <c r="A81" s="1" t="s">
        <v>8911</v>
      </c>
      <c r="B81" s="3" t="s">
        <v>8912</v>
      </c>
      <c r="C81" s="1" t="s">
        <v>8909</v>
      </c>
      <c r="D81" s="1" t="s">
        <v>8615</v>
      </c>
      <c r="E81" s="3" t="s">
        <v>8910</v>
      </c>
    </row>
    <row r="82" customFormat="false" ht="270.1" hidden="false" customHeight="false" outlineLevel="0" collapsed="false">
      <c r="A82" s="3" t="s">
        <v>8913</v>
      </c>
      <c r="B82" s="3" t="s">
        <v>8914</v>
      </c>
      <c r="C82" s="1" t="s">
        <v>2731</v>
      </c>
      <c r="D82" s="1" t="s">
        <v>8615</v>
      </c>
      <c r="E82" s="3" t="s">
        <v>8915</v>
      </c>
    </row>
    <row r="83" customFormat="false" ht="216.4" hidden="false" customHeight="false" outlineLevel="0" collapsed="false">
      <c r="A83" s="3" t="s">
        <v>8916</v>
      </c>
      <c r="B83" s="3" t="s">
        <v>8917</v>
      </c>
      <c r="C83" s="1" t="s">
        <v>2743</v>
      </c>
      <c r="D83" s="1" t="s">
        <v>8615</v>
      </c>
      <c r="E83" s="3" t="s">
        <v>8918</v>
      </c>
    </row>
    <row r="84" customFormat="false" ht="256.7" hidden="false" customHeight="false" outlineLevel="0" collapsed="false">
      <c r="A84" s="1" t="s">
        <v>8919</v>
      </c>
      <c r="B84" s="3" t="s">
        <v>8920</v>
      </c>
      <c r="C84" s="1" t="s">
        <v>8902</v>
      </c>
      <c r="D84" s="1" t="s">
        <v>8615</v>
      </c>
      <c r="E84" s="3" t="s">
        <v>8921</v>
      </c>
    </row>
    <row r="85" customFormat="false" ht="176.1" hidden="false" customHeight="false" outlineLevel="0" collapsed="false">
      <c r="A85" s="3" t="s">
        <v>8922</v>
      </c>
      <c r="B85" s="3" t="s">
        <v>8923</v>
      </c>
      <c r="C85" s="1" t="s">
        <v>8924</v>
      </c>
      <c r="D85" s="1" t="s">
        <v>8615</v>
      </c>
      <c r="E85" s="3" t="s">
        <v>8925</v>
      </c>
    </row>
    <row r="86" customFormat="false" ht="458.2" hidden="false" customHeight="false" outlineLevel="0" collapsed="false">
      <c r="A86" s="1" t="s">
        <v>8926</v>
      </c>
      <c r="B86" s="3" t="s">
        <v>8927</v>
      </c>
      <c r="C86" s="1" t="s">
        <v>2841</v>
      </c>
      <c r="D86" s="1" t="s">
        <v>8615</v>
      </c>
      <c r="E86" s="3" t="s">
        <v>8928</v>
      </c>
    </row>
    <row r="87" customFormat="false" ht="176.1" hidden="false" customHeight="false" outlineLevel="0" collapsed="false">
      <c r="A87" s="1" t="s">
        <v>8929</v>
      </c>
      <c r="B87" s="1" t="s">
        <v>8930</v>
      </c>
      <c r="C87" s="1" t="s">
        <v>8931</v>
      </c>
      <c r="D87" s="1" t="s">
        <v>8615</v>
      </c>
      <c r="E87" s="3" t="s">
        <v>8932</v>
      </c>
    </row>
    <row r="88" customFormat="false" ht="176.1" hidden="false" customHeight="false" outlineLevel="0" collapsed="false">
      <c r="A88" s="1" t="s">
        <v>8933</v>
      </c>
      <c r="B88" s="1" t="s">
        <v>8934</v>
      </c>
      <c r="C88" s="1" t="s">
        <v>8935</v>
      </c>
      <c r="D88" s="1" t="s">
        <v>8615</v>
      </c>
      <c r="E88" s="3" t="s">
        <v>8936</v>
      </c>
    </row>
    <row r="89" customFormat="false" ht="176.1" hidden="false" customHeight="false" outlineLevel="0" collapsed="false">
      <c r="A89" s="3" t="s">
        <v>8937</v>
      </c>
      <c r="B89" s="3" t="s">
        <v>8938</v>
      </c>
      <c r="C89" s="1" t="s">
        <v>2888</v>
      </c>
      <c r="D89" s="1" t="s">
        <v>8615</v>
      </c>
      <c r="E89" s="3" t="s">
        <v>8939</v>
      </c>
    </row>
    <row r="90" customFormat="false" ht="162.65" hidden="false" customHeight="false" outlineLevel="0" collapsed="false">
      <c r="A90" s="1" t="s">
        <v>8940</v>
      </c>
      <c r="B90" s="1" t="s">
        <v>8941</v>
      </c>
      <c r="C90" s="1" t="s">
        <v>2921</v>
      </c>
      <c r="D90" s="1" t="s">
        <v>8615</v>
      </c>
      <c r="E90" s="3" t="s">
        <v>8942</v>
      </c>
    </row>
    <row r="91" customFormat="false" ht="202.95" hidden="false" customHeight="false" outlineLevel="0" collapsed="false">
      <c r="A91" s="1" t="s">
        <v>8943</v>
      </c>
      <c r="B91" s="3" t="s">
        <v>8944</v>
      </c>
      <c r="C91" s="1" t="s">
        <v>8945</v>
      </c>
      <c r="D91" s="1" t="s">
        <v>8615</v>
      </c>
      <c r="E91" s="3" t="s">
        <v>8946</v>
      </c>
    </row>
    <row r="92" customFormat="false" ht="283.55" hidden="false" customHeight="false" outlineLevel="0" collapsed="false">
      <c r="A92" s="3" t="s">
        <v>8947</v>
      </c>
      <c r="B92" s="3" t="s">
        <v>8948</v>
      </c>
      <c r="C92" s="1" t="s">
        <v>2938</v>
      </c>
      <c r="D92" s="1" t="n">
        <v>1</v>
      </c>
      <c r="E92" s="3" t="s">
        <v>8949</v>
      </c>
    </row>
    <row r="93" customFormat="false" ht="229.85" hidden="false" customHeight="false" outlineLevel="0" collapsed="false">
      <c r="A93" s="1" t="s">
        <v>8950</v>
      </c>
      <c r="B93" s="3" t="s">
        <v>8951</v>
      </c>
      <c r="C93" s="1" t="s">
        <v>8952</v>
      </c>
      <c r="D93" s="1" t="s">
        <v>8615</v>
      </c>
      <c r="E93" s="3" t="s">
        <v>8953</v>
      </c>
    </row>
    <row r="94" customFormat="false" ht="189.55" hidden="false" customHeight="false" outlineLevel="0" collapsed="false">
      <c r="A94" s="1" t="s">
        <v>8954</v>
      </c>
      <c r="B94" s="3" t="s">
        <v>8955</v>
      </c>
      <c r="C94" s="1" t="s">
        <v>2910</v>
      </c>
      <c r="D94" s="1" t="s">
        <v>8615</v>
      </c>
      <c r="E94" s="3" t="s">
        <v>8956</v>
      </c>
    </row>
    <row r="95" customFormat="false" ht="270.1" hidden="false" customHeight="false" outlineLevel="0" collapsed="false">
      <c r="A95" s="1" t="s">
        <v>8957</v>
      </c>
      <c r="B95" s="3" t="s">
        <v>8958</v>
      </c>
      <c r="C95" s="1" t="s">
        <v>8959</v>
      </c>
      <c r="D95" s="1" t="s">
        <v>8615</v>
      </c>
      <c r="E95" s="3" t="s">
        <v>8960</v>
      </c>
    </row>
    <row r="96" customFormat="false" ht="189.55" hidden="false" customHeight="false" outlineLevel="0" collapsed="false">
      <c r="A96" s="1" t="s">
        <v>8961</v>
      </c>
      <c r="B96" s="3" t="s">
        <v>8962</v>
      </c>
      <c r="C96" s="1" t="s">
        <v>2914</v>
      </c>
      <c r="D96" s="1" t="s">
        <v>8615</v>
      </c>
      <c r="E96" s="3" t="s">
        <v>8963</v>
      </c>
    </row>
    <row r="97" customFormat="false" ht="149.25" hidden="false" customHeight="false" outlineLevel="0" collapsed="false">
      <c r="A97" s="1" t="s">
        <v>8964</v>
      </c>
      <c r="B97" s="1" t="s">
        <v>8965</v>
      </c>
      <c r="C97" s="1" t="s">
        <v>3115</v>
      </c>
      <c r="D97" s="1" t="s">
        <v>8615</v>
      </c>
      <c r="E97" s="3" t="s">
        <v>8966</v>
      </c>
    </row>
    <row r="98" customFormat="false" ht="525.35" hidden="false" customHeight="false" outlineLevel="0" collapsed="false">
      <c r="A98" s="1" t="s">
        <v>8967</v>
      </c>
      <c r="B98" s="3" t="s">
        <v>8968</v>
      </c>
      <c r="C98" s="1" t="s">
        <v>2961</v>
      </c>
      <c r="D98" s="1" t="s">
        <v>8615</v>
      </c>
      <c r="E98" s="3" t="s">
        <v>8969</v>
      </c>
    </row>
    <row r="99" customFormat="false" ht="149.25" hidden="false" customHeight="false" outlineLevel="0" collapsed="false">
      <c r="A99" s="1" t="s">
        <v>8970</v>
      </c>
      <c r="B99" s="1" t="s">
        <v>8971</v>
      </c>
      <c r="C99" s="1" t="s">
        <v>3153</v>
      </c>
      <c r="D99" s="1" t="n">
        <v>1</v>
      </c>
      <c r="E99" s="3" t="s">
        <v>8972</v>
      </c>
    </row>
    <row r="100" customFormat="false" ht="431.3" hidden="false" customHeight="false" outlineLevel="0" collapsed="false">
      <c r="A100" s="1" t="s">
        <v>8973</v>
      </c>
      <c r="B100" s="1" t="s">
        <v>8974</v>
      </c>
      <c r="C100" s="1" t="s">
        <v>8975</v>
      </c>
      <c r="D100" s="1" t="s">
        <v>8615</v>
      </c>
      <c r="E100" s="3" t="s">
        <v>8976</v>
      </c>
    </row>
    <row r="101" customFormat="false" ht="176.1" hidden="false" customHeight="false" outlineLevel="0" collapsed="false">
      <c r="A101" s="1" t="s">
        <v>8977</v>
      </c>
      <c r="B101" s="3" t="s">
        <v>8978</v>
      </c>
      <c r="C101" s="1" t="s">
        <v>8979</v>
      </c>
      <c r="D101" s="1" t="s">
        <v>8615</v>
      </c>
      <c r="E101" s="3" t="s">
        <v>8980</v>
      </c>
    </row>
    <row r="102" customFormat="false" ht="176.1" hidden="false" customHeight="false" outlineLevel="0" collapsed="false">
      <c r="A102" s="1" t="s">
        <v>8981</v>
      </c>
      <c r="B102" s="1" t="s">
        <v>8982</v>
      </c>
      <c r="C102" s="1" t="s">
        <v>3096</v>
      </c>
      <c r="D102" s="1" t="s">
        <v>8615</v>
      </c>
      <c r="E102" s="3" t="s">
        <v>8983</v>
      </c>
    </row>
    <row r="103" customFormat="false" ht="162.65" hidden="false" customHeight="false" outlineLevel="0" collapsed="false">
      <c r="A103" s="1" t="s">
        <v>8984</v>
      </c>
      <c r="B103" s="3" t="s">
        <v>8985</v>
      </c>
      <c r="C103" s="1" t="s">
        <v>8986</v>
      </c>
      <c r="D103" s="1" t="s">
        <v>8615</v>
      </c>
      <c r="E103" s="3" t="s">
        <v>8987</v>
      </c>
    </row>
    <row r="104" customFormat="false" ht="149.25" hidden="false" customHeight="false" outlineLevel="0" collapsed="false">
      <c r="A104" s="1" t="s">
        <v>8988</v>
      </c>
      <c r="B104" s="1" t="s">
        <v>8989</v>
      </c>
      <c r="C104" s="1" t="s">
        <v>8990</v>
      </c>
      <c r="D104" s="1" t="s">
        <v>8615</v>
      </c>
      <c r="E104" s="3" t="s">
        <v>8991</v>
      </c>
    </row>
    <row r="105" customFormat="false" ht="176.1" hidden="false" customHeight="false" outlineLevel="0" collapsed="false">
      <c r="A105" s="1" t="s">
        <v>8992</v>
      </c>
      <c r="B105" s="1" t="s">
        <v>8993</v>
      </c>
      <c r="C105" s="1" t="s">
        <v>3431</v>
      </c>
      <c r="D105" s="1" t="s">
        <v>8654</v>
      </c>
      <c r="E105" s="3" t="s">
        <v>8994</v>
      </c>
    </row>
    <row r="106" customFormat="false" ht="176.1" hidden="false" customHeight="false" outlineLevel="0" collapsed="false">
      <c r="A106" s="1" t="s">
        <v>8995</v>
      </c>
      <c r="B106" s="1" t="s">
        <v>8996</v>
      </c>
      <c r="C106" s="1" t="s">
        <v>3414</v>
      </c>
      <c r="D106" s="1" t="s">
        <v>8615</v>
      </c>
      <c r="E106" s="3" t="s">
        <v>8997</v>
      </c>
    </row>
    <row r="107" customFormat="false" ht="216.4" hidden="false" customHeight="false" outlineLevel="0" collapsed="false">
      <c r="A107" s="1" t="s">
        <v>8998</v>
      </c>
      <c r="B107" s="3" t="s">
        <v>8999</v>
      </c>
      <c r="C107" s="1" t="s">
        <v>9000</v>
      </c>
      <c r="D107" s="1" t="s">
        <v>8615</v>
      </c>
      <c r="E107" s="3" t="s">
        <v>9001</v>
      </c>
    </row>
    <row r="108" customFormat="false" ht="176.1" hidden="false" customHeight="false" outlineLevel="0" collapsed="false">
      <c r="A108" s="1" t="s">
        <v>9002</v>
      </c>
      <c r="B108" s="3" t="s">
        <v>9003</v>
      </c>
      <c r="C108" s="1" t="s">
        <v>9004</v>
      </c>
      <c r="D108" s="1" t="s">
        <v>8615</v>
      </c>
      <c r="E108" s="3" t="s">
        <v>9005</v>
      </c>
    </row>
    <row r="109" customFormat="false" ht="176.1" hidden="false" customHeight="false" outlineLevel="0" collapsed="false">
      <c r="A109" s="1" t="s">
        <v>9006</v>
      </c>
      <c r="B109" s="1" t="s">
        <v>9007</v>
      </c>
      <c r="C109" s="1" t="s">
        <v>3427</v>
      </c>
      <c r="D109" s="1" t="s">
        <v>9008</v>
      </c>
      <c r="E109" s="3" t="s">
        <v>9009</v>
      </c>
    </row>
    <row r="110" customFormat="false" ht="176.1" hidden="false" customHeight="false" outlineLevel="0" collapsed="false">
      <c r="A110" s="1" t="s">
        <v>9010</v>
      </c>
      <c r="B110" s="1" t="s">
        <v>9011</v>
      </c>
      <c r="C110" s="1" t="s">
        <v>9012</v>
      </c>
      <c r="D110" s="1" t="s">
        <v>8615</v>
      </c>
      <c r="E110" s="3" t="s">
        <v>9013</v>
      </c>
    </row>
    <row r="111" customFormat="false" ht="176.1" hidden="false" customHeight="false" outlineLevel="0" collapsed="false">
      <c r="A111" s="1" t="s">
        <v>9014</v>
      </c>
      <c r="B111" s="3" t="s">
        <v>9015</v>
      </c>
      <c r="C111" s="1" t="s">
        <v>9016</v>
      </c>
      <c r="D111" s="1" t="s">
        <v>8615</v>
      </c>
      <c r="E111" s="3" t="s">
        <v>9017</v>
      </c>
    </row>
    <row r="112" customFormat="false" ht="176.1" hidden="false" customHeight="false" outlineLevel="0" collapsed="false">
      <c r="A112" s="1" t="s">
        <v>9018</v>
      </c>
      <c r="B112" s="3" t="s">
        <v>9019</v>
      </c>
      <c r="C112" s="1" t="s">
        <v>9020</v>
      </c>
      <c r="D112" s="1" t="s">
        <v>8615</v>
      </c>
      <c r="E112" s="3" t="s">
        <v>9021</v>
      </c>
    </row>
    <row r="113" customFormat="false" ht="176.1" hidden="false" customHeight="false" outlineLevel="0" collapsed="false">
      <c r="A113" s="1" t="s">
        <v>9022</v>
      </c>
      <c r="B113" s="1" t="s">
        <v>9023</v>
      </c>
      <c r="C113" s="1" t="s">
        <v>9024</v>
      </c>
      <c r="D113" s="1" t="s">
        <v>8615</v>
      </c>
      <c r="E113" s="3" t="s">
        <v>9025</v>
      </c>
    </row>
    <row r="114" customFormat="false" ht="149.25" hidden="false" customHeight="false" outlineLevel="0" collapsed="false">
      <c r="A114" s="1" t="s">
        <v>9026</v>
      </c>
      <c r="B114" s="1" t="s">
        <v>9027</v>
      </c>
      <c r="C114" s="1" t="s">
        <v>4113</v>
      </c>
      <c r="D114" s="1" t="s">
        <v>8615</v>
      </c>
      <c r="E114" s="3" t="s">
        <v>9028</v>
      </c>
    </row>
    <row r="115" customFormat="false" ht="873.85" hidden="false" customHeight="false" outlineLevel="0" collapsed="false">
      <c r="A115" s="1" t="s">
        <v>9029</v>
      </c>
      <c r="B115" s="3" t="s">
        <v>9030</v>
      </c>
      <c r="C115" s="1" t="s">
        <v>4107</v>
      </c>
      <c r="D115" s="1" t="n">
        <v>1</v>
      </c>
      <c r="E115" s="3" t="s">
        <v>9031</v>
      </c>
      <c r="F115" s="2" t="s">
        <v>9032</v>
      </c>
    </row>
    <row r="116" customFormat="false" ht="189.55" hidden="false" customHeight="false" outlineLevel="0" collapsed="false">
      <c r="A116" s="1" t="s">
        <v>9033</v>
      </c>
      <c r="B116" s="3" t="s">
        <v>9034</v>
      </c>
      <c r="C116" s="1" t="s">
        <v>9035</v>
      </c>
      <c r="D116" s="1" t="s">
        <v>8615</v>
      </c>
      <c r="E116" s="3" t="s">
        <v>9036</v>
      </c>
    </row>
    <row r="117" customFormat="false" ht="229.85" hidden="false" customHeight="false" outlineLevel="0" collapsed="false">
      <c r="A117" s="3" t="s">
        <v>9037</v>
      </c>
      <c r="C117" s="1" t="s">
        <v>9035</v>
      </c>
      <c r="D117" s="1" t="s">
        <v>8615</v>
      </c>
      <c r="E117" s="3" t="s">
        <v>9038</v>
      </c>
      <c r="F117" s="2" t="s">
        <v>9039</v>
      </c>
    </row>
    <row r="118" customFormat="false" ht="162.65" hidden="false" customHeight="false" outlineLevel="0" collapsed="false">
      <c r="A118" s="1" t="s">
        <v>9040</v>
      </c>
      <c r="B118" s="1" t="s">
        <v>9041</v>
      </c>
      <c r="C118" s="1" t="s">
        <v>9042</v>
      </c>
      <c r="D118" s="1" t="s">
        <v>8615</v>
      </c>
      <c r="E118" s="3" t="s">
        <v>9043</v>
      </c>
    </row>
    <row r="119" customFormat="false" ht="1021.6" hidden="false" customHeight="false" outlineLevel="0" collapsed="false">
      <c r="A119" s="1" t="s">
        <v>9044</v>
      </c>
      <c r="B119" s="3" t="s">
        <v>9045</v>
      </c>
      <c r="C119" s="1" t="s">
        <v>9046</v>
      </c>
      <c r="D119" s="1" t="s">
        <v>8615</v>
      </c>
      <c r="E119" s="3" t="s">
        <v>9047</v>
      </c>
      <c r="F119" s="3" t="s">
        <v>9048</v>
      </c>
    </row>
    <row r="120" customFormat="false" ht="310.4" hidden="false" customHeight="false" outlineLevel="0" collapsed="false">
      <c r="A120" s="3" t="s">
        <v>9049</v>
      </c>
      <c r="B120" s="1" t="s">
        <v>9050</v>
      </c>
      <c r="C120" s="1" t="s">
        <v>9051</v>
      </c>
      <c r="D120" s="1" t="s">
        <v>8615</v>
      </c>
      <c r="E120" s="3" t="s">
        <v>9052</v>
      </c>
      <c r="F120" s="2" t="s">
        <v>9053</v>
      </c>
    </row>
    <row r="121" customFormat="false" ht="162.65" hidden="false" customHeight="false" outlineLevel="0" collapsed="false">
      <c r="A121" s="1" t="s">
        <v>9054</v>
      </c>
      <c r="B121" s="1" t="s">
        <v>9055</v>
      </c>
      <c r="C121" s="1" t="s">
        <v>9056</v>
      </c>
      <c r="D121" s="1" t="s">
        <v>8615</v>
      </c>
      <c r="E121" s="3" t="s">
        <v>9057</v>
      </c>
    </row>
    <row r="122" customFormat="false" ht="122.35" hidden="false" customHeight="false" outlineLevel="0" collapsed="false">
      <c r="A122" s="3" t="s">
        <v>9058</v>
      </c>
      <c r="C122" s="1" t="s">
        <v>9059</v>
      </c>
      <c r="D122" s="1" t="s">
        <v>8615</v>
      </c>
      <c r="E122" s="3" t="s">
        <v>9060</v>
      </c>
    </row>
    <row r="123" customFormat="false" ht="726.1" hidden="false" customHeight="false" outlineLevel="0" collapsed="false">
      <c r="A123" s="1" t="s">
        <v>9061</v>
      </c>
      <c r="C123" s="1" t="s">
        <v>4742</v>
      </c>
      <c r="D123" s="1" t="n">
        <v>1</v>
      </c>
      <c r="E123" s="3" t="s">
        <v>9062</v>
      </c>
      <c r="F123" s="2" t="s">
        <v>9063</v>
      </c>
    </row>
    <row r="124" customFormat="false" ht="202.95" hidden="false" customHeight="false" outlineLevel="0" collapsed="false">
      <c r="A124" s="1" t="s">
        <v>9064</v>
      </c>
      <c r="B124" s="1" t="s">
        <v>9065</v>
      </c>
      <c r="C124" s="1" t="s">
        <v>9066</v>
      </c>
      <c r="D124" s="1" t="s">
        <v>8615</v>
      </c>
      <c r="E124" s="3" t="s">
        <v>9067</v>
      </c>
    </row>
    <row r="125" customFormat="false" ht="900.7" hidden="false" customHeight="false" outlineLevel="0" collapsed="false">
      <c r="A125" s="1" t="s">
        <v>9068</v>
      </c>
      <c r="C125" s="1" t="s">
        <v>9069</v>
      </c>
      <c r="D125" s="1" t="s">
        <v>8615</v>
      </c>
      <c r="E125" s="3" t="s">
        <v>9070</v>
      </c>
      <c r="F125" s="3" t="s">
        <v>9071</v>
      </c>
    </row>
    <row r="126" customFormat="false" ht="176.1" hidden="false" customHeight="false" outlineLevel="0" collapsed="false">
      <c r="A126" s="1" t="s">
        <v>9072</v>
      </c>
      <c r="C126" s="1" t="s">
        <v>9073</v>
      </c>
      <c r="D126" s="1" t="s">
        <v>8615</v>
      </c>
      <c r="E126" s="3" t="s">
        <v>9074</v>
      </c>
    </row>
    <row r="127" customFormat="false" ht="55.2" hidden="false" customHeight="false" outlineLevel="0" collapsed="false">
      <c r="A127" s="1" t="s">
        <v>9075</v>
      </c>
      <c r="B127" s="3" t="s">
        <v>9076</v>
      </c>
      <c r="C127" s="1" t="s">
        <v>9077</v>
      </c>
      <c r="D127" s="1" t="s">
        <v>8615</v>
      </c>
      <c r="E127" s="2" t="s">
        <v>9077</v>
      </c>
    </row>
    <row r="128" customFormat="false" ht="216.4" hidden="false" customHeight="false" outlineLevel="0" collapsed="false">
      <c r="A128" s="1" t="s">
        <v>9078</v>
      </c>
      <c r="B128" s="3" t="s">
        <v>9079</v>
      </c>
      <c r="C128" s="1" t="s">
        <v>9080</v>
      </c>
      <c r="D128" s="1" t="s">
        <v>8615</v>
      </c>
      <c r="E128" s="3" t="s">
        <v>9081</v>
      </c>
      <c r="F128" s="2" t="s">
        <v>9082</v>
      </c>
    </row>
    <row r="129" customFormat="false" ht="229.85" hidden="false" customHeight="false" outlineLevel="0" collapsed="false">
      <c r="A129" s="1" t="s">
        <v>9083</v>
      </c>
      <c r="B129" s="3" t="s">
        <v>9084</v>
      </c>
      <c r="C129" s="1" t="s">
        <v>9085</v>
      </c>
      <c r="D129" s="1" t="s">
        <v>8615</v>
      </c>
      <c r="E129" s="3" t="s">
        <v>9086</v>
      </c>
      <c r="F129" s="3" t="s">
        <v>9087</v>
      </c>
    </row>
    <row r="130" customFormat="false" ht="404.45" hidden="false" customHeight="false" outlineLevel="0" collapsed="false">
      <c r="A130" s="1" t="s">
        <v>9088</v>
      </c>
      <c r="B130" s="1" t="s">
        <v>9089</v>
      </c>
      <c r="C130" s="1" t="s">
        <v>9090</v>
      </c>
      <c r="D130" s="1" t="s">
        <v>8615</v>
      </c>
      <c r="E130" s="3" t="s">
        <v>9091</v>
      </c>
      <c r="F130" s="3" t="s">
        <v>9092</v>
      </c>
    </row>
    <row r="131" customFormat="false" ht="189.55" hidden="false" customHeight="false" outlineLevel="0" collapsed="false">
      <c r="A131" s="3" t="s">
        <v>9093</v>
      </c>
      <c r="B131" s="1" t="s">
        <v>9094</v>
      </c>
      <c r="C131" s="1" t="s">
        <v>9095</v>
      </c>
      <c r="D131" s="1" t="s">
        <v>8615</v>
      </c>
      <c r="E131" s="3" t="s">
        <v>9096</v>
      </c>
    </row>
    <row r="132" customFormat="false" ht="189.55" hidden="false" customHeight="false" outlineLevel="0" collapsed="false">
      <c r="A132" s="3" t="s">
        <v>9097</v>
      </c>
      <c r="B132" s="1" t="s">
        <v>9098</v>
      </c>
      <c r="C132" s="1" t="s">
        <v>9099</v>
      </c>
      <c r="D132" s="1" t="s">
        <v>8615</v>
      </c>
      <c r="E132" s="3" t="s">
        <v>9100</v>
      </c>
    </row>
    <row r="133" customFormat="false" ht="162.65" hidden="false" customHeight="false" outlineLevel="0" collapsed="false">
      <c r="A133" s="1" t="s">
        <v>9101</v>
      </c>
      <c r="B133" s="3" t="s">
        <v>9102</v>
      </c>
      <c r="C133" s="1" t="s">
        <v>9103</v>
      </c>
      <c r="D133" s="1" t="s">
        <v>8615</v>
      </c>
      <c r="E133" s="3" t="s">
        <v>9104</v>
      </c>
    </row>
    <row r="134" customFormat="false" ht="189.55" hidden="false" customHeight="false" outlineLevel="0" collapsed="false">
      <c r="A134" s="1" t="s">
        <v>9105</v>
      </c>
      <c r="C134" s="1" t="s">
        <v>9106</v>
      </c>
      <c r="D134" s="1" t="s">
        <v>8615</v>
      </c>
      <c r="E134" s="3" t="s">
        <v>9107</v>
      </c>
    </row>
    <row r="135" customFormat="false" ht="189.55" hidden="false" customHeight="false" outlineLevel="0" collapsed="false">
      <c r="A135" s="1" t="s">
        <v>9108</v>
      </c>
      <c r="B135" s="3" t="s">
        <v>9109</v>
      </c>
      <c r="C135" s="1" t="s">
        <v>5255</v>
      </c>
      <c r="D135" s="1" t="s">
        <v>8615</v>
      </c>
      <c r="E135" s="3" t="s">
        <v>9110</v>
      </c>
    </row>
    <row r="136" customFormat="false" ht="793.25" hidden="false" customHeight="false" outlineLevel="0" collapsed="false">
      <c r="A136" s="1" t="s">
        <v>9111</v>
      </c>
      <c r="C136" s="1" t="s">
        <v>9112</v>
      </c>
      <c r="D136" s="1" t="s">
        <v>8615</v>
      </c>
      <c r="E136" s="3" t="s">
        <v>9113</v>
      </c>
      <c r="F136" s="3" t="s">
        <v>9114</v>
      </c>
    </row>
    <row r="137" customFormat="false" ht="162.65" hidden="false" customHeight="false" outlineLevel="0" collapsed="false">
      <c r="A137" s="1" t="s">
        <v>9115</v>
      </c>
      <c r="B137" s="3" t="s">
        <v>9116</v>
      </c>
      <c r="C137" s="1" t="s">
        <v>5005</v>
      </c>
      <c r="D137" s="1" t="s">
        <v>8615</v>
      </c>
      <c r="E137" s="3" t="s">
        <v>9117</v>
      </c>
    </row>
    <row r="138" customFormat="false" ht="189.55" hidden="false" customHeight="false" outlineLevel="0" collapsed="false">
      <c r="A138" s="1" t="s">
        <v>9118</v>
      </c>
      <c r="B138" s="3" t="s">
        <v>9119</v>
      </c>
      <c r="C138" s="1" t="s">
        <v>9120</v>
      </c>
      <c r="D138" s="1" t="s">
        <v>8615</v>
      </c>
      <c r="E138" s="3" t="s">
        <v>9121</v>
      </c>
    </row>
    <row r="139" customFormat="false" ht="632.8" hidden="false" customHeight="false" outlineLevel="0" collapsed="false">
      <c r="A139" s="1" t="s">
        <v>9122</v>
      </c>
      <c r="C139" s="1" t="s">
        <v>5283</v>
      </c>
      <c r="D139" s="1" t="s">
        <v>8615</v>
      </c>
      <c r="E139" s="3" t="s">
        <v>9123</v>
      </c>
      <c r="F139" s="2" t="s">
        <v>9124</v>
      </c>
    </row>
    <row r="140" customFormat="false" ht="364.15" hidden="false" customHeight="false" outlineLevel="0" collapsed="false">
      <c r="A140" s="1" t="s">
        <v>9125</v>
      </c>
      <c r="B140" s="1" t="s">
        <v>9126</v>
      </c>
      <c r="C140" s="1" t="s">
        <v>5266</v>
      </c>
      <c r="D140" s="1" t="s">
        <v>8615</v>
      </c>
      <c r="E140" s="3" t="s">
        <v>9127</v>
      </c>
    </row>
    <row r="141" customFormat="false" ht="229.85" hidden="false" customHeight="false" outlineLevel="0" collapsed="false">
      <c r="A141" s="1" t="s">
        <v>9128</v>
      </c>
      <c r="B141" s="1" t="s">
        <v>9129</v>
      </c>
      <c r="C141" s="1" t="s">
        <v>5005</v>
      </c>
      <c r="D141" s="1" t="s">
        <v>8615</v>
      </c>
      <c r="E141" s="3" t="s">
        <v>9130</v>
      </c>
    </row>
    <row r="142" customFormat="false" ht="162.65" hidden="false" customHeight="false" outlineLevel="0" collapsed="false">
      <c r="A142" s="1" t="s">
        <v>9131</v>
      </c>
      <c r="C142" s="1" t="s">
        <v>5304</v>
      </c>
      <c r="D142" s="1" t="s">
        <v>8615</v>
      </c>
      <c r="E142" s="3" t="s">
        <v>9132</v>
      </c>
    </row>
    <row r="143" customFormat="false" ht="162.65" hidden="false" customHeight="false" outlineLevel="0" collapsed="false">
      <c r="A143" s="1" t="s">
        <v>9133</v>
      </c>
      <c r="B143" s="1" t="s">
        <v>9134</v>
      </c>
      <c r="C143" s="1" t="s">
        <v>5299</v>
      </c>
      <c r="D143" s="1" t="n">
        <v>1</v>
      </c>
      <c r="E143" s="3" t="s">
        <v>9135</v>
      </c>
    </row>
    <row r="144" customFormat="false" ht="189.55" hidden="false" customHeight="false" outlineLevel="0" collapsed="false">
      <c r="A144" s="1" t="s">
        <v>9136</v>
      </c>
      <c r="B144" s="1" t="s">
        <v>9137</v>
      </c>
      <c r="C144" s="1" t="s">
        <v>5303</v>
      </c>
      <c r="D144" s="1" t="s">
        <v>8615</v>
      </c>
      <c r="E144" s="3" t="s">
        <v>9138</v>
      </c>
    </row>
    <row r="145" customFormat="false" ht="189.55" hidden="false" customHeight="false" outlineLevel="0" collapsed="false">
      <c r="A145" s="1" t="s">
        <v>9139</v>
      </c>
      <c r="B145" s="1" t="s">
        <v>9140</v>
      </c>
      <c r="C145" s="1" t="s">
        <v>9141</v>
      </c>
      <c r="D145" s="1" t="s">
        <v>8615</v>
      </c>
      <c r="E145" s="3" t="s">
        <v>9142</v>
      </c>
    </row>
    <row r="146" customFormat="false" ht="135.8" hidden="false" customHeight="false" outlineLevel="0" collapsed="false">
      <c r="A146" s="1" t="s">
        <v>9143</v>
      </c>
      <c r="B146" s="1" t="s">
        <v>9144</v>
      </c>
      <c r="C146" s="1" t="s">
        <v>5316</v>
      </c>
      <c r="D146" s="1" t="s">
        <v>8615</v>
      </c>
      <c r="E146" s="3" t="s">
        <v>9145</v>
      </c>
    </row>
    <row r="147" customFormat="false" ht="135.8" hidden="false" customHeight="false" outlineLevel="0" collapsed="false">
      <c r="A147" s="1" t="s">
        <v>9146</v>
      </c>
      <c r="C147" s="1" t="s">
        <v>9147</v>
      </c>
      <c r="D147" s="1" t="s">
        <v>8615</v>
      </c>
      <c r="E147" s="3" t="s">
        <v>9148</v>
      </c>
    </row>
    <row r="148" customFormat="false" ht="176.1" hidden="false" customHeight="false" outlineLevel="0" collapsed="false">
      <c r="A148" s="3" t="s">
        <v>9149</v>
      </c>
      <c r="B148" s="1" t="s">
        <v>9150</v>
      </c>
      <c r="C148" s="1" t="s">
        <v>9151</v>
      </c>
      <c r="D148" s="1" t="s">
        <v>8615</v>
      </c>
      <c r="E148" s="3" t="s">
        <v>9152</v>
      </c>
    </row>
    <row r="149" customFormat="false" ht="189.55" hidden="false" customHeight="false" outlineLevel="0" collapsed="false">
      <c r="A149" s="1" t="s">
        <v>9153</v>
      </c>
      <c r="B149" s="1" t="s">
        <v>9154</v>
      </c>
      <c r="C149" s="1" t="s">
        <v>5338</v>
      </c>
      <c r="D149" s="1" t="s">
        <v>8615</v>
      </c>
      <c r="E149" s="3" t="s">
        <v>9155</v>
      </c>
      <c r="F149" s="2" t="s">
        <v>9156</v>
      </c>
    </row>
    <row r="150" customFormat="false" ht="176.1" hidden="false" customHeight="false" outlineLevel="0" collapsed="false">
      <c r="A150" s="1" t="s">
        <v>9157</v>
      </c>
      <c r="B150" s="1" t="s">
        <v>9158</v>
      </c>
      <c r="C150" s="1" t="s">
        <v>9159</v>
      </c>
      <c r="D150" s="1" t="s">
        <v>8615</v>
      </c>
      <c r="E150" s="3" t="s">
        <v>9160</v>
      </c>
    </row>
    <row r="151" customFormat="false" ht="900.7" hidden="false" customHeight="false" outlineLevel="0" collapsed="false">
      <c r="A151" s="1" t="s">
        <v>9161</v>
      </c>
      <c r="B151" s="1" t="s">
        <v>9162</v>
      </c>
      <c r="C151" s="1" t="s">
        <v>9159</v>
      </c>
      <c r="D151" s="1" t="s">
        <v>8615</v>
      </c>
      <c r="E151" s="3" t="s">
        <v>9160</v>
      </c>
      <c r="F151" s="2" t="s">
        <v>9163</v>
      </c>
    </row>
    <row r="152" customFormat="false" ht="1223.1" hidden="false" customHeight="false" outlineLevel="0" collapsed="false">
      <c r="A152" s="1" t="s">
        <v>9164</v>
      </c>
      <c r="C152" s="1" t="s">
        <v>9165</v>
      </c>
      <c r="D152" s="1" t="s">
        <v>8615</v>
      </c>
      <c r="E152" s="3" t="s">
        <v>9166</v>
      </c>
      <c r="F152" s="2" t="s">
        <v>9167</v>
      </c>
    </row>
    <row r="153" customFormat="false" ht="202.95" hidden="false" customHeight="false" outlineLevel="0" collapsed="false">
      <c r="A153" s="1" t="s">
        <v>9168</v>
      </c>
      <c r="B153" s="1" t="s">
        <v>9169</v>
      </c>
      <c r="C153" s="1" t="s">
        <v>9170</v>
      </c>
      <c r="D153" s="1" t="s">
        <v>8615</v>
      </c>
      <c r="E153" s="3" t="s">
        <v>9171</v>
      </c>
    </row>
    <row r="154" customFormat="false" ht="176.1" hidden="false" customHeight="false" outlineLevel="0" collapsed="false">
      <c r="A154" s="1" t="s">
        <v>9172</v>
      </c>
      <c r="B154" s="1" t="s">
        <v>9173</v>
      </c>
      <c r="C154" s="1" t="s">
        <v>9174</v>
      </c>
      <c r="D154" s="1" t="s">
        <v>8615</v>
      </c>
      <c r="E154" s="3" t="s">
        <v>9175</v>
      </c>
    </row>
    <row r="155" customFormat="false" ht="270.1" hidden="false" customHeight="false" outlineLevel="0" collapsed="false">
      <c r="A155" s="1" t="s">
        <v>9176</v>
      </c>
      <c r="C155" s="1" t="s">
        <v>5451</v>
      </c>
      <c r="D155" s="1" t="n">
        <v>1</v>
      </c>
      <c r="E155" s="3" t="s">
        <v>9177</v>
      </c>
      <c r="F155" s="2" t="s">
        <v>9178</v>
      </c>
    </row>
    <row r="156" customFormat="false" ht="498.5" hidden="false" customHeight="false" outlineLevel="0" collapsed="false">
      <c r="A156" s="3" t="s">
        <v>9179</v>
      </c>
      <c r="B156" s="3" t="s">
        <v>9180</v>
      </c>
      <c r="C156" s="1" t="s">
        <v>9181</v>
      </c>
      <c r="D156" s="1" t="s">
        <v>8615</v>
      </c>
      <c r="E156" s="3" t="s">
        <v>9182</v>
      </c>
      <c r="F156" s="2" t="s">
        <v>9183</v>
      </c>
    </row>
    <row r="157" customFormat="false" ht="149.25" hidden="false" customHeight="false" outlineLevel="0" collapsed="false">
      <c r="A157" s="1" t="s">
        <v>9184</v>
      </c>
      <c r="B157" s="1" t="s">
        <v>9185</v>
      </c>
      <c r="C157" s="1" t="s">
        <v>9186</v>
      </c>
      <c r="D157" s="1" t="s">
        <v>8615</v>
      </c>
      <c r="E157" s="3" t="s">
        <v>9187</v>
      </c>
    </row>
    <row r="158" customFormat="false" ht="229.85" hidden="false" customHeight="false" outlineLevel="0" collapsed="false">
      <c r="A158" s="3" t="s">
        <v>9188</v>
      </c>
      <c r="B158" s="3" t="s">
        <v>9189</v>
      </c>
      <c r="C158" s="1" t="s">
        <v>5702</v>
      </c>
      <c r="D158" s="1" t="s">
        <v>8615</v>
      </c>
      <c r="E158" s="3" t="s">
        <v>9190</v>
      </c>
    </row>
    <row r="159" customFormat="false" ht="149.25" hidden="false" customHeight="false" outlineLevel="0" collapsed="false">
      <c r="A159" s="1" t="s">
        <v>9191</v>
      </c>
      <c r="C159" s="1" t="s">
        <v>9192</v>
      </c>
      <c r="D159" s="1" t="s">
        <v>8615</v>
      </c>
      <c r="E159" s="3" t="s">
        <v>9193</v>
      </c>
    </row>
    <row r="160" customFormat="false" ht="122.35" hidden="false" customHeight="false" outlineLevel="0" collapsed="false">
      <c r="A160" s="1" t="s">
        <v>9194</v>
      </c>
      <c r="C160" s="1" t="s">
        <v>9195</v>
      </c>
      <c r="D160" s="1" t="s">
        <v>8615</v>
      </c>
      <c r="E160" s="3" t="s">
        <v>9196</v>
      </c>
    </row>
    <row r="161" customFormat="false" ht="122.35" hidden="false" customHeight="false" outlineLevel="0" collapsed="false">
      <c r="A161" s="1" t="s">
        <v>9197</v>
      </c>
      <c r="B161" s="1" t="s">
        <v>9198</v>
      </c>
      <c r="C161" s="1" t="s">
        <v>6015</v>
      </c>
      <c r="D161" s="1" t="s">
        <v>8615</v>
      </c>
      <c r="E161" s="3" t="s">
        <v>9199</v>
      </c>
    </row>
    <row r="162" customFormat="false" ht="122.35" hidden="false" customHeight="false" outlineLevel="0" collapsed="false">
      <c r="A162" s="1" t="s">
        <v>9200</v>
      </c>
      <c r="C162" s="1" t="s">
        <v>9201</v>
      </c>
      <c r="D162" s="1" t="s">
        <v>8615</v>
      </c>
      <c r="E162" s="3" t="s">
        <v>9202</v>
      </c>
    </row>
    <row r="163" customFormat="false" ht="122.35" hidden="false" customHeight="false" outlineLevel="0" collapsed="false">
      <c r="A163" s="1" t="s">
        <v>9203</v>
      </c>
      <c r="B163" s="1" t="s">
        <v>9204</v>
      </c>
      <c r="C163" s="1" t="s">
        <v>9205</v>
      </c>
      <c r="D163" s="1" t="s">
        <v>8615</v>
      </c>
      <c r="E163" s="3" t="s">
        <v>9206</v>
      </c>
    </row>
    <row r="164" customFormat="false" ht="391" hidden="false" customHeight="false" outlineLevel="0" collapsed="false">
      <c r="A164" s="1" t="s">
        <v>9207</v>
      </c>
      <c r="C164" s="1" t="s">
        <v>6010</v>
      </c>
      <c r="D164" s="1" t="n">
        <v>1</v>
      </c>
      <c r="E164" s="3" t="s">
        <v>9208</v>
      </c>
    </row>
    <row r="165" customFormat="false" ht="149.25" hidden="false" customHeight="false" outlineLevel="0" collapsed="false">
      <c r="A165" s="1" t="s">
        <v>9209</v>
      </c>
      <c r="C165" s="1" t="s">
        <v>6469</v>
      </c>
      <c r="D165" s="1" t="s">
        <v>8615</v>
      </c>
      <c r="E165" s="3" t="s">
        <v>9210</v>
      </c>
    </row>
    <row r="166" customFormat="false" ht="1129.1" hidden="false" customHeight="false" outlineLevel="0" collapsed="false">
      <c r="A166" s="1" t="s">
        <v>9211</v>
      </c>
      <c r="B166" s="1" t="s">
        <v>9212</v>
      </c>
      <c r="C166" s="1" t="s">
        <v>6424</v>
      </c>
      <c r="D166" s="1" t="s">
        <v>8615</v>
      </c>
      <c r="E166" s="3" t="s">
        <v>9213</v>
      </c>
      <c r="F166" s="2" t="s">
        <v>9214</v>
      </c>
    </row>
    <row r="167" customFormat="false" ht="176.1" hidden="false" customHeight="false" outlineLevel="0" collapsed="false">
      <c r="A167" s="1" t="s">
        <v>9215</v>
      </c>
      <c r="B167" s="1" t="s">
        <v>9216</v>
      </c>
      <c r="C167" s="1" t="s">
        <v>6422</v>
      </c>
      <c r="D167" s="1" t="s">
        <v>8615</v>
      </c>
      <c r="E167" s="3" t="s">
        <v>9217</v>
      </c>
    </row>
    <row r="168" customFormat="false" ht="712.65" hidden="false" customHeight="false" outlineLevel="0" collapsed="false">
      <c r="A168" s="1" t="s">
        <v>9218</v>
      </c>
      <c r="C168" s="1" t="s">
        <v>6451</v>
      </c>
      <c r="D168" s="1" t="s">
        <v>8615</v>
      </c>
      <c r="E168" s="3" t="s">
        <v>9219</v>
      </c>
      <c r="F168" s="2" t="s">
        <v>9220</v>
      </c>
    </row>
    <row r="169" customFormat="false" ht="149.25" hidden="false" customHeight="false" outlineLevel="0" collapsed="false">
      <c r="A169" s="1" t="s">
        <v>9221</v>
      </c>
      <c r="C169" s="1" t="s">
        <v>6457</v>
      </c>
      <c r="D169" s="1" t="s">
        <v>8654</v>
      </c>
      <c r="E169" s="3" t="s">
        <v>9222</v>
      </c>
    </row>
    <row r="170" customFormat="false" ht="377.6" hidden="false" customHeight="false" outlineLevel="0" collapsed="false">
      <c r="A170" s="1" t="s">
        <v>9223</v>
      </c>
      <c r="C170" s="1" t="s">
        <v>6467</v>
      </c>
      <c r="D170" s="1" t="s">
        <v>8615</v>
      </c>
      <c r="E170" s="3" t="s">
        <v>9224</v>
      </c>
      <c r="F170" s="2" t="s">
        <v>9225</v>
      </c>
    </row>
    <row r="171" customFormat="false" ht="994.75" hidden="false" customHeight="false" outlineLevel="0" collapsed="false">
      <c r="A171" s="1" t="s">
        <v>9226</v>
      </c>
      <c r="C171" s="1" t="s">
        <v>6424</v>
      </c>
      <c r="D171" s="1" t="s">
        <v>8615</v>
      </c>
      <c r="E171" s="3" t="s">
        <v>9227</v>
      </c>
      <c r="F171" s="2" t="s">
        <v>9228</v>
      </c>
    </row>
    <row r="172" customFormat="false" ht="149.25" hidden="false" customHeight="false" outlineLevel="0" collapsed="false">
      <c r="A172" s="1" t="s">
        <v>9229</v>
      </c>
      <c r="C172" s="1" t="s">
        <v>6480</v>
      </c>
      <c r="D172" s="1" t="s">
        <v>8615</v>
      </c>
      <c r="E172" s="3" t="s">
        <v>9230</v>
      </c>
    </row>
    <row r="173" customFormat="false" ht="149.25" hidden="false" customHeight="false" outlineLevel="0" collapsed="false">
      <c r="A173" s="1" t="s">
        <v>9231</v>
      </c>
      <c r="C173" s="1" t="s">
        <v>6486</v>
      </c>
      <c r="D173" s="1" t="s">
        <v>8615</v>
      </c>
      <c r="E173" s="3" t="s">
        <v>9232</v>
      </c>
    </row>
    <row r="174" customFormat="false" ht="176.1" hidden="false" customHeight="false" outlineLevel="0" collapsed="false">
      <c r="A174" s="1" t="s">
        <v>9233</v>
      </c>
      <c r="B174" s="1" t="s">
        <v>9212</v>
      </c>
      <c r="C174" s="1" t="s">
        <v>6500</v>
      </c>
      <c r="D174" s="1" t="s">
        <v>8615</v>
      </c>
      <c r="E174" s="3" t="s">
        <v>9234</v>
      </c>
    </row>
    <row r="175" customFormat="false" ht="176.1" hidden="false" customHeight="false" outlineLevel="0" collapsed="false">
      <c r="A175" s="1" t="s">
        <v>9235</v>
      </c>
      <c r="C175" s="1" t="s">
        <v>6520</v>
      </c>
      <c r="D175" s="1" t="n">
        <v>1</v>
      </c>
      <c r="E175" s="3" t="s">
        <v>9236</v>
      </c>
    </row>
    <row r="176" customFormat="false" ht="270.1" hidden="false" customHeight="false" outlineLevel="0" collapsed="false">
      <c r="A176" s="1" t="s">
        <v>9237</v>
      </c>
      <c r="C176" s="1" t="s">
        <v>6661</v>
      </c>
      <c r="D176" s="1" t="s">
        <v>8615</v>
      </c>
      <c r="E176" s="3" t="s">
        <v>9238</v>
      </c>
    </row>
    <row r="177" customFormat="false" ht="243.25" hidden="false" customHeight="false" outlineLevel="0" collapsed="false">
      <c r="A177" s="1" t="s">
        <v>9239</v>
      </c>
      <c r="B177" s="1" t="s">
        <v>9240</v>
      </c>
      <c r="C177" s="1" t="s">
        <v>6650</v>
      </c>
      <c r="D177" s="1" t="s">
        <v>8615</v>
      </c>
      <c r="E177" s="3" t="s">
        <v>9241</v>
      </c>
      <c r="F177" s="2" t="s">
        <v>9242</v>
      </c>
    </row>
    <row r="178" customFormat="false" ht="216.4" hidden="false" customHeight="false" outlineLevel="0" collapsed="false">
      <c r="A178" s="1" t="s">
        <v>9243</v>
      </c>
      <c r="B178" s="1" t="s">
        <v>9244</v>
      </c>
      <c r="C178" s="1" t="s">
        <v>7176</v>
      </c>
      <c r="D178" s="1" t="s">
        <v>9245</v>
      </c>
      <c r="E178" s="3" t="s">
        <v>9246</v>
      </c>
    </row>
    <row r="179" customFormat="false" ht="297" hidden="false" customHeight="false" outlineLevel="0" collapsed="false">
      <c r="A179" s="1" t="s">
        <v>9247</v>
      </c>
      <c r="B179" s="1" t="s">
        <v>9248</v>
      </c>
      <c r="C179" s="1" t="s">
        <v>6938</v>
      </c>
      <c r="D179" s="1" t="s">
        <v>8615</v>
      </c>
      <c r="E179" s="3" t="s">
        <v>9249</v>
      </c>
    </row>
    <row r="180" customFormat="false" ht="202.95" hidden="false" customHeight="false" outlineLevel="0" collapsed="false">
      <c r="A180" s="1" t="s">
        <v>9250</v>
      </c>
      <c r="C180" s="1" t="s">
        <v>6912</v>
      </c>
      <c r="D180" s="1" t="s">
        <v>8615</v>
      </c>
      <c r="E180" s="3" t="s">
        <v>9251</v>
      </c>
    </row>
    <row r="181" customFormat="false" ht="270.1" hidden="false" customHeight="false" outlineLevel="0" collapsed="false">
      <c r="A181" s="1" t="s">
        <v>9252</v>
      </c>
      <c r="B181" s="1" t="s">
        <v>9253</v>
      </c>
      <c r="C181" s="1" t="s">
        <v>6938</v>
      </c>
      <c r="D181" s="1" t="s">
        <v>8615</v>
      </c>
      <c r="E181" s="3" t="s">
        <v>9254</v>
      </c>
    </row>
    <row r="182" customFormat="false" ht="243.25" hidden="false" customHeight="false" outlineLevel="0" collapsed="false">
      <c r="A182" s="1" t="s">
        <v>9255</v>
      </c>
      <c r="B182" s="1" t="s">
        <v>9256</v>
      </c>
      <c r="C182" s="1" t="s">
        <v>6650</v>
      </c>
      <c r="D182" s="1" t="s">
        <v>8615</v>
      </c>
      <c r="E182" s="3" t="s">
        <v>9257</v>
      </c>
      <c r="F182" s="2" t="s">
        <v>9258</v>
      </c>
    </row>
    <row r="183" customFormat="false" ht="256.7" hidden="false" customHeight="false" outlineLevel="0" collapsed="false">
      <c r="A183" s="3" t="s">
        <v>9259</v>
      </c>
      <c r="C183" s="1" t="s">
        <v>6791</v>
      </c>
      <c r="D183" s="1" t="s">
        <v>8615</v>
      </c>
      <c r="E183" s="3" t="s">
        <v>9260</v>
      </c>
    </row>
    <row r="184" customFormat="false" ht="887.3" hidden="false" customHeight="false" outlineLevel="0" collapsed="false">
      <c r="A184" s="1" t="s">
        <v>9261</v>
      </c>
      <c r="B184" s="3" t="s">
        <v>9262</v>
      </c>
      <c r="C184" s="1" t="s">
        <v>6587</v>
      </c>
      <c r="D184" s="1" t="s">
        <v>8615</v>
      </c>
      <c r="E184" s="3" t="s">
        <v>9263</v>
      </c>
      <c r="F184" s="3" t="s">
        <v>9264</v>
      </c>
    </row>
    <row r="185" customFormat="false" ht="833.55" hidden="false" customHeight="false" outlineLevel="0" collapsed="false">
      <c r="A185" s="1" t="s">
        <v>9265</v>
      </c>
      <c r="B185" s="3" t="s">
        <v>9266</v>
      </c>
      <c r="C185" s="1" t="s">
        <v>7291</v>
      </c>
      <c r="D185" s="1" t="s">
        <v>9267</v>
      </c>
      <c r="E185" s="3" t="s">
        <v>9268</v>
      </c>
      <c r="F185" s="2" t="s">
        <v>9269</v>
      </c>
    </row>
    <row r="186" customFormat="false" ht="538.8" hidden="false" customHeight="false" outlineLevel="0" collapsed="false">
      <c r="A186" s="1" t="s">
        <v>9270</v>
      </c>
      <c r="C186" s="1" t="s">
        <v>7179</v>
      </c>
      <c r="D186" s="1" t="s">
        <v>8615</v>
      </c>
      <c r="E186" s="3" t="s">
        <v>9271</v>
      </c>
      <c r="F186" s="3" t="s">
        <v>9272</v>
      </c>
    </row>
    <row r="187" customFormat="false" ht="1505.2" hidden="false" customHeight="false" outlineLevel="0" collapsed="false">
      <c r="A187" s="1" t="s">
        <v>9273</v>
      </c>
      <c r="C187" s="1" t="s">
        <v>7235</v>
      </c>
      <c r="D187" s="1" t="s">
        <v>9274</v>
      </c>
      <c r="E187" s="3" t="s">
        <v>9275</v>
      </c>
      <c r="F187" s="2" t="s">
        <v>9276</v>
      </c>
    </row>
    <row r="188" customFormat="false" ht="458.2" hidden="false" customHeight="false" outlineLevel="0" collapsed="false">
      <c r="A188" s="1" t="s">
        <v>9277</v>
      </c>
      <c r="B188" s="3" t="s">
        <v>9278</v>
      </c>
      <c r="C188" s="1" t="s">
        <v>6769</v>
      </c>
      <c r="D188" s="1" t="s">
        <v>8615</v>
      </c>
      <c r="E188" s="3" t="s">
        <v>9279</v>
      </c>
    </row>
    <row r="189" customFormat="false" ht="404.45" hidden="false" customHeight="false" outlineLevel="0" collapsed="false">
      <c r="A189" s="1" t="s">
        <v>9280</v>
      </c>
      <c r="C189" s="1" t="s">
        <v>6790</v>
      </c>
      <c r="D189" s="1" t="s">
        <v>8615</v>
      </c>
      <c r="E189" s="3" t="s">
        <v>9281</v>
      </c>
    </row>
    <row r="190" customFormat="false" ht="511.9" hidden="false" customHeight="false" outlineLevel="0" collapsed="false">
      <c r="A190" s="1" t="s">
        <v>9282</v>
      </c>
      <c r="C190" s="1" t="s">
        <v>6630</v>
      </c>
      <c r="D190" s="1" t="s">
        <v>9267</v>
      </c>
      <c r="E190" s="3" t="s">
        <v>9283</v>
      </c>
    </row>
    <row r="191" customFormat="false" ht="726.1" hidden="false" customHeight="false" outlineLevel="0" collapsed="false">
      <c r="A191" s="1" t="s">
        <v>9284</v>
      </c>
      <c r="B191" s="3" t="s">
        <v>9285</v>
      </c>
      <c r="C191" s="1" t="s">
        <v>6767</v>
      </c>
      <c r="D191" s="1" t="s">
        <v>8615</v>
      </c>
      <c r="E191" s="3" t="s">
        <v>9286</v>
      </c>
      <c r="F191" s="3" t="s">
        <v>9287</v>
      </c>
    </row>
    <row r="192" customFormat="false" ht="229.85" hidden="false" customHeight="false" outlineLevel="0" collapsed="false">
      <c r="A192" s="1" t="s">
        <v>9288</v>
      </c>
      <c r="C192" s="1" t="s">
        <v>6894</v>
      </c>
      <c r="D192" s="1" t="s">
        <v>8615</v>
      </c>
      <c r="E192" s="3" t="s">
        <v>9289</v>
      </c>
    </row>
    <row r="193" customFormat="false" ht="216.4" hidden="false" customHeight="false" outlineLevel="0" collapsed="false">
      <c r="A193" s="1" t="s">
        <v>9290</v>
      </c>
      <c r="C193" s="1" t="s">
        <v>6818</v>
      </c>
      <c r="D193" s="1" t="s">
        <v>8615</v>
      </c>
      <c r="E193" s="3" t="s">
        <v>9291</v>
      </c>
    </row>
    <row r="194" customFormat="false" ht="310.4" hidden="false" customHeight="false" outlineLevel="0" collapsed="false">
      <c r="A194" s="1" t="s">
        <v>9292</v>
      </c>
      <c r="C194" s="1" t="s">
        <v>6938</v>
      </c>
      <c r="D194" s="1" t="s">
        <v>8615</v>
      </c>
      <c r="E194" s="3" t="s">
        <v>9293</v>
      </c>
    </row>
    <row r="195" customFormat="false" ht="646.25" hidden="false" customHeight="false" outlineLevel="0" collapsed="false">
      <c r="A195" s="1" t="s">
        <v>9294</v>
      </c>
      <c r="B195" s="1" t="s">
        <v>9295</v>
      </c>
      <c r="C195" s="1" t="s">
        <v>6998</v>
      </c>
      <c r="D195" s="1" t="s">
        <v>8615</v>
      </c>
      <c r="E195" s="3" t="s">
        <v>9296</v>
      </c>
    </row>
    <row r="196" customFormat="false" ht="605.95" hidden="false" customHeight="false" outlineLevel="0" collapsed="false">
      <c r="A196" s="1" t="s">
        <v>9297</v>
      </c>
      <c r="B196" s="3" t="s">
        <v>9298</v>
      </c>
      <c r="C196" s="1" t="s">
        <v>6797</v>
      </c>
      <c r="D196" s="1" t="s">
        <v>8615</v>
      </c>
      <c r="E196" s="3" t="s">
        <v>9299</v>
      </c>
    </row>
    <row r="197" customFormat="false" ht="686.55" hidden="false" customHeight="false" outlineLevel="0" collapsed="false">
      <c r="A197" s="1" t="s">
        <v>9300</v>
      </c>
      <c r="C197" s="1" t="s">
        <v>7025</v>
      </c>
      <c r="D197" s="1" t="s">
        <v>8615</v>
      </c>
      <c r="E197" s="3" t="s">
        <v>9301</v>
      </c>
      <c r="F197" s="3" t="s">
        <v>9302</v>
      </c>
    </row>
    <row r="198" customFormat="false" ht="377.6" hidden="false" customHeight="false" outlineLevel="0" collapsed="false">
      <c r="A198" s="1" t="s">
        <v>9303</v>
      </c>
      <c r="C198" s="1" t="s">
        <v>7186</v>
      </c>
      <c r="D198" s="1" t="s">
        <v>8615</v>
      </c>
      <c r="E198" s="3" t="s">
        <v>9304</v>
      </c>
      <c r="F198" s="2" t="s">
        <v>9225</v>
      </c>
    </row>
    <row r="199" customFormat="false" ht="202.95" hidden="false" customHeight="false" outlineLevel="0" collapsed="false">
      <c r="A199" s="1" t="s">
        <v>9305</v>
      </c>
      <c r="C199" s="1" t="s">
        <v>7542</v>
      </c>
      <c r="D199" s="1" t="s">
        <v>8615</v>
      </c>
      <c r="E199" s="3" t="s">
        <v>9306</v>
      </c>
    </row>
    <row r="200" customFormat="false" ht="189.55" hidden="false" customHeight="false" outlineLevel="0" collapsed="false">
      <c r="A200" s="1" t="s">
        <v>9307</v>
      </c>
      <c r="B200" s="3" t="s">
        <v>9308</v>
      </c>
      <c r="C200" s="1" t="s">
        <v>7391</v>
      </c>
      <c r="D200" s="1" t="s">
        <v>8615</v>
      </c>
      <c r="E200" s="3" t="s">
        <v>9309</v>
      </c>
    </row>
    <row r="201" customFormat="false" ht="847" hidden="false" customHeight="false" outlineLevel="0" collapsed="false">
      <c r="A201" s="1" t="s">
        <v>9310</v>
      </c>
      <c r="C201" s="1" t="s">
        <v>7684</v>
      </c>
      <c r="D201" s="1" t="s">
        <v>8615</v>
      </c>
      <c r="E201" s="3" t="s">
        <v>9311</v>
      </c>
    </row>
    <row r="202" customFormat="false" ht="270.1" hidden="false" customHeight="false" outlineLevel="0" collapsed="false">
      <c r="A202" s="1" t="s">
        <v>9312</v>
      </c>
      <c r="C202" s="1" t="s">
        <v>9313</v>
      </c>
      <c r="D202" s="1" t="s">
        <v>8615</v>
      </c>
      <c r="E202" s="3" t="s">
        <v>9314</v>
      </c>
      <c r="F202" s="2" t="s">
        <v>9315</v>
      </c>
    </row>
    <row r="203" customFormat="false" ht="954.45" hidden="false" customHeight="false" outlineLevel="0" collapsed="false">
      <c r="A203" s="1" t="s">
        <v>9316</v>
      </c>
      <c r="C203" s="1" t="s">
        <v>7374</v>
      </c>
      <c r="D203" s="1" t="s">
        <v>8615</v>
      </c>
      <c r="E203" s="3" t="s">
        <v>9317</v>
      </c>
      <c r="F203" s="2" t="s">
        <v>9318</v>
      </c>
    </row>
    <row r="204" customFormat="false" ht="1263.4" hidden="false" customHeight="false" outlineLevel="0" collapsed="false">
      <c r="A204" s="1" t="s">
        <v>9319</v>
      </c>
      <c r="C204" s="1" t="s">
        <v>7377</v>
      </c>
      <c r="D204" s="1" t="n">
        <v>1</v>
      </c>
      <c r="E204" s="3" t="s">
        <v>9320</v>
      </c>
    </row>
    <row r="205" customFormat="false" ht="243.25" hidden="false" customHeight="false" outlineLevel="0" collapsed="false">
      <c r="A205" s="3" t="s">
        <v>9321</v>
      </c>
      <c r="C205" s="1" t="s">
        <v>7468</v>
      </c>
      <c r="D205" s="1" t="s">
        <v>8615</v>
      </c>
      <c r="E205" s="3" t="s">
        <v>9322</v>
      </c>
    </row>
    <row r="206" customFormat="false" ht="712.65" hidden="false" customHeight="false" outlineLevel="0" collapsed="false">
      <c r="A206" s="1" t="s">
        <v>9323</v>
      </c>
      <c r="B206" s="1" t="s">
        <v>9324</v>
      </c>
      <c r="C206" s="1" t="s">
        <v>7472</v>
      </c>
      <c r="D206" s="1" t="s">
        <v>8615</v>
      </c>
      <c r="E206" s="3" t="s">
        <v>9325</v>
      </c>
      <c r="F206" s="3" t="s">
        <v>9326</v>
      </c>
    </row>
    <row r="207" customFormat="false" ht="444.75" hidden="false" customHeight="false" outlineLevel="0" collapsed="false">
      <c r="A207" s="1" t="s">
        <v>9327</v>
      </c>
      <c r="C207" s="1" t="s">
        <v>7407</v>
      </c>
      <c r="D207" s="1" t="s">
        <v>8615</v>
      </c>
      <c r="E207" s="3" t="s">
        <v>9328</v>
      </c>
      <c r="F207" s="3" t="s">
        <v>9329</v>
      </c>
    </row>
    <row r="208" customFormat="false" ht="766.4" hidden="false" customHeight="false" outlineLevel="0" collapsed="false">
      <c r="A208" s="1" t="s">
        <v>9330</v>
      </c>
      <c r="B208" s="1" t="s">
        <v>9331</v>
      </c>
      <c r="C208" s="1" t="s">
        <v>7418</v>
      </c>
      <c r="D208" s="1" t="s">
        <v>8615</v>
      </c>
      <c r="E208" s="3" t="s">
        <v>9332</v>
      </c>
      <c r="F208" s="2" t="s">
        <v>9333</v>
      </c>
    </row>
    <row r="209" customFormat="false" ht="243.25" hidden="false" customHeight="false" outlineLevel="0" collapsed="false">
      <c r="A209" s="1" t="s">
        <v>9334</v>
      </c>
      <c r="C209" s="1" t="s">
        <v>7520</v>
      </c>
      <c r="D209" s="1" t="s">
        <v>8615</v>
      </c>
      <c r="E209" s="3" t="s">
        <v>9335</v>
      </c>
      <c r="F209" s="3" t="s">
        <v>9336</v>
      </c>
    </row>
    <row r="210" customFormat="false" ht="833.55" hidden="false" customHeight="false" outlineLevel="0" collapsed="false">
      <c r="A210" s="1" t="s">
        <v>9337</v>
      </c>
      <c r="C210" s="1" t="s">
        <v>7906</v>
      </c>
      <c r="D210" s="1" t="s">
        <v>9338</v>
      </c>
      <c r="E210" s="3" t="s">
        <v>9339</v>
      </c>
    </row>
    <row r="211" customFormat="false" ht="686.55" hidden="false" customHeight="false" outlineLevel="0" collapsed="false">
      <c r="A211" s="1" t="s">
        <v>9340</v>
      </c>
      <c r="C211" s="1" t="s">
        <v>7938</v>
      </c>
      <c r="D211" s="1" t="s">
        <v>8615</v>
      </c>
      <c r="E211" s="3" t="s">
        <v>9341</v>
      </c>
      <c r="F211" s="3" t="s">
        <v>9342</v>
      </c>
    </row>
    <row r="212" customFormat="false" ht="700" hidden="false" customHeight="false" outlineLevel="0" collapsed="false">
      <c r="A212" s="1" t="s">
        <v>9343</v>
      </c>
      <c r="B212" s="3" t="s">
        <v>9344</v>
      </c>
      <c r="C212" s="1" t="s">
        <v>7891</v>
      </c>
      <c r="D212" s="1" t="s">
        <v>8615</v>
      </c>
      <c r="E212" s="3" t="s">
        <v>9345</v>
      </c>
      <c r="F212" s="3" t="s">
        <v>9346</v>
      </c>
    </row>
    <row r="213" customFormat="false" ht="900.7" hidden="false" customHeight="false" outlineLevel="0" collapsed="false">
      <c r="A213" s="1" t="s">
        <v>9347</v>
      </c>
      <c r="B213" s="3" t="s">
        <v>9348</v>
      </c>
      <c r="C213" s="1" t="s">
        <v>7920</v>
      </c>
      <c r="D213" s="1" t="s">
        <v>8615</v>
      </c>
      <c r="E213" s="3" t="s">
        <v>9349</v>
      </c>
      <c r="F213" s="3" t="s">
        <v>9350</v>
      </c>
    </row>
    <row r="214" customFormat="false" ht="632.8" hidden="false" customHeight="false" outlineLevel="0" collapsed="false">
      <c r="A214" s="1" t="s">
        <v>9351</v>
      </c>
      <c r="B214" s="3" t="s">
        <v>9352</v>
      </c>
      <c r="C214" s="1" t="s">
        <v>7869</v>
      </c>
      <c r="D214" s="1" t="s">
        <v>8615</v>
      </c>
      <c r="E214" s="3" t="s">
        <v>9353</v>
      </c>
      <c r="F214" s="3" t="s">
        <v>9354</v>
      </c>
    </row>
    <row r="215" customFormat="false" ht="297" hidden="false" customHeight="false" outlineLevel="0" collapsed="false">
      <c r="A215" s="1" t="s">
        <v>9355</v>
      </c>
      <c r="B215" s="1" t="s">
        <v>9356</v>
      </c>
      <c r="C215" s="1" t="s">
        <v>7900</v>
      </c>
      <c r="D215" s="1" t="s">
        <v>8615</v>
      </c>
      <c r="E215" s="3" t="s">
        <v>9357</v>
      </c>
    </row>
    <row r="216" customFormat="false" ht="176.1" hidden="false" customHeight="false" outlineLevel="0" collapsed="false">
      <c r="A216" s="1" t="s">
        <v>9358</v>
      </c>
      <c r="C216" s="1" t="s">
        <v>7890</v>
      </c>
      <c r="D216" s="1" t="s">
        <v>8615</v>
      </c>
      <c r="E216" s="3" t="s">
        <v>9359</v>
      </c>
    </row>
    <row r="217" customFormat="false" ht="806.7" hidden="false" customHeight="false" outlineLevel="0" collapsed="false">
      <c r="A217" s="3" t="s">
        <v>9360</v>
      </c>
      <c r="C217" s="1" t="s">
        <v>8008</v>
      </c>
      <c r="D217" s="1" t="s">
        <v>8615</v>
      </c>
      <c r="E217" s="3" t="s">
        <v>9361</v>
      </c>
      <c r="F217" s="3" t="s">
        <v>9362</v>
      </c>
    </row>
    <row r="218" customFormat="false" ht="1209.7" hidden="false" customHeight="false" outlineLevel="0" collapsed="false">
      <c r="A218" s="1" t="s">
        <v>9363</v>
      </c>
      <c r="B218" s="1" t="s">
        <v>9364</v>
      </c>
      <c r="C218" s="1" t="s">
        <v>8051</v>
      </c>
      <c r="D218" s="1" t="s">
        <v>8615</v>
      </c>
      <c r="E218" s="3" t="s">
        <v>9365</v>
      </c>
    </row>
    <row r="219" customFormat="false" ht="310.4" hidden="false" customHeight="false" outlineLevel="0" collapsed="false">
      <c r="A219" s="1" t="s">
        <v>9366</v>
      </c>
      <c r="C219" s="1" t="s">
        <v>8152</v>
      </c>
      <c r="D219" s="1" t="s">
        <v>8615</v>
      </c>
      <c r="E219" s="3" t="s">
        <v>9367</v>
      </c>
    </row>
    <row r="220" customFormat="false" ht="552.2" hidden="false" customHeight="false" outlineLevel="0" collapsed="false">
      <c r="A220" s="1" t="s">
        <v>9368</v>
      </c>
      <c r="C220" s="1" t="s">
        <v>8142</v>
      </c>
      <c r="D220" s="1" t="s">
        <v>8615</v>
      </c>
      <c r="E220" s="3" t="s">
        <v>9369</v>
      </c>
      <c r="F220" s="2" t="s">
        <v>9370</v>
      </c>
    </row>
    <row r="221" customFormat="false" ht="310.4" hidden="false" customHeight="false" outlineLevel="0" collapsed="false">
      <c r="A221" s="1" t="s">
        <v>9371</v>
      </c>
      <c r="C221" s="1" t="s">
        <v>8254</v>
      </c>
      <c r="D221" s="1" t="s">
        <v>8615</v>
      </c>
      <c r="E221" s="3" t="s">
        <v>9372</v>
      </c>
    </row>
    <row r="222" customFormat="false" ht="256.7" hidden="false" customHeight="false" outlineLevel="0" collapsed="false">
      <c r="A222" s="1" t="s">
        <v>9373</v>
      </c>
      <c r="C222" s="1" t="s">
        <v>8265</v>
      </c>
      <c r="D222" s="1" t="s">
        <v>8615</v>
      </c>
      <c r="E222" s="3" t="s">
        <v>9374</v>
      </c>
    </row>
    <row r="223" customFormat="false" ht="444.75" hidden="false" customHeight="false" outlineLevel="0" collapsed="false">
      <c r="A223" s="1" t="s">
        <v>9375</v>
      </c>
      <c r="B223" s="1" t="s">
        <v>9376</v>
      </c>
      <c r="C223" s="1" t="s">
        <v>8267</v>
      </c>
      <c r="D223" s="1" t="s">
        <v>8615</v>
      </c>
      <c r="E223" s="3" t="s">
        <v>9377</v>
      </c>
    </row>
    <row r="224" customFormat="false" ht="793.25" hidden="false" customHeight="false" outlineLevel="0" collapsed="false">
      <c r="A224" s="3" t="s">
        <v>9378</v>
      </c>
      <c r="C224" s="1" t="s">
        <v>8400</v>
      </c>
      <c r="D224" s="1" t="s">
        <v>9379</v>
      </c>
      <c r="E224" s="3" t="s">
        <v>9380</v>
      </c>
    </row>
    <row r="225" customFormat="false" ht="216.4" hidden="false" customHeight="false" outlineLevel="0" collapsed="false">
      <c r="A225" s="1" t="s">
        <v>9381</v>
      </c>
      <c r="C225" s="1" t="s">
        <v>8359</v>
      </c>
      <c r="D225" s="1" t="s">
        <v>8615</v>
      </c>
      <c r="E225" s="3" t="s">
        <v>9382</v>
      </c>
    </row>
    <row r="226" customFormat="false" ht="364.15" hidden="false" customHeight="false" outlineLevel="0" collapsed="false">
      <c r="A226" s="1" t="s">
        <v>9383</v>
      </c>
      <c r="C226" s="1" t="s">
        <v>8451</v>
      </c>
      <c r="D226" s="1" t="s">
        <v>9384</v>
      </c>
      <c r="E226" s="3" t="s">
        <v>9385</v>
      </c>
    </row>
    <row r="227" customFormat="false" ht="310.4" hidden="false" customHeight="false" outlineLevel="0" collapsed="false">
      <c r="A227" s="1" t="s">
        <v>9386</v>
      </c>
      <c r="C227" s="1" t="s">
        <v>9387</v>
      </c>
      <c r="D227" s="1" t="s">
        <v>8615</v>
      </c>
      <c r="E227" s="3" t="s">
        <v>9388</v>
      </c>
    </row>
    <row r="228" customFormat="false" ht="619.4" hidden="false" customHeight="false" outlineLevel="0" collapsed="false">
      <c r="A228" s="1" t="s">
        <v>9389</v>
      </c>
      <c r="C228" s="1" t="s">
        <v>8455</v>
      </c>
      <c r="D228" s="1" t="s">
        <v>8615</v>
      </c>
      <c r="E228" s="3" t="s">
        <v>9390</v>
      </c>
      <c r="F228" s="3" t="s">
        <v>9391</v>
      </c>
    </row>
    <row r="229" customFormat="false" ht="444.75" hidden="false" customHeight="false" outlineLevel="0" collapsed="false">
      <c r="A229" s="1" t="s">
        <v>9392</v>
      </c>
      <c r="C229" s="1" t="s">
        <v>9393</v>
      </c>
      <c r="D229" s="1" t="s">
        <v>9394</v>
      </c>
      <c r="E229" s="3" t="s">
        <v>9395</v>
      </c>
    </row>
    <row r="230" customFormat="false" ht="323.85" hidden="false" customHeight="false" outlineLevel="0" collapsed="false">
      <c r="A230" s="1" t="s">
        <v>9396</v>
      </c>
      <c r="C230" s="1" t="s">
        <v>8408</v>
      </c>
      <c r="D230" s="1" t="s">
        <v>8615</v>
      </c>
      <c r="E230" s="3" t="s">
        <v>9397</v>
      </c>
    </row>
    <row r="231" customFormat="false" ht="1411.15" hidden="false" customHeight="false" outlineLevel="0" collapsed="false">
      <c r="A231" s="1" t="s">
        <v>9398</v>
      </c>
      <c r="C231" s="1" t="s">
        <v>8476</v>
      </c>
      <c r="D231" s="1" t="s">
        <v>9399</v>
      </c>
      <c r="E231" s="3" t="s">
        <v>9400</v>
      </c>
    </row>
    <row r="232" customFormat="false" ht="793.25" hidden="false" customHeight="false" outlineLevel="0" collapsed="false">
      <c r="A232" s="1" t="s">
        <v>9401</v>
      </c>
      <c r="C232" s="1" t="s">
        <v>8470</v>
      </c>
      <c r="D232" s="1" t="s">
        <v>9402</v>
      </c>
      <c r="E232" s="3" t="s">
        <v>9403</v>
      </c>
    </row>
    <row r="233" customFormat="false" ht="216.4" hidden="false" customHeight="false" outlineLevel="0" collapsed="false">
      <c r="A233" s="1" t="s">
        <v>9404</v>
      </c>
      <c r="C233" s="1" t="s">
        <v>8470</v>
      </c>
      <c r="D233" s="1" t="s">
        <v>8615</v>
      </c>
      <c r="E233" s="3" t="s">
        <v>9405</v>
      </c>
    </row>
    <row r="234" customFormat="false" ht="216.4" hidden="false" customHeight="false" outlineLevel="0" collapsed="false">
      <c r="A234" s="1" t="s">
        <v>9406</v>
      </c>
      <c r="C234" s="1" t="s">
        <v>8470</v>
      </c>
      <c r="D234" s="1" t="s">
        <v>8615</v>
      </c>
      <c r="E234" s="3" t="s">
        <v>9407</v>
      </c>
    </row>
    <row r="235" customFormat="false" ht="350.7" hidden="false" customHeight="false" outlineLevel="0" collapsed="false">
      <c r="A235" s="3" t="s">
        <v>9408</v>
      </c>
      <c r="C235" s="1" t="s">
        <v>8506</v>
      </c>
      <c r="D235" s="1" t="s">
        <v>9409</v>
      </c>
      <c r="E235" s="3" t="s">
        <v>9410</v>
      </c>
    </row>
    <row r="236" customFormat="false" ht="283.55" hidden="false" customHeight="false" outlineLevel="0" collapsed="false">
      <c r="A236" s="1" t="s">
        <v>9411</v>
      </c>
      <c r="B236" s="3" t="s">
        <v>9412</v>
      </c>
      <c r="C236" s="1" t="s">
        <v>9413</v>
      </c>
      <c r="D236" s="1" t="s">
        <v>8615</v>
      </c>
      <c r="E236" s="3" t="s">
        <v>9414</v>
      </c>
    </row>
    <row r="237" customFormat="false" ht="712.65" hidden="false" customHeight="false" outlineLevel="0" collapsed="false">
      <c r="A237" s="1" t="s">
        <v>9415</v>
      </c>
      <c r="C237" s="1" t="s">
        <v>9416</v>
      </c>
      <c r="D237" s="1" t="s">
        <v>8615</v>
      </c>
      <c r="E237" s="3" t="s">
        <v>9417</v>
      </c>
      <c r="F237" s="3" t="s">
        <v>9418</v>
      </c>
    </row>
    <row r="238" customFormat="false" ht="485.05" hidden="false" customHeight="false" outlineLevel="0" collapsed="false">
      <c r="A238" s="1" t="s">
        <v>9419</v>
      </c>
      <c r="C238" s="1" t="s">
        <v>8590</v>
      </c>
      <c r="D238" s="1" t="s">
        <v>8615</v>
      </c>
      <c r="E238" s="3" t="s">
        <v>9420</v>
      </c>
      <c r="F238" s="3" t="s">
        <v>9421</v>
      </c>
    </row>
    <row r="239" customFormat="false" ht="458.2" hidden="false" customHeight="false" outlineLevel="0" collapsed="false">
      <c r="A239" s="1" t="s">
        <v>9422</v>
      </c>
      <c r="C239" s="1" t="s">
        <v>9423</v>
      </c>
      <c r="D239" s="1" t="s">
        <v>8615</v>
      </c>
      <c r="E239" s="3" t="s">
        <v>9424</v>
      </c>
      <c r="F239" s="2" t="s">
        <v>9425</v>
      </c>
    </row>
    <row r="240" customFormat="false" ht="243.25" hidden="false" customHeight="false" outlineLevel="0" collapsed="false">
      <c r="A240" s="1" t="s">
        <v>9426</v>
      </c>
      <c r="B240" s="3" t="s">
        <v>9427</v>
      </c>
      <c r="C240" s="1" t="s">
        <v>8528</v>
      </c>
      <c r="D240" s="1" t="s">
        <v>8615</v>
      </c>
      <c r="E240" s="3" t="s">
        <v>9428</v>
      </c>
    </row>
    <row r="241" customFormat="false" ht="700" hidden="false" customHeight="false" outlineLevel="0" collapsed="false">
      <c r="A241" s="1" t="s">
        <v>9429</v>
      </c>
      <c r="C241" s="1" t="s">
        <v>267</v>
      </c>
      <c r="D241" s="1" t="s">
        <v>8615</v>
      </c>
      <c r="E241" s="3" t="s">
        <v>9430</v>
      </c>
      <c r="F241" s="2" t="s">
        <v>9431</v>
      </c>
    </row>
    <row r="242" customFormat="false" ht="914.15" hidden="false" customHeight="false" outlineLevel="0" collapsed="false">
      <c r="A242" s="1" t="s">
        <v>9432</v>
      </c>
      <c r="B242" s="1" t="s">
        <v>9433</v>
      </c>
      <c r="C242" s="1" t="s">
        <v>267</v>
      </c>
      <c r="D242" s="1" t="s">
        <v>8615</v>
      </c>
      <c r="E242" s="3" t="s">
        <v>9434</v>
      </c>
      <c r="F242" s="2" t="s">
        <v>9435</v>
      </c>
    </row>
    <row r="243" customFormat="false" ht="202.95" hidden="false" customHeight="false" outlineLevel="0" collapsed="false">
      <c r="A243" s="1" t="s">
        <v>9436</v>
      </c>
      <c r="C243" s="1" t="s">
        <v>645</v>
      </c>
      <c r="D243" s="1" t="s">
        <v>8615</v>
      </c>
      <c r="E243" s="3" t="s">
        <v>9437</v>
      </c>
    </row>
    <row r="244" customFormat="false" ht="243.25" hidden="false" customHeight="false" outlineLevel="0" collapsed="false">
      <c r="A244" s="1" t="s">
        <v>9438</v>
      </c>
      <c r="C244" s="1" t="s">
        <v>679</v>
      </c>
      <c r="D244" s="1" t="n">
        <v>1</v>
      </c>
      <c r="E244" s="3" t="s">
        <v>9439</v>
      </c>
    </row>
    <row r="245" customFormat="false" ht="270.1" hidden="false" customHeight="false" outlineLevel="0" collapsed="false">
      <c r="A245" s="1" t="s">
        <v>9440</v>
      </c>
      <c r="C245" s="1" t="s">
        <v>767</v>
      </c>
      <c r="D245" s="1" t="s">
        <v>8615</v>
      </c>
      <c r="E245" s="3" t="s">
        <v>9441</v>
      </c>
    </row>
    <row r="246" customFormat="false" ht="1008.2" hidden="false" customHeight="false" outlineLevel="0" collapsed="false">
      <c r="A246" s="1" t="s">
        <v>9442</v>
      </c>
      <c r="C246" s="1" t="s">
        <v>807</v>
      </c>
      <c r="D246" s="1" t="s">
        <v>8615</v>
      </c>
      <c r="E246" s="3" t="s">
        <v>9443</v>
      </c>
      <c r="F246" s="3" t="s">
        <v>9444</v>
      </c>
    </row>
    <row r="247" customFormat="false" ht="216.4" hidden="false" customHeight="false" outlineLevel="0" collapsed="false">
      <c r="A247" s="1" t="s">
        <v>9445</v>
      </c>
      <c r="C247" s="1" t="s">
        <v>798</v>
      </c>
      <c r="D247" s="1" t="s">
        <v>8615</v>
      </c>
      <c r="E247" s="3" t="s">
        <v>9446</v>
      </c>
      <c r="F247" s="2" t="s">
        <v>9447</v>
      </c>
    </row>
    <row r="248" customFormat="false" ht="404.45" hidden="false" customHeight="false" outlineLevel="0" collapsed="false">
      <c r="A248" s="1" t="s">
        <v>9448</v>
      </c>
      <c r="B248" s="1" t="s">
        <v>9449</v>
      </c>
      <c r="C248" s="1" t="s">
        <v>905</v>
      </c>
      <c r="D248" s="1" t="s">
        <v>8615</v>
      </c>
      <c r="E248" s="3" t="s">
        <v>9450</v>
      </c>
    </row>
    <row r="249" customFormat="false" ht="256.7" hidden="false" customHeight="false" outlineLevel="0" collapsed="false">
      <c r="A249" s="1" t="s">
        <v>9451</v>
      </c>
      <c r="C249" s="1" t="s">
        <v>9452</v>
      </c>
      <c r="D249" s="1" t="s">
        <v>8615</v>
      </c>
      <c r="E249" s="3" t="s">
        <v>9453</v>
      </c>
    </row>
    <row r="250" customFormat="false" ht="310.4" hidden="false" customHeight="false" outlineLevel="0" collapsed="false">
      <c r="A250" s="1" t="s">
        <v>9454</v>
      </c>
      <c r="C250" s="1" t="s">
        <v>937</v>
      </c>
      <c r="D250" s="1" t="s">
        <v>8615</v>
      </c>
      <c r="E250" s="3" t="s">
        <v>9455</v>
      </c>
    </row>
    <row r="251" customFormat="false" ht="323.85" hidden="false" customHeight="false" outlineLevel="0" collapsed="false">
      <c r="A251" s="1" t="s">
        <v>9456</v>
      </c>
      <c r="B251" s="1" t="s">
        <v>9457</v>
      </c>
      <c r="C251" s="1" t="s">
        <v>926</v>
      </c>
      <c r="D251" s="1" t="s">
        <v>8615</v>
      </c>
      <c r="E251" s="3" t="s">
        <v>9458</v>
      </c>
    </row>
    <row r="252" customFormat="false" ht="216.4" hidden="false" customHeight="false" outlineLevel="0" collapsed="false">
      <c r="A252" s="1" t="s">
        <v>9459</v>
      </c>
      <c r="C252" s="1" t="s">
        <v>998</v>
      </c>
      <c r="D252" s="1" t="s">
        <v>8615</v>
      </c>
      <c r="E252" s="3" t="s">
        <v>9460</v>
      </c>
    </row>
    <row r="253" customFormat="false" ht="565.65" hidden="false" customHeight="false" outlineLevel="0" collapsed="false">
      <c r="A253" s="3" t="s">
        <v>9461</v>
      </c>
      <c r="B253" s="1" t="s">
        <v>9462</v>
      </c>
      <c r="C253" s="1" t="s">
        <v>1021</v>
      </c>
      <c r="D253" s="1" t="s">
        <v>9463</v>
      </c>
      <c r="E253" s="3" t="s">
        <v>9464</v>
      </c>
      <c r="F253" s="2" t="s">
        <v>9465</v>
      </c>
    </row>
    <row r="254" customFormat="false" ht="377.6" hidden="false" customHeight="false" outlineLevel="0" collapsed="false">
      <c r="A254" s="1" t="s">
        <v>9466</v>
      </c>
      <c r="B254" s="1" t="s">
        <v>9467</v>
      </c>
      <c r="C254" s="1" t="s">
        <v>1026</v>
      </c>
      <c r="D254" s="1" t="s">
        <v>8615</v>
      </c>
      <c r="E254" s="3" t="s">
        <v>9468</v>
      </c>
    </row>
    <row r="255" customFormat="false" ht="605.95" hidden="false" customHeight="false" outlineLevel="0" collapsed="false">
      <c r="A255" s="1" t="s">
        <v>9469</v>
      </c>
      <c r="B255" s="1" t="s">
        <v>9470</v>
      </c>
      <c r="C255" s="1" t="s">
        <v>9471</v>
      </c>
      <c r="D255" s="1" t="s">
        <v>8615</v>
      </c>
      <c r="E255" s="3" t="s">
        <v>9472</v>
      </c>
      <c r="F255" s="2" t="s">
        <v>9473</v>
      </c>
    </row>
    <row r="256" customFormat="false" ht="216.4" hidden="false" customHeight="false" outlineLevel="0" collapsed="false">
      <c r="A256" s="1" t="s">
        <v>9474</v>
      </c>
      <c r="C256" s="1" t="s">
        <v>1122</v>
      </c>
      <c r="D256" s="1" t="s">
        <v>8615</v>
      </c>
      <c r="E256" s="3" t="s">
        <v>9475</v>
      </c>
    </row>
    <row r="257" customFormat="false" ht="216.4" hidden="false" customHeight="false" outlineLevel="0" collapsed="false">
      <c r="A257" s="1" t="s">
        <v>9476</v>
      </c>
      <c r="C257" s="1" t="s">
        <v>1102</v>
      </c>
      <c r="D257" s="1" t="s">
        <v>8615</v>
      </c>
      <c r="E257" s="3" t="s">
        <v>9477</v>
      </c>
    </row>
    <row r="258" customFormat="false" ht="176.1" hidden="false" customHeight="false" outlineLevel="0" collapsed="false">
      <c r="A258" s="1" t="s">
        <v>9478</v>
      </c>
      <c r="C258" s="1" t="s">
        <v>1129</v>
      </c>
      <c r="D258" s="1" t="s">
        <v>8615</v>
      </c>
      <c r="E258" s="3" t="s">
        <v>9479</v>
      </c>
    </row>
    <row r="259" customFormat="false" ht="431.3" hidden="false" customHeight="false" outlineLevel="0" collapsed="false">
      <c r="A259" s="3" t="s">
        <v>9480</v>
      </c>
      <c r="B259" s="3" t="s">
        <v>9481</v>
      </c>
      <c r="C259" s="1" t="s">
        <v>1226</v>
      </c>
      <c r="D259" s="1" t="n">
        <v>1</v>
      </c>
      <c r="E259" s="3" t="s">
        <v>9482</v>
      </c>
    </row>
    <row r="260" customFormat="false" ht="283.55" hidden="false" customHeight="false" outlineLevel="0" collapsed="false">
      <c r="A260" s="1" t="s">
        <v>9483</v>
      </c>
      <c r="B260" s="1" t="s">
        <v>9484</v>
      </c>
      <c r="C260" s="1" t="s">
        <v>9485</v>
      </c>
      <c r="D260" s="1" t="s">
        <v>8615</v>
      </c>
      <c r="E260" s="3" t="s">
        <v>9486</v>
      </c>
    </row>
    <row r="261" customFormat="false" ht="619.4" hidden="false" customHeight="false" outlineLevel="0" collapsed="false">
      <c r="A261" s="1" t="s">
        <v>9487</v>
      </c>
      <c r="B261" s="3" t="s">
        <v>9488</v>
      </c>
      <c r="C261" s="1" t="s">
        <v>9489</v>
      </c>
      <c r="D261" s="1" t="s">
        <v>8615</v>
      </c>
      <c r="E261" s="3" t="s">
        <v>9490</v>
      </c>
    </row>
    <row r="262" customFormat="false" ht="189.55" hidden="false" customHeight="false" outlineLevel="0" collapsed="false">
      <c r="A262" s="1" t="s">
        <v>9491</v>
      </c>
      <c r="B262" s="1" t="s">
        <v>9492</v>
      </c>
      <c r="C262" s="1" t="s">
        <v>1237</v>
      </c>
      <c r="D262" s="1" t="s">
        <v>8615</v>
      </c>
      <c r="E262" s="3" t="s">
        <v>9493</v>
      </c>
    </row>
    <row r="263" customFormat="false" ht="216.4" hidden="false" customHeight="false" outlineLevel="0" collapsed="false">
      <c r="A263" s="1" t="s">
        <v>9494</v>
      </c>
      <c r="B263" s="3" t="s">
        <v>9495</v>
      </c>
      <c r="C263" s="1" t="s">
        <v>9489</v>
      </c>
      <c r="D263" s="1" t="s">
        <v>8615</v>
      </c>
      <c r="E263" s="3" t="s">
        <v>9496</v>
      </c>
    </row>
    <row r="264" customFormat="false" ht="270.1" hidden="false" customHeight="false" outlineLevel="0" collapsed="false">
      <c r="A264" s="1" t="s">
        <v>9497</v>
      </c>
      <c r="C264" s="1" t="s">
        <v>1271</v>
      </c>
      <c r="D264" s="1" t="s">
        <v>8615</v>
      </c>
      <c r="E264" s="3" t="s">
        <v>9498</v>
      </c>
    </row>
    <row r="265" customFormat="false" ht="444.75" hidden="false" customHeight="false" outlineLevel="0" collapsed="false">
      <c r="A265" s="1" t="s">
        <v>9499</v>
      </c>
      <c r="B265" s="1" t="s">
        <v>9500</v>
      </c>
      <c r="C265" s="1" t="s">
        <v>8682</v>
      </c>
      <c r="D265" s="1" t="s">
        <v>9463</v>
      </c>
      <c r="E265" s="3" t="s">
        <v>9501</v>
      </c>
    </row>
    <row r="266" customFormat="false" ht="498.5" hidden="false" customHeight="false" outlineLevel="0" collapsed="false">
      <c r="A266" s="1" t="s">
        <v>9502</v>
      </c>
      <c r="C266" s="1" t="s">
        <v>9503</v>
      </c>
      <c r="D266" s="1" t="s">
        <v>8615</v>
      </c>
      <c r="E266" s="3" t="s">
        <v>9504</v>
      </c>
      <c r="F266" s="2" t="s">
        <v>9505</v>
      </c>
    </row>
    <row r="267" customFormat="false" ht="256.7" hidden="false" customHeight="false" outlineLevel="0" collapsed="false">
      <c r="A267" s="1" t="s">
        <v>9506</v>
      </c>
      <c r="B267" s="1" t="s">
        <v>9507</v>
      </c>
      <c r="C267" s="1" t="s">
        <v>1326</v>
      </c>
      <c r="D267" s="1" t="s">
        <v>8615</v>
      </c>
      <c r="E267" s="3" t="s">
        <v>9508</v>
      </c>
    </row>
    <row r="268" customFormat="false" ht="632.8" hidden="false" customHeight="false" outlineLevel="0" collapsed="false">
      <c r="A268" s="1" t="s">
        <v>9509</v>
      </c>
      <c r="B268" s="1" t="s">
        <v>9510</v>
      </c>
      <c r="C268" s="1" t="s">
        <v>9511</v>
      </c>
      <c r="D268" s="1" t="s">
        <v>8615</v>
      </c>
      <c r="E268" s="3" t="s">
        <v>9512</v>
      </c>
      <c r="F268" s="2" t="s">
        <v>9513</v>
      </c>
    </row>
    <row r="269" customFormat="false" ht="216.4" hidden="false" customHeight="false" outlineLevel="0" collapsed="false">
      <c r="A269" s="3" t="s">
        <v>9514</v>
      </c>
      <c r="B269" s="1" t="s">
        <v>9515</v>
      </c>
      <c r="C269" s="1" t="s">
        <v>1327</v>
      </c>
      <c r="D269" s="1" t="s">
        <v>8615</v>
      </c>
      <c r="E269" s="3" t="s">
        <v>9516</v>
      </c>
    </row>
    <row r="270" customFormat="false" ht="229.85" hidden="false" customHeight="false" outlineLevel="0" collapsed="false">
      <c r="A270" s="1" t="s">
        <v>9517</v>
      </c>
      <c r="B270" s="1" t="s">
        <v>9518</v>
      </c>
      <c r="C270" s="1" t="s">
        <v>9519</v>
      </c>
      <c r="D270" s="1" t="s">
        <v>8615</v>
      </c>
      <c r="E270" s="3" t="s">
        <v>9520</v>
      </c>
    </row>
    <row r="271" customFormat="false" ht="270.1" hidden="false" customHeight="false" outlineLevel="0" collapsed="false">
      <c r="A271" s="1" t="s">
        <v>9521</v>
      </c>
      <c r="C271" s="1" t="s">
        <v>1345</v>
      </c>
      <c r="D271" s="1" t="s">
        <v>9463</v>
      </c>
      <c r="E271" s="3" t="s">
        <v>9522</v>
      </c>
    </row>
    <row r="272" customFormat="false" ht="337.3" hidden="false" customHeight="false" outlineLevel="0" collapsed="false">
      <c r="A272" s="1" t="s">
        <v>9523</v>
      </c>
      <c r="B272" s="1" t="s">
        <v>9524</v>
      </c>
      <c r="C272" s="1" t="s">
        <v>1377</v>
      </c>
      <c r="D272" s="1" t="s">
        <v>8615</v>
      </c>
      <c r="E272" s="3" t="s">
        <v>9525</v>
      </c>
    </row>
    <row r="273" customFormat="false" ht="202.95" hidden="false" customHeight="false" outlineLevel="0" collapsed="false">
      <c r="A273" s="1" t="s">
        <v>8715</v>
      </c>
      <c r="C273" s="1" t="s">
        <v>1377</v>
      </c>
      <c r="D273" s="1" t="s">
        <v>8615</v>
      </c>
      <c r="E273" s="3" t="s">
        <v>9526</v>
      </c>
    </row>
    <row r="274" customFormat="false" ht="229.85" hidden="false" customHeight="false" outlineLevel="0" collapsed="false">
      <c r="A274" s="1" t="s">
        <v>9527</v>
      </c>
      <c r="C274" s="1" t="s">
        <v>1371</v>
      </c>
      <c r="D274" s="1" t="s">
        <v>8615</v>
      </c>
      <c r="E274" s="3" t="s">
        <v>9528</v>
      </c>
    </row>
    <row r="275" customFormat="false" ht="216.4" hidden="false" customHeight="false" outlineLevel="0" collapsed="false">
      <c r="A275" s="1" t="s">
        <v>9529</v>
      </c>
      <c r="B275" s="1" t="s">
        <v>9530</v>
      </c>
      <c r="C275" s="1" t="s">
        <v>1377</v>
      </c>
      <c r="D275" s="1" t="s">
        <v>8615</v>
      </c>
      <c r="E275" s="3" t="s">
        <v>9531</v>
      </c>
    </row>
    <row r="276" customFormat="false" ht="471.6" hidden="false" customHeight="false" outlineLevel="0" collapsed="false">
      <c r="A276" s="1" t="s">
        <v>9532</v>
      </c>
      <c r="B276" s="1" t="s">
        <v>9533</v>
      </c>
      <c r="C276" s="1" t="s">
        <v>1356</v>
      </c>
      <c r="D276" s="1" t="s">
        <v>8654</v>
      </c>
      <c r="E276" s="3" t="s">
        <v>9534</v>
      </c>
      <c r="F276" s="2" t="s">
        <v>9535</v>
      </c>
    </row>
    <row r="277" customFormat="false" ht="350.7" hidden="false" customHeight="false" outlineLevel="0" collapsed="false">
      <c r="A277" s="1" t="s">
        <v>9536</v>
      </c>
      <c r="C277" s="1" t="s">
        <v>1377</v>
      </c>
      <c r="D277" s="1" t="s">
        <v>8615</v>
      </c>
      <c r="E277" s="3" t="s">
        <v>9537</v>
      </c>
    </row>
    <row r="278" customFormat="false" ht="431.3" hidden="false" customHeight="false" outlineLevel="0" collapsed="false">
      <c r="A278" s="1" t="s">
        <v>9538</v>
      </c>
      <c r="B278" s="1" t="s">
        <v>9539</v>
      </c>
      <c r="C278" s="1" t="s">
        <v>1350</v>
      </c>
      <c r="D278" s="1" t="s">
        <v>8615</v>
      </c>
      <c r="E278" s="3" t="s">
        <v>9540</v>
      </c>
    </row>
    <row r="279" customFormat="false" ht="256.7" hidden="false" customHeight="false" outlineLevel="0" collapsed="false">
      <c r="A279" s="1" t="s">
        <v>9541</v>
      </c>
      <c r="C279" s="1" t="s">
        <v>1350</v>
      </c>
      <c r="D279" s="1" t="s">
        <v>8615</v>
      </c>
      <c r="E279" s="3" t="s">
        <v>9542</v>
      </c>
    </row>
    <row r="280" customFormat="false" ht="350.7" hidden="false" customHeight="false" outlineLevel="0" collapsed="false">
      <c r="A280" s="1" t="s">
        <v>9543</v>
      </c>
      <c r="C280" s="1" t="s">
        <v>9544</v>
      </c>
      <c r="D280" s="1" t="s">
        <v>8615</v>
      </c>
      <c r="E280" s="3" t="s">
        <v>9545</v>
      </c>
      <c r="F280" s="2" t="s">
        <v>9546</v>
      </c>
    </row>
    <row r="281" customFormat="false" ht="391" hidden="false" customHeight="false" outlineLevel="0" collapsed="false">
      <c r="A281" s="1" t="s">
        <v>9547</v>
      </c>
      <c r="B281" s="1" t="s">
        <v>9548</v>
      </c>
      <c r="C281" s="1" t="s">
        <v>9549</v>
      </c>
      <c r="D281" s="1" t="s">
        <v>8615</v>
      </c>
      <c r="E281" s="3" t="s">
        <v>9550</v>
      </c>
    </row>
    <row r="282" customFormat="false" ht="941" hidden="false" customHeight="false" outlineLevel="0" collapsed="false">
      <c r="A282" s="1" t="s">
        <v>9551</v>
      </c>
      <c r="B282" s="1" t="s">
        <v>9552</v>
      </c>
      <c r="C282" s="1" t="s">
        <v>8749</v>
      </c>
      <c r="D282" s="1" t="s">
        <v>8615</v>
      </c>
      <c r="E282" s="3" t="s">
        <v>9553</v>
      </c>
      <c r="F282" s="2" t="s">
        <v>9554</v>
      </c>
    </row>
    <row r="283" customFormat="false" ht="323.85" hidden="false" customHeight="false" outlineLevel="0" collapsed="false">
      <c r="A283" s="1" t="s">
        <v>9555</v>
      </c>
      <c r="B283" s="1" t="s">
        <v>9556</v>
      </c>
      <c r="C283" s="1" t="s">
        <v>9557</v>
      </c>
      <c r="D283" s="1" t="s">
        <v>8615</v>
      </c>
      <c r="E283" s="3" t="s">
        <v>9558</v>
      </c>
    </row>
    <row r="284" customFormat="false" ht="243.25" hidden="false" customHeight="false" outlineLevel="0" collapsed="false">
      <c r="A284" s="1" t="s">
        <v>9559</v>
      </c>
      <c r="C284" s="1" t="s">
        <v>9560</v>
      </c>
      <c r="D284" s="1" t="s">
        <v>8615</v>
      </c>
      <c r="E284" s="3" t="s">
        <v>9561</v>
      </c>
    </row>
    <row r="285" customFormat="false" ht="283.55" hidden="false" customHeight="false" outlineLevel="0" collapsed="false">
      <c r="A285" s="1" t="s">
        <v>9562</v>
      </c>
      <c r="B285" s="1" t="s">
        <v>9563</v>
      </c>
      <c r="C285" s="1" t="s">
        <v>1383</v>
      </c>
      <c r="D285" s="1" t="s">
        <v>8615</v>
      </c>
      <c r="E285" s="3" t="s">
        <v>9564</v>
      </c>
    </row>
    <row r="286" customFormat="false" ht="243.25" hidden="false" customHeight="false" outlineLevel="0" collapsed="false">
      <c r="A286" s="1" t="s">
        <v>9565</v>
      </c>
      <c r="B286" s="1" t="s">
        <v>9566</v>
      </c>
      <c r="C286" s="1" t="s">
        <v>1451</v>
      </c>
      <c r="D286" s="1" t="s">
        <v>8615</v>
      </c>
      <c r="E286" s="3" t="s">
        <v>9567</v>
      </c>
    </row>
    <row r="287" customFormat="false" ht="565.65" hidden="false" customHeight="false" outlineLevel="0" collapsed="false">
      <c r="A287" s="1" t="s">
        <v>9568</v>
      </c>
      <c r="B287" s="1" t="s">
        <v>9569</v>
      </c>
      <c r="C287" s="1" t="s">
        <v>1469</v>
      </c>
      <c r="D287" s="1" t="s">
        <v>8615</v>
      </c>
      <c r="E287" s="3" t="s">
        <v>9570</v>
      </c>
      <c r="F287" s="2" t="s">
        <v>9571</v>
      </c>
    </row>
    <row r="288" customFormat="false" ht="900.7" hidden="false" customHeight="false" outlineLevel="0" collapsed="false">
      <c r="A288" s="1" t="s">
        <v>9572</v>
      </c>
      <c r="B288" s="1" t="s">
        <v>9573</v>
      </c>
      <c r="C288" s="1" t="s">
        <v>9574</v>
      </c>
      <c r="D288" s="1" t="s">
        <v>8615</v>
      </c>
      <c r="E288" s="3" t="s">
        <v>9575</v>
      </c>
      <c r="F288" s="2" t="s">
        <v>9576</v>
      </c>
    </row>
    <row r="289" customFormat="false" ht="350.7" hidden="false" customHeight="false" outlineLevel="0" collapsed="false">
      <c r="A289" s="1" t="s">
        <v>9577</v>
      </c>
      <c r="B289" s="3" t="s">
        <v>9578</v>
      </c>
      <c r="C289" s="1" t="s">
        <v>8775</v>
      </c>
      <c r="D289" s="1" t="s">
        <v>9463</v>
      </c>
      <c r="E289" s="3" t="s">
        <v>9579</v>
      </c>
    </row>
    <row r="290" customFormat="false" ht="216.4" hidden="false" customHeight="false" outlineLevel="0" collapsed="false">
      <c r="A290" s="1" t="s">
        <v>9580</v>
      </c>
      <c r="C290" s="1" t="s">
        <v>1472</v>
      </c>
      <c r="D290" s="1" t="s">
        <v>8615</v>
      </c>
      <c r="E290" s="3" t="s">
        <v>9581</v>
      </c>
    </row>
    <row r="291" customFormat="false" ht="552.2" hidden="false" customHeight="false" outlineLevel="0" collapsed="false">
      <c r="A291" s="3" t="s">
        <v>9582</v>
      </c>
      <c r="B291" s="1" t="s">
        <v>9583</v>
      </c>
      <c r="C291" s="1" t="s">
        <v>1489</v>
      </c>
      <c r="D291" s="1" t="s">
        <v>8615</v>
      </c>
      <c r="E291" s="3" t="s">
        <v>9584</v>
      </c>
    </row>
    <row r="292" customFormat="false" ht="256.7" hidden="false" customHeight="false" outlineLevel="0" collapsed="false">
      <c r="A292" s="1" t="s">
        <v>9585</v>
      </c>
      <c r="C292" s="1" t="s">
        <v>9586</v>
      </c>
      <c r="D292" s="1" t="s">
        <v>8615</v>
      </c>
      <c r="E292" s="3" t="s">
        <v>9587</v>
      </c>
    </row>
    <row r="293" customFormat="false" ht="1317.15" hidden="false" customHeight="false" outlineLevel="0" collapsed="false">
      <c r="A293" s="1" t="s">
        <v>9588</v>
      </c>
      <c r="B293" s="1" t="s">
        <v>9589</v>
      </c>
      <c r="C293" s="1" t="s">
        <v>8775</v>
      </c>
      <c r="D293" s="1" t="s">
        <v>9463</v>
      </c>
      <c r="E293" s="3" t="s">
        <v>9590</v>
      </c>
      <c r="F293" s="2" t="s">
        <v>9591</v>
      </c>
    </row>
    <row r="294" customFormat="false" ht="1182.8" hidden="false" customHeight="false" outlineLevel="0" collapsed="false">
      <c r="A294" s="1" t="s">
        <v>9592</v>
      </c>
      <c r="C294" s="1" t="s">
        <v>9586</v>
      </c>
      <c r="D294" s="1" t="s">
        <v>9463</v>
      </c>
      <c r="E294" s="3" t="s">
        <v>9593</v>
      </c>
      <c r="F294" s="2" t="s">
        <v>9591</v>
      </c>
    </row>
    <row r="295" customFormat="false" ht="323.85" hidden="false" customHeight="false" outlineLevel="0" collapsed="false">
      <c r="A295" s="1" t="s">
        <v>9594</v>
      </c>
      <c r="C295" s="1" t="s">
        <v>9595</v>
      </c>
      <c r="D295" s="1" t="s">
        <v>8615</v>
      </c>
      <c r="E295" s="3" t="s">
        <v>9596</v>
      </c>
    </row>
    <row r="296" customFormat="false" ht="270.1" hidden="false" customHeight="false" outlineLevel="0" collapsed="false">
      <c r="A296" s="1" t="s">
        <v>9597</v>
      </c>
      <c r="B296" s="1" t="s">
        <v>9598</v>
      </c>
      <c r="C296" s="1" t="s">
        <v>9599</v>
      </c>
      <c r="D296" s="1" t="s">
        <v>8615</v>
      </c>
      <c r="E296" s="3" t="s">
        <v>9600</v>
      </c>
    </row>
    <row r="297" customFormat="false" ht="283.55" hidden="false" customHeight="false" outlineLevel="0" collapsed="false">
      <c r="A297" s="1" t="s">
        <v>9601</v>
      </c>
      <c r="B297" s="3" t="s">
        <v>9602</v>
      </c>
      <c r="C297" s="1" t="s">
        <v>9603</v>
      </c>
      <c r="D297" s="1" t="n">
        <v>1</v>
      </c>
      <c r="E297" s="3" t="s">
        <v>9604</v>
      </c>
    </row>
    <row r="298" customFormat="false" ht="229.85" hidden="false" customHeight="false" outlineLevel="0" collapsed="false">
      <c r="A298" s="1" t="s">
        <v>9605</v>
      </c>
      <c r="B298" s="3" t="s">
        <v>9606</v>
      </c>
      <c r="C298" s="1" t="s">
        <v>1587</v>
      </c>
      <c r="D298" s="1" t="n">
        <v>1</v>
      </c>
      <c r="E298" s="3" t="s">
        <v>9607</v>
      </c>
    </row>
    <row r="299" customFormat="false" ht="162.65" hidden="false" customHeight="false" outlineLevel="0" collapsed="false">
      <c r="A299" s="1" t="s">
        <v>9608</v>
      </c>
      <c r="B299" s="1" t="s">
        <v>9609</v>
      </c>
      <c r="C299" s="1" t="s">
        <v>9610</v>
      </c>
      <c r="D299" s="1" t="s">
        <v>8615</v>
      </c>
      <c r="E299" s="3" t="s">
        <v>9611</v>
      </c>
    </row>
    <row r="300" customFormat="false" ht="162.65" hidden="false" customHeight="false" outlineLevel="0" collapsed="false">
      <c r="A300" s="1" t="s">
        <v>9612</v>
      </c>
      <c r="B300" s="1" t="s">
        <v>9613</v>
      </c>
      <c r="C300" s="1" t="s">
        <v>9614</v>
      </c>
      <c r="D300" s="1" t="n">
        <v>1</v>
      </c>
      <c r="E300" s="3" t="s">
        <v>9615</v>
      </c>
    </row>
    <row r="301" customFormat="false" ht="162.65" hidden="false" customHeight="false" outlineLevel="0" collapsed="false">
      <c r="A301" s="1" t="s">
        <v>9616</v>
      </c>
      <c r="B301" s="1" t="s">
        <v>9617</v>
      </c>
      <c r="C301" s="1" t="s">
        <v>9618</v>
      </c>
      <c r="D301" s="1" t="s">
        <v>8615</v>
      </c>
      <c r="E301" s="3" t="s">
        <v>9619</v>
      </c>
    </row>
    <row r="302" customFormat="false" ht="162.65" hidden="false" customHeight="false" outlineLevel="0" collapsed="false">
      <c r="A302" s="1" t="s">
        <v>9620</v>
      </c>
      <c r="B302" s="1" t="s">
        <v>9621</v>
      </c>
      <c r="C302" s="1" t="s">
        <v>9622</v>
      </c>
      <c r="D302" s="1" t="s">
        <v>8615</v>
      </c>
      <c r="E302" s="3" t="s">
        <v>9623</v>
      </c>
    </row>
    <row r="303" customFormat="false" ht="202.95" hidden="false" customHeight="false" outlineLevel="0" collapsed="false">
      <c r="A303" s="1" t="s">
        <v>9624</v>
      </c>
      <c r="C303" s="1" t="s">
        <v>1784</v>
      </c>
      <c r="D303" s="1" t="s">
        <v>8615</v>
      </c>
      <c r="E303" s="3" t="s">
        <v>9625</v>
      </c>
    </row>
    <row r="304" customFormat="false" ht="229.85" hidden="false" customHeight="false" outlineLevel="0" collapsed="false">
      <c r="A304" s="1" t="s">
        <v>9626</v>
      </c>
      <c r="C304" s="1" t="s">
        <v>1788</v>
      </c>
      <c r="D304" s="1" t="s">
        <v>8615</v>
      </c>
      <c r="E304" s="3" t="s">
        <v>9627</v>
      </c>
    </row>
    <row r="305" customFormat="false" ht="162.65" hidden="false" customHeight="false" outlineLevel="0" collapsed="false">
      <c r="A305" s="1" t="s">
        <v>9628</v>
      </c>
      <c r="B305" s="1" t="s">
        <v>9629</v>
      </c>
      <c r="C305" s="1" t="s">
        <v>1762</v>
      </c>
      <c r="D305" s="1" t="n">
        <v>1</v>
      </c>
      <c r="E305" s="3" t="s">
        <v>9630</v>
      </c>
    </row>
    <row r="306" customFormat="false" ht="162.65" hidden="false" customHeight="false" outlineLevel="0" collapsed="false">
      <c r="A306" s="1" t="s">
        <v>9631</v>
      </c>
      <c r="B306" s="1" t="s">
        <v>9632</v>
      </c>
      <c r="C306" s="1" t="s">
        <v>9633</v>
      </c>
      <c r="D306" s="1" t="s">
        <v>8615</v>
      </c>
      <c r="E306" s="3" t="s">
        <v>9634</v>
      </c>
    </row>
    <row r="307" customFormat="false" ht="216.4" hidden="false" customHeight="false" outlineLevel="0" collapsed="false">
      <c r="A307" s="1" t="s">
        <v>9635</v>
      </c>
      <c r="C307" s="1" t="s">
        <v>9636</v>
      </c>
      <c r="D307" s="1" t="s">
        <v>8615</v>
      </c>
      <c r="E307" s="3" t="s">
        <v>9637</v>
      </c>
    </row>
    <row r="308" customFormat="false" ht="162.65" hidden="false" customHeight="false" outlineLevel="0" collapsed="false">
      <c r="A308" s="1" t="s">
        <v>9638</v>
      </c>
      <c r="B308" s="1" t="s">
        <v>9639</v>
      </c>
      <c r="C308" s="1" t="s">
        <v>1973</v>
      </c>
      <c r="D308" s="1" t="s">
        <v>8615</v>
      </c>
      <c r="E308" s="3" t="s">
        <v>9640</v>
      </c>
    </row>
    <row r="309" customFormat="false" ht="243.25" hidden="false" customHeight="false" outlineLevel="0" collapsed="false">
      <c r="A309" s="1" t="s">
        <v>9641</v>
      </c>
      <c r="B309" s="3" t="s">
        <v>9642</v>
      </c>
      <c r="C309" s="1" t="s">
        <v>9643</v>
      </c>
      <c r="D309" s="1" t="s">
        <v>8615</v>
      </c>
      <c r="E309" s="3" t="s">
        <v>9644</v>
      </c>
    </row>
    <row r="310" customFormat="false" ht="229.85" hidden="false" customHeight="false" outlineLevel="0" collapsed="false">
      <c r="A310" s="1" t="s">
        <v>9645</v>
      </c>
      <c r="B310" s="3" t="s">
        <v>9646</v>
      </c>
      <c r="C310" s="1" t="s">
        <v>9647</v>
      </c>
      <c r="D310" s="1" t="s">
        <v>8615</v>
      </c>
      <c r="E310" s="3" t="s">
        <v>9648</v>
      </c>
    </row>
    <row r="311" customFormat="false" ht="229.85" hidden="false" customHeight="false" outlineLevel="0" collapsed="false">
      <c r="A311" s="1" t="s">
        <v>9649</v>
      </c>
      <c r="B311" s="1" t="s">
        <v>9650</v>
      </c>
      <c r="C311" s="1" t="s">
        <v>9651</v>
      </c>
      <c r="D311" s="1" t="s">
        <v>8615</v>
      </c>
      <c r="E311" s="3" t="s">
        <v>9652</v>
      </c>
    </row>
    <row r="312" customFormat="false" ht="162.65" hidden="false" customHeight="false" outlineLevel="0" collapsed="false">
      <c r="A312" s="1" t="s">
        <v>9653</v>
      </c>
      <c r="B312" s="1" t="s">
        <v>9654</v>
      </c>
      <c r="C312" s="1" t="s">
        <v>2658</v>
      </c>
      <c r="D312" s="1" t="s">
        <v>8615</v>
      </c>
      <c r="E312" s="3" t="s">
        <v>9655</v>
      </c>
    </row>
    <row r="313" customFormat="false" ht="256.7" hidden="false" customHeight="false" outlineLevel="0" collapsed="false">
      <c r="A313" s="1" t="s">
        <v>9656</v>
      </c>
      <c r="B313" s="3" t="s">
        <v>9657</v>
      </c>
      <c r="C313" s="1" t="s">
        <v>2374</v>
      </c>
      <c r="D313" s="1" t="s">
        <v>8615</v>
      </c>
      <c r="E313" s="3" t="s">
        <v>9658</v>
      </c>
    </row>
    <row r="314" customFormat="false" ht="216.4" hidden="false" customHeight="false" outlineLevel="0" collapsed="false">
      <c r="A314" s="1" t="s">
        <v>9659</v>
      </c>
      <c r="B314" s="1" t="s">
        <v>9660</v>
      </c>
      <c r="C314" s="1" t="s">
        <v>9661</v>
      </c>
      <c r="D314" s="1" t="s">
        <v>8615</v>
      </c>
      <c r="E314" s="3" t="s">
        <v>9662</v>
      </c>
    </row>
    <row r="315" customFormat="false" ht="162.65" hidden="false" customHeight="false" outlineLevel="0" collapsed="false">
      <c r="A315" s="1" t="s">
        <v>9663</v>
      </c>
      <c r="B315" s="1" t="s">
        <v>9664</v>
      </c>
      <c r="C315" s="1" t="s">
        <v>2756</v>
      </c>
      <c r="D315" s="1" t="s">
        <v>8615</v>
      </c>
      <c r="E315" s="3" t="s">
        <v>9665</v>
      </c>
    </row>
    <row r="316" customFormat="false" ht="162.65" hidden="false" customHeight="false" outlineLevel="0" collapsed="false">
      <c r="A316" s="1" t="s">
        <v>9666</v>
      </c>
      <c r="B316" s="1" t="s">
        <v>9667</v>
      </c>
      <c r="C316" s="1" t="s">
        <v>2754</v>
      </c>
      <c r="D316" s="1" t="s">
        <v>8615</v>
      </c>
      <c r="E316" s="3" t="s">
        <v>9668</v>
      </c>
    </row>
    <row r="317" customFormat="false" ht="162.65" hidden="false" customHeight="false" outlineLevel="0" collapsed="false">
      <c r="A317" s="1" t="s">
        <v>9669</v>
      </c>
      <c r="B317" s="1" t="s">
        <v>9670</v>
      </c>
      <c r="C317" s="1" t="s">
        <v>2759</v>
      </c>
      <c r="D317" s="1" t="s">
        <v>8615</v>
      </c>
      <c r="E317" s="3" t="s">
        <v>9671</v>
      </c>
    </row>
    <row r="318" customFormat="false" ht="216.4" hidden="false" customHeight="false" outlineLevel="0" collapsed="false">
      <c r="A318" s="1" t="s">
        <v>9672</v>
      </c>
      <c r="B318" s="1" t="s">
        <v>9673</v>
      </c>
      <c r="C318" s="1" t="s">
        <v>2742</v>
      </c>
      <c r="D318" s="1" t="s">
        <v>8615</v>
      </c>
      <c r="E318" s="3" t="s">
        <v>9674</v>
      </c>
    </row>
    <row r="319" customFormat="false" ht="216.4" hidden="false" customHeight="false" outlineLevel="0" collapsed="false">
      <c r="A319" s="1" t="s">
        <v>9675</v>
      </c>
      <c r="C319" s="1" t="s">
        <v>9676</v>
      </c>
      <c r="D319" s="1" t="s">
        <v>8615</v>
      </c>
      <c r="E319" s="3" t="s">
        <v>9677</v>
      </c>
    </row>
    <row r="320" customFormat="false" ht="162.65" hidden="false" customHeight="false" outlineLevel="0" collapsed="false">
      <c r="A320" s="1" t="s">
        <v>9678</v>
      </c>
      <c r="B320" s="1" t="s">
        <v>9679</v>
      </c>
      <c r="C320" s="1" t="s">
        <v>2715</v>
      </c>
      <c r="D320" s="1" t="s">
        <v>8615</v>
      </c>
      <c r="E320" s="3" t="s">
        <v>9680</v>
      </c>
    </row>
    <row r="321" customFormat="false" ht="162.65" hidden="false" customHeight="false" outlineLevel="0" collapsed="false">
      <c r="A321" s="1" t="s">
        <v>9681</v>
      </c>
      <c r="B321" s="1" t="s">
        <v>9682</v>
      </c>
      <c r="C321" s="1" t="s">
        <v>2743</v>
      </c>
      <c r="D321" s="1" t="s">
        <v>8615</v>
      </c>
      <c r="E321" s="3" t="s">
        <v>9683</v>
      </c>
    </row>
    <row r="322" customFormat="false" ht="162.65" hidden="false" customHeight="false" outlineLevel="0" collapsed="false">
      <c r="A322" s="1" t="s">
        <v>9684</v>
      </c>
      <c r="B322" s="3" t="s">
        <v>9685</v>
      </c>
      <c r="C322" s="1" t="s">
        <v>9686</v>
      </c>
      <c r="D322" s="1" t="s">
        <v>8615</v>
      </c>
      <c r="E322" s="3" t="s">
        <v>9687</v>
      </c>
    </row>
    <row r="323" customFormat="false" ht="686.55" hidden="false" customHeight="false" outlineLevel="0" collapsed="false">
      <c r="A323" s="1" t="s">
        <v>9688</v>
      </c>
      <c r="B323" s="3" t="s">
        <v>9689</v>
      </c>
      <c r="C323" s="1" t="s">
        <v>2780</v>
      </c>
      <c r="D323" s="1" t="s">
        <v>8615</v>
      </c>
      <c r="E323" s="3" t="s">
        <v>9690</v>
      </c>
      <c r="F323" s="3" t="s">
        <v>9691</v>
      </c>
    </row>
    <row r="324" customFormat="false" ht="162.65" hidden="false" customHeight="false" outlineLevel="0" collapsed="false">
      <c r="A324" s="1" t="s">
        <v>9692</v>
      </c>
      <c r="B324" s="1" t="s">
        <v>9693</v>
      </c>
      <c r="C324" s="1" t="s">
        <v>2906</v>
      </c>
      <c r="D324" s="1" t="s">
        <v>8615</v>
      </c>
      <c r="E324" s="3" t="s">
        <v>9694</v>
      </c>
      <c r="F324" s="3" t="s">
        <v>9694</v>
      </c>
    </row>
    <row r="325" customFormat="false" ht="431.3" hidden="false" customHeight="false" outlineLevel="0" collapsed="false">
      <c r="A325" s="1" t="s">
        <v>9695</v>
      </c>
      <c r="B325" s="3" t="s">
        <v>9696</v>
      </c>
      <c r="C325" s="1" t="s">
        <v>9697</v>
      </c>
      <c r="D325" s="1" t="s">
        <v>8615</v>
      </c>
      <c r="E325" s="3" t="s">
        <v>9698</v>
      </c>
      <c r="F325" s="2" t="s">
        <v>9699</v>
      </c>
    </row>
    <row r="326" customFormat="false" ht="162.65" hidden="false" customHeight="false" outlineLevel="0" collapsed="false">
      <c r="A326" s="1" t="s">
        <v>9700</v>
      </c>
      <c r="B326" s="3" t="s">
        <v>9701</v>
      </c>
      <c r="C326" s="1" t="s">
        <v>9702</v>
      </c>
      <c r="D326" s="1" t="s">
        <v>8615</v>
      </c>
      <c r="E326" s="3" t="s">
        <v>9703</v>
      </c>
    </row>
    <row r="327" customFormat="false" ht="256.7" hidden="false" customHeight="false" outlineLevel="0" collapsed="false">
      <c r="A327" s="1" t="s">
        <v>9704</v>
      </c>
      <c r="C327" s="1" t="s">
        <v>9705</v>
      </c>
      <c r="D327" s="1" t="s">
        <v>8615</v>
      </c>
      <c r="E327" s="3" t="s">
        <v>9706</v>
      </c>
    </row>
    <row r="328" customFormat="false" ht="176.1" hidden="false" customHeight="false" outlineLevel="0" collapsed="false">
      <c r="A328" s="1" t="s">
        <v>9707</v>
      </c>
      <c r="B328" s="3" t="s">
        <v>9708</v>
      </c>
      <c r="C328" s="1" t="s">
        <v>2903</v>
      </c>
      <c r="D328" s="1" t="s">
        <v>8615</v>
      </c>
      <c r="E328" s="3" t="s">
        <v>9709</v>
      </c>
    </row>
    <row r="329" customFormat="false" ht="444.75" hidden="false" customHeight="false" outlineLevel="0" collapsed="false">
      <c r="A329" s="1" t="s">
        <v>9710</v>
      </c>
      <c r="B329" s="1" t="s">
        <v>9711</v>
      </c>
      <c r="C329" s="1" t="s">
        <v>2880</v>
      </c>
      <c r="D329" s="1" t="s">
        <v>8615</v>
      </c>
      <c r="E329" s="3" t="s">
        <v>9712</v>
      </c>
      <c r="F329" s="3" t="s">
        <v>9713</v>
      </c>
    </row>
    <row r="330" customFormat="false" ht="162.65" hidden="false" customHeight="false" outlineLevel="0" collapsed="false">
      <c r="A330" s="1" t="s">
        <v>9714</v>
      </c>
      <c r="B330" s="1" t="s">
        <v>9715</v>
      </c>
      <c r="C330" s="1" t="s">
        <v>2881</v>
      </c>
      <c r="D330" s="1" t="n">
        <v>1</v>
      </c>
      <c r="E330" s="3" t="s">
        <v>9716</v>
      </c>
    </row>
    <row r="331" customFormat="false" ht="162.65" hidden="false" customHeight="false" outlineLevel="0" collapsed="false">
      <c r="A331" s="1" t="s">
        <v>9717</v>
      </c>
      <c r="B331" s="1" t="s">
        <v>9718</v>
      </c>
      <c r="C331" s="1" t="s">
        <v>2937</v>
      </c>
      <c r="D331" s="1" t="s">
        <v>8615</v>
      </c>
      <c r="E331" s="3" t="s">
        <v>9719</v>
      </c>
    </row>
    <row r="332" customFormat="false" ht="1478.35" hidden="false" customHeight="false" outlineLevel="0" collapsed="false">
      <c r="A332" s="1" t="s">
        <v>9720</v>
      </c>
      <c r="C332" s="1" t="s">
        <v>721</v>
      </c>
      <c r="D332" s="1" t="s">
        <v>9463</v>
      </c>
      <c r="E332" s="3" t="s">
        <v>9721</v>
      </c>
      <c r="F332" s="2" t="s">
        <v>9591</v>
      </c>
    </row>
    <row r="333" customFormat="false" ht="149.25" hidden="false" customHeight="false" outlineLevel="0" collapsed="false">
      <c r="A333" s="1" t="s">
        <v>9722</v>
      </c>
      <c r="B333" s="1" t="s">
        <v>9723</v>
      </c>
      <c r="C333" s="1" t="s">
        <v>9724</v>
      </c>
      <c r="D333" s="1" t="s">
        <v>8615</v>
      </c>
      <c r="E333" s="3" t="s">
        <v>9725</v>
      </c>
    </row>
    <row r="334" customFormat="false" ht="162.65" hidden="false" customHeight="false" outlineLevel="0" collapsed="false">
      <c r="A334" s="1" t="s">
        <v>9726</v>
      </c>
      <c r="B334" s="1" t="s">
        <v>9727</v>
      </c>
      <c r="C334" s="1" t="s">
        <v>2948</v>
      </c>
      <c r="D334" s="1" t="s">
        <v>8615</v>
      </c>
      <c r="E334" s="3" t="s">
        <v>9728</v>
      </c>
    </row>
    <row r="335" customFormat="false" ht="176.1" hidden="false" customHeight="false" outlineLevel="0" collapsed="false">
      <c r="A335" s="1" t="s">
        <v>9729</v>
      </c>
      <c r="B335" s="3" t="s">
        <v>9730</v>
      </c>
      <c r="C335" s="1" t="s">
        <v>2951</v>
      </c>
      <c r="D335" s="1" t="n">
        <v>1</v>
      </c>
      <c r="E335" s="3" t="s">
        <v>9731</v>
      </c>
    </row>
    <row r="336" customFormat="false" ht="162.65" hidden="false" customHeight="false" outlineLevel="0" collapsed="false">
      <c r="A336" s="3" t="s">
        <v>9732</v>
      </c>
      <c r="B336" s="3" t="s">
        <v>9733</v>
      </c>
      <c r="C336" s="1" t="s">
        <v>3028</v>
      </c>
      <c r="D336" s="1" t="s">
        <v>8615</v>
      </c>
      <c r="E336" s="3" t="s">
        <v>9734</v>
      </c>
    </row>
    <row r="337" customFormat="false" ht="162.65" hidden="false" customHeight="false" outlineLevel="0" collapsed="false">
      <c r="A337" s="1" t="s">
        <v>9735</v>
      </c>
      <c r="B337" s="1" t="s">
        <v>9736</v>
      </c>
      <c r="C337" s="1" t="s">
        <v>3061</v>
      </c>
      <c r="D337" s="1" t="n">
        <v>1</v>
      </c>
      <c r="E337" s="3" t="s">
        <v>9737</v>
      </c>
    </row>
    <row r="338" customFormat="false" ht="162.65" hidden="false" customHeight="false" outlineLevel="0" collapsed="false">
      <c r="A338" s="1" t="s">
        <v>9738</v>
      </c>
      <c r="B338" s="1" t="s">
        <v>9739</v>
      </c>
      <c r="C338" s="1" t="s">
        <v>3201</v>
      </c>
      <c r="D338" s="1" t="s">
        <v>8615</v>
      </c>
      <c r="E338" s="3" t="s">
        <v>9740</v>
      </c>
    </row>
    <row r="339" customFormat="false" ht="162.65" hidden="false" customHeight="false" outlineLevel="0" collapsed="false">
      <c r="A339" s="1" t="s">
        <v>9741</v>
      </c>
      <c r="B339" s="1" t="s">
        <v>9742</v>
      </c>
      <c r="C339" s="1" t="s">
        <v>9743</v>
      </c>
      <c r="D339" s="1" t="s">
        <v>8615</v>
      </c>
      <c r="E339" s="3" t="s">
        <v>9744</v>
      </c>
    </row>
    <row r="340" customFormat="false" ht="162.65" hidden="false" customHeight="false" outlineLevel="0" collapsed="false">
      <c r="A340" s="1" t="s">
        <v>9745</v>
      </c>
      <c r="B340" s="3" t="s">
        <v>9746</v>
      </c>
      <c r="C340" s="1" t="s">
        <v>3414</v>
      </c>
      <c r="D340" s="1" t="s">
        <v>8615</v>
      </c>
      <c r="E340" s="3" t="s">
        <v>9747</v>
      </c>
    </row>
    <row r="341" customFormat="false" ht="162.65" hidden="false" customHeight="false" outlineLevel="0" collapsed="false">
      <c r="A341" s="1" t="s">
        <v>9748</v>
      </c>
      <c r="C341" s="1" t="s">
        <v>3445</v>
      </c>
      <c r="D341" s="1" t="s">
        <v>8615</v>
      </c>
      <c r="E341" s="3" t="s">
        <v>9749</v>
      </c>
    </row>
    <row r="342" customFormat="false" ht="162.65" hidden="false" customHeight="false" outlineLevel="0" collapsed="false">
      <c r="A342" s="1" t="s">
        <v>9750</v>
      </c>
      <c r="B342" s="1" t="s">
        <v>9751</v>
      </c>
      <c r="C342" s="1" t="s">
        <v>3445</v>
      </c>
      <c r="D342" s="1" t="s">
        <v>8615</v>
      </c>
      <c r="E342" s="3" t="s">
        <v>9749</v>
      </c>
    </row>
    <row r="343" customFormat="false" ht="202.95" hidden="false" customHeight="false" outlineLevel="0" collapsed="false">
      <c r="A343" s="1" t="s">
        <v>9752</v>
      </c>
      <c r="C343" s="1" t="s">
        <v>3416</v>
      </c>
      <c r="D343" s="1" t="s">
        <v>8615</v>
      </c>
      <c r="E343" s="3" t="s">
        <v>9753</v>
      </c>
    </row>
    <row r="344" customFormat="false" ht="243.25" hidden="false" customHeight="false" outlineLevel="0" collapsed="false">
      <c r="A344" s="1" t="s">
        <v>9754</v>
      </c>
      <c r="C344" s="1" t="s">
        <v>3445</v>
      </c>
      <c r="D344" s="1" t="s">
        <v>8615</v>
      </c>
      <c r="E344" s="3" t="s">
        <v>9755</v>
      </c>
    </row>
    <row r="345" customFormat="false" ht="229.85" hidden="false" customHeight="false" outlineLevel="0" collapsed="false">
      <c r="A345" s="1" t="s">
        <v>9756</v>
      </c>
      <c r="B345" s="1" t="s">
        <v>9757</v>
      </c>
      <c r="C345" s="1" t="s">
        <v>8990</v>
      </c>
      <c r="D345" s="1" t="s">
        <v>8615</v>
      </c>
      <c r="E345" s="3" t="s">
        <v>9758</v>
      </c>
    </row>
    <row r="346" customFormat="false" ht="256.7" hidden="false" customHeight="false" outlineLevel="0" collapsed="false">
      <c r="A346" s="1" t="s">
        <v>9759</v>
      </c>
      <c r="B346" s="1" t="s">
        <v>9760</v>
      </c>
      <c r="C346" s="1" t="s">
        <v>3298</v>
      </c>
      <c r="D346" s="1" t="s">
        <v>8615</v>
      </c>
      <c r="E346" s="3" t="s">
        <v>9761</v>
      </c>
    </row>
    <row r="347" customFormat="false" ht="162.65" hidden="false" customHeight="false" outlineLevel="0" collapsed="false">
      <c r="A347" s="1" t="s">
        <v>9762</v>
      </c>
      <c r="B347" s="1" t="s">
        <v>9763</v>
      </c>
      <c r="C347" s="1" t="s">
        <v>3438</v>
      </c>
      <c r="D347" s="1" t="s">
        <v>8615</v>
      </c>
      <c r="E347" s="3" t="s">
        <v>9764</v>
      </c>
    </row>
    <row r="348" customFormat="false" ht="712.65" hidden="false" customHeight="false" outlineLevel="0" collapsed="false">
      <c r="A348" s="1" t="s">
        <v>9765</v>
      </c>
      <c r="B348" s="1" t="s">
        <v>9766</v>
      </c>
      <c r="C348" s="1" t="s">
        <v>3445</v>
      </c>
      <c r="D348" s="1" t="s">
        <v>8615</v>
      </c>
      <c r="E348" s="3" t="s">
        <v>9767</v>
      </c>
    </row>
    <row r="349" customFormat="false" ht="162.65" hidden="false" customHeight="false" outlineLevel="0" collapsed="false">
      <c r="A349" s="1" t="s">
        <v>9768</v>
      </c>
      <c r="B349" s="3" t="s">
        <v>9769</v>
      </c>
      <c r="C349" s="1" t="s">
        <v>9770</v>
      </c>
      <c r="D349" s="1" t="s">
        <v>8615</v>
      </c>
      <c r="E349" s="3" t="s">
        <v>9771</v>
      </c>
    </row>
    <row r="350" customFormat="false" ht="189.55" hidden="false" customHeight="false" outlineLevel="0" collapsed="false">
      <c r="A350" s="1" t="s">
        <v>9772</v>
      </c>
      <c r="B350" s="1" t="s">
        <v>9773</v>
      </c>
      <c r="C350" s="1" t="s">
        <v>3431</v>
      </c>
      <c r="D350" s="1" t="s">
        <v>8615</v>
      </c>
      <c r="E350" s="3" t="s">
        <v>9774</v>
      </c>
      <c r="F350" s="2" t="s">
        <v>9775</v>
      </c>
    </row>
    <row r="351" customFormat="false" ht="646.25" hidden="false" customHeight="false" outlineLevel="0" collapsed="false">
      <c r="A351" s="1" t="s">
        <v>9776</v>
      </c>
      <c r="C351" s="1" t="s">
        <v>9777</v>
      </c>
      <c r="D351" s="1" t="s">
        <v>8615</v>
      </c>
      <c r="E351" s="3" t="s">
        <v>9778</v>
      </c>
      <c r="F351" s="2" t="s">
        <v>9779</v>
      </c>
    </row>
    <row r="352" customFormat="false" ht="552.2" hidden="false" customHeight="false" outlineLevel="0" collapsed="false">
      <c r="A352" s="1" t="s">
        <v>9780</v>
      </c>
      <c r="B352" s="3" t="s">
        <v>9781</v>
      </c>
      <c r="C352" s="1" t="s">
        <v>9782</v>
      </c>
      <c r="D352" s="1" t="s">
        <v>8654</v>
      </c>
      <c r="E352" s="3" t="s">
        <v>9783</v>
      </c>
      <c r="F352" s="2" t="s">
        <v>9784</v>
      </c>
    </row>
    <row r="353" customFormat="false" ht="229.85" hidden="false" customHeight="false" outlineLevel="0" collapsed="false">
      <c r="A353" s="1" t="s">
        <v>9785</v>
      </c>
      <c r="C353" s="1" t="s">
        <v>9016</v>
      </c>
      <c r="D353" s="1" t="s">
        <v>8615</v>
      </c>
      <c r="E353" s="3" t="s">
        <v>9786</v>
      </c>
    </row>
    <row r="354" customFormat="false" ht="162.65" hidden="false" customHeight="false" outlineLevel="0" collapsed="false">
      <c r="A354" s="1" t="s">
        <v>9787</v>
      </c>
      <c r="B354" s="1" t="s">
        <v>9788</v>
      </c>
      <c r="C354" s="1" t="s">
        <v>9789</v>
      </c>
      <c r="D354" s="1" t="n">
        <v>1</v>
      </c>
      <c r="E354" s="3" t="s">
        <v>9790</v>
      </c>
    </row>
    <row r="355" customFormat="false" ht="176.1" hidden="false" customHeight="false" outlineLevel="0" collapsed="false">
      <c r="A355" s="1" t="s">
        <v>9791</v>
      </c>
      <c r="B355" s="1" t="s">
        <v>9792</v>
      </c>
      <c r="C355" s="1" t="s">
        <v>9793</v>
      </c>
      <c r="D355" s="1" t="s">
        <v>8615</v>
      </c>
      <c r="E355" s="3" t="s">
        <v>9794</v>
      </c>
    </row>
    <row r="356" customFormat="false" ht="283.55" hidden="false" customHeight="false" outlineLevel="0" collapsed="false">
      <c r="A356" s="1" t="s">
        <v>9795</v>
      </c>
      <c r="C356" s="1" t="s">
        <v>9796</v>
      </c>
      <c r="D356" s="1" t="s">
        <v>8615</v>
      </c>
      <c r="E356" s="3" t="s">
        <v>9797</v>
      </c>
    </row>
    <row r="357" customFormat="false" ht="162.65" hidden="false" customHeight="false" outlineLevel="0" collapsed="false">
      <c r="A357" s="1" t="s">
        <v>9798</v>
      </c>
      <c r="B357" s="1" t="s">
        <v>9799</v>
      </c>
      <c r="C357" s="1" t="s">
        <v>9800</v>
      </c>
      <c r="D357" s="1" t="s">
        <v>8615</v>
      </c>
      <c r="E357" s="3" t="s">
        <v>9801</v>
      </c>
    </row>
    <row r="358" customFormat="false" ht="162.65" hidden="false" customHeight="false" outlineLevel="0" collapsed="false">
      <c r="A358" s="1" t="s">
        <v>9802</v>
      </c>
      <c r="B358" s="3" t="s">
        <v>9803</v>
      </c>
      <c r="C358" s="1" t="s">
        <v>9804</v>
      </c>
      <c r="D358" s="1" t="s">
        <v>8615</v>
      </c>
      <c r="E358" s="3" t="s">
        <v>9805</v>
      </c>
    </row>
    <row r="359" customFormat="false" ht="914.15" hidden="false" customHeight="false" outlineLevel="0" collapsed="false">
      <c r="A359" s="1" t="s">
        <v>9806</v>
      </c>
      <c r="B359" s="1" t="s">
        <v>9807</v>
      </c>
      <c r="C359" s="1" t="s">
        <v>9808</v>
      </c>
      <c r="D359" s="1" t="s">
        <v>8615</v>
      </c>
      <c r="E359" s="3" t="s">
        <v>9809</v>
      </c>
      <c r="F359" s="2" t="s">
        <v>9810</v>
      </c>
    </row>
    <row r="360" customFormat="false" ht="297" hidden="false" customHeight="false" outlineLevel="0" collapsed="false">
      <c r="A360" s="3" t="s">
        <v>9811</v>
      </c>
      <c r="C360" s="1" t="s">
        <v>9812</v>
      </c>
      <c r="D360" s="1" t="s">
        <v>8615</v>
      </c>
      <c r="E360" s="3" t="s">
        <v>9813</v>
      </c>
    </row>
    <row r="361" customFormat="false" ht="592.5" hidden="false" customHeight="false" outlineLevel="0" collapsed="false">
      <c r="A361" s="1" t="s">
        <v>9814</v>
      </c>
      <c r="B361" s="1" t="s">
        <v>9815</v>
      </c>
      <c r="C361" s="1" t="s">
        <v>9816</v>
      </c>
      <c r="D361" s="1" t="s">
        <v>8615</v>
      </c>
      <c r="E361" s="3" t="s">
        <v>9817</v>
      </c>
      <c r="F361" s="3" t="s">
        <v>9818</v>
      </c>
    </row>
    <row r="362" customFormat="false" ht="444.75" hidden="false" customHeight="false" outlineLevel="0" collapsed="false">
      <c r="A362" s="1" t="s">
        <v>9819</v>
      </c>
      <c r="B362" s="1" t="s">
        <v>9820</v>
      </c>
      <c r="C362" s="1" t="s">
        <v>9821</v>
      </c>
      <c r="D362" s="1" t="s">
        <v>8615</v>
      </c>
      <c r="E362" s="3" t="s">
        <v>9822</v>
      </c>
    </row>
    <row r="363" customFormat="false" ht="350.7" hidden="false" customHeight="false" outlineLevel="0" collapsed="false">
      <c r="A363" s="1" t="s">
        <v>9823</v>
      </c>
      <c r="B363" s="1" t="s">
        <v>9824</v>
      </c>
      <c r="C363" s="1" t="s">
        <v>4673</v>
      </c>
      <c r="D363" s="1" t="s">
        <v>8615</v>
      </c>
      <c r="E363" s="3" t="s">
        <v>9825</v>
      </c>
    </row>
    <row r="364" customFormat="false" ht="229.85" hidden="false" customHeight="false" outlineLevel="0" collapsed="false">
      <c r="A364" s="1" t="s">
        <v>9826</v>
      </c>
      <c r="B364" s="1" t="s">
        <v>9827</v>
      </c>
      <c r="C364" s="1" t="s">
        <v>4733</v>
      </c>
      <c r="D364" s="1" t="s">
        <v>8615</v>
      </c>
      <c r="E364" s="3" t="s">
        <v>9828</v>
      </c>
    </row>
    <row r="365" customFormat="false" ht="820.1" hidden="false" customHeight="false" outlineLevel="0" collapsed="false">
      <c r="A365" s="1" t="s">
        <v>9829</v>
      </c>
      <c r="B365" s="1" t="s">
        <v>9830</v>
      </c>
      <c r="C365" s="1" t="s">
        <v>4801</v>
      </c>
      <c r="D365" s="1" t="s">
        <v>8615</v>
      </c>
      <c r="E365" s="3" t="s">
        <v>9831</v>
      </c>
      <c r="F365" s="2" t="s">
        <v>9832</v>
      </c>
    </row>
    <row r="366" customFormat="false" ht="337.3" hidden="false" customHeight="false" outlineLevel="0" collapsed="false">
      <c r="A366" s="1" t="s">
        <v>9833</v>
      </c>
      <c r="B366" s="1" t="s">
        <v>9834</v>
      </c>
      <c r="C366" s="1" t="s">
        <v>9080</v>
      </c>
      <c r="D366" s="1" t="s">
        <v>8615</v>
      </c>
      <c r="E366" s="3" t="s">
        <v>9835</v>
      </c>
    </row>
    <row r="367" customFormat="false" ht="498.5" hidden="false" customHeight="false" outlineLevel="0" collapsed="false">
      <c r="A367" s="1" t="s">
        <v>9836</v>
      </c>
      <c r="B367" s="1" t="s">
        <v>9837</v>
      </c>
      <c r="C367" s="1" t="s">
        <v>9838</v>
      </c>
      <c r="D367" s="1" t="s">
        <v>8615</v>
      </c>
      <c r="E367" s="3" t="s">
        <v>9839</v>
      </c>
      <c r="F367" s="3" t="s">
        <v>9840</v>
      </c>
    </row>
    <row r="368" customFormat="false" ht="337.3" hidden="false" customHeight="false" outlineLevel="0" collapsed="false">
      <c r="A368" s="1" t="s">
        <v>9841</v>
      </c>
      <c r="C368" s="1" t="s">
        <v>9842</v>
      </c>
      <c r="D368" s="1" t="s">
        <v>8615</v>
      </c>
      <c r="E368" s="3" t="s">
        <v>9843</v>
      </c>
    </row>
    <row r="369" customFormat="false" ht="471.6" hidden="false" customHeight="false" outlineLevel="0" collapsed="false">
      <c r="A369" s="1" t="s">
        <v>9844</v>
      </c>
      <c r="C369" s="1" t="s">
        <v>9845</v>
      </c>
      <c r="D369" s="1" t="s">
        <v>8615</v>
      </c>
      <c r="E369" s="3" t="s">
        <v>9846</v>
      </c>
      <c r="F369" s="2" t="s">
        <v>9847</v>
      </c>
    </row>
    <row r="370" customFormat="false" ht="337.3" hidden="false" customHeight="false" outlineLevel="0" collapsed="false">
      <c r="A370" s="3" t="s">
        <v>9848</v>
      </c>
      <c r="B370" s="1" t="s">
        <v>9849</v>
      </c>
      <c r="C370" s="1" t="s">
        <v>9850</v>
      </c>
      <c r="D370" s="1" t="s">
        <v>8615</v>
      </c>
      <c r="E370" s="3" t="s">
        <v>9851</v>
      </c>
    </row>
    <row r="371" customFormat="false" ht="350.7" hidden="false" customHeight="false" outlineLevel="0" collapsed="false">
      <c r="A371" s="1" t="s">
        <v>9852</v>
      </c>
      <c r="C371" s="1" t="s">
        <v>5127</v>
      </c>
      <c r="D371" s="1" t="s">
        <v>8615</v>
      </c>
      <c r="E371" s="3" t="s">
        <v>9853</v>
      </c>
    </row>
    <row r="372" customFormat="false" ht="216.4" hidden="false" customHeight="false" outlineLevel="0" collapsed="false">
      <c r="A372" s="3" t="s">
        <v>9854</v>
      </c>
      <c r="C372" s="1" t="s">
        <v>9855</v>
      </c>
      <c r="D372" s="1" t="n">
        <v>1</v>
      </c>
      <c r="E372" s="3" t="s">
        <v>9856</v>
      </c>
    </row>
    <row r="373" customFormat="false" ht="323.85" hidden="false" customHeight="false" outlineLevel="0" collapsed="false">
      <c r="A373" s="1" t="s">
        <v>9857</v>
      </c>
      <c r="B373" s="1" t="s">
        <v>9858</v>
      </c>
      <c r="C373" s="1" t="s">
        <v>9859</v>
      </c>
      <c r="D373" s="1" t="s">
        <v>8615</v>
      </c>
      <c r="E373" s="3" t="s">
        <v>9860</v>
      </c>
    </row>
    <row r="374" customFormat="false" ht="270.1" hidden="false" customHeight="false" outlineLevel="0" collapsed="false">
      <c r="A374" s="1" t="s">
        <v>9861</v>
      </c>
      <c r="C374" s="1" t="s">
        <v>9862</v>
      </c>
      <c r="D374" s="1" t="s">
        <v>8615</v>
      </c>
      <c r="E374" s="3" t="s">
        <v>9863</v>
      </c>
    </row>
    <row r="375" customFormat="false" ht="243.25" hidden="false" customHeight="false" outlineLevel="0" collapsed="false">
      <c r="A375" s="1" t="s">
        <v>9864</v>
      </c>
      <c r="C375" s="1" t="s">
        <v>9112</v>
      </c>
      <c r="D375" s="1" t="s">
        <v>8615</v>
      </c>
      <c r="E375" s="3" t="s">
        <v>9865</v>
      </c>
    </row>
    <row r="376" customFormat="false" ht="323.85" hidden="false" customHeight="false" outlineLevel="0" collapsed="false">
      <c r="A376" s="1" t="s">
        <v>9866</v>
      </c>
      <c r="C376" s="1" t="s">
        <v>9106</v>
      </c>
      <c r="D376" s="1" t="s">
        <v>8615</v>
      </c>
      <c r="E376" s="3" t="s">
        <v>9867</v>
      </c>
    </row>
    <row r="377" customFormat="false" ht="310.4" hidden="false" customHeight="false" outlineLevel="0" collapsed="false">
      <c r="A377" s="1" t="s">
        <v>9868</v>
      </c>
      <c r="C377" s="1" t="s">
        <v>9869</v>
      </c>
      <c r="D377" s="1" t="s">
        <v>8615</v>
      </c>
      <c r="E377" s="3" t="s">
        <v>9870</v>
      </c>
    </row>
    <row r="378" customFormat="false" ht="860.4" hidden="false" customHeight="false" outlineLevel="0" collapsed="false">
      <c r="A378" s="1" t="s">
        <v>9871</v>
      </c>
      <c r="C378" s="1" t="s">
        <v>9872</v>
      </c>
      <c r="D378" s="1" t="s">
        <v>8615</v>
      </c>
      <c r="E378" s="3" t="s">
        <v>9873</v>
      </c>
      <c r="F378" s="2" t="s">
        <v>9874</v>
      </c>
    </row>
    <row r="379" customFormat="false" ht="337.3" hidden="false" customHeight="false" outlineLevel="0" collapsed="false">
      <c r="A379" s="1" t="s">
        <v>9875</v>
      </c>
      <c r="C379" s="1" t="s">
        <v>5282</v>
      </c>
      <c r="D379" s="1" t="s">
        <v>8615</v>
      </c>
      <c r="E379" s="3" t="s">
        <v>9876</v>
      </c>
    </row>
    <row r="380" customFormat="false" ht="431.3" hidden="false" customHeight="false" outlineLevel="0" collapsed="false">
      <c r="A380" s="1" t="s">
        <v>9877</v>
      </c>
      <c r="C380" s="1" t="s">
        <v>5282</v>
      </c>
      <c r="D380" s="1" t="s">
        <v>8615</v>
      </c>
      <c r="E380" s="3" t="s">
        <v>9878</v>
      </c>
    </row>
    <row r="381" customFormat="false" ht="404.45" hidden="false" customHeight="false" outlineLevel="0" collapsed="false">
      <c r="A381" s="1" t="s">
        <v>9879</v>
      </c>
      <c r="C381" s="1" t="s">
        <v>5278</v>
      </c>
      <c r="D381" s="1" t="s">
        <v>8615</v>
      </c>
      <c r="E381" s="3" t="s">
        <v>9880</v>
      </c>
    </row>
    <row r="382" customFormat="false" ht="847" hidden="false" customHeight="false" outlineLevel="0" collapsed="false">
      <c r="A382" s="1" t="s">
        <v>9881</v>
      </c>
      <c r="C382" s="1" t="s">
        <v>9120</v>
      </c>
      <c r="D382" s="1" t="s">
        <v>8615</v>
      </c>
      <c r="E382" s="3" t="s">
        <v>9882</v>
      </c>
    </row>
    <row r="383" customFormat="false" ht="712.65" hidden="false" customHeight="false" outlineLevel="0" collapsed="false">
      <c r="A383" s="1" t="s">
        <v>9883</v>
      </c>
      <c r="C383" s="1" t="s">
        <v>5282</v>
      </c>
      <c r="D383" s="1" t="n">
        <v>1</v>
      </c>
      <c r="E383" s="3" t="s">
        <v>9884</v>
      </c>
    </row>
    <row r="384" customFormat="false" ht="323.85" hidden="false" customHeight="false" outlineLevel="0" collapsed="false">
      <c r="A384" s="1" t="s">
        <v>9885</v>
      </c>
      <c r="C384" s="1" t="s">
        <v>5282</v>
      </c>
      <c r="D384" s="1" t="s">
        <v>8615</v>
      </c>
      <c r="E384" s="3" t="s">
        <v>9886</v>
      </c>
    </row>
    <row r="385" customFormat="false" ht="229.85" hidden="false" customHeight="false" outlineLevel="0" collapsed="false">
      <c r="A385" s="1" t="s">
        <v>9887</v>
      </c>
      <c r="C385" s="1" t="s">
        <v>5299</v>
      </c>
      <c r="D385" s="1" t="n">
        <v>1</v>
      </c>
      <c r="E385" s="3" t="s">
        <v>9888</v>
      </c>
    </row>
    <row r="386" customFormat="false" ht="243.25" hidden="false" customHeight="false" outlineLevel="0" collapsed="false">
      <c r="A386" s="1" t="s">
        <v>9889</v>
      </c>
      <c r="C386" s="1" t="s">
        <v>9890</v>
      </c>
      <c r="D386" s="1" t="s">
        <v>8615</v>
      </c>
      <c r="E386" s="3" t="s">
        <v>9891</v>
      </c>
    </row>
    <row r="387" customFormat="false" ht="189.55" hidden="false" customHeight="false" outlineLevel="0" collapsed="false">
      <c r="A387" s="1" t="s">
        <v>9892</v>
      </c>
      <c r="B387" s="1" t="s">
        <v>9893</v>
      </c>
      <c r="C387" s="1" t="s">
        <v>5435</v>
      </c>
      <c r="E387" s="3" t="s">
        <v>9894</v>
      </c>
    </row>
    <row r="388" customFormat="false" ht="619.4" hidden="false" customHeight="false" outlineLevel="0" collapsed="false">
      <c r="A388" s="1" t="s">
        <v>9895</v>
      </c>
      <c r="C388" s="1" t="s">
        <v>5497</v>
      </c>
      <c r="D388" s="1" t="s">
        <v>8615</v>
      </c>
      <c r="E388" s="3" t="s">
        <v>9896</v>
      </c>
      <c r="F388" s="2" t="s">
        <v>9897</v>
      </c>
    </row>
    <row r="389" customFormat="false" ht="216.4" hidden="false" customHeight="false" outlineLevel="0" collapsed="false">
      <c r="A389" s="1" t="s">
        <v>9898</v>
      </c>
      <c r="B389" s="1" t="s">
        <v>9899</v>
      </c>
      <c r="C389" s="1" t="s">
        <v>9900</v>
      </c>
      <c r="D389" s="1" t="s">
        <v>8615</v>
      </c>
      <c r="E389" s="3" t="s">
        <v>9901</v>
      </c>
    </row>
    <row r="390" customFormat="false" ht="176.1" hidden="false" customHeight="false" outlineLevel="0" collapsed="false">
      <c r="A390" s="3" t="s">
        <v>9902</v>
      </c>
      <c r="B390" s="1" t="s">
        <v>9903</v>
      </c>
      <c r="C390" s="1" t="s">
        <v>9904</v>
      </c>
      <c r="D390" s="1" t="s">
        <v>8615</v>
      </c>
      <c r="E390" s="3" t="s">
        <v>9905</v>
      </c>
    </row>
    <row r="391" customFormat="false" ht="1478.35" hidden="false" customHeight="false" outlineLevel="0" collapsed="false">
      <c r="A391" s="1" t="s">
        <v>9906</v>
      </c>
      <c r="B391" s="1" t="s">
        <v>9907</v>
      </c>
      <c r="C391" s="1" t="s">
        <v>9908</v>
      </c>
      <c r="D391" s="1" t="s">
        <v>8615</v>
      </c>
      <c r="E391" s="3" t="s">
        <v>9909</v>
      </c>
      <c r="F391" s="3" t="s">
        <v>9910</v>
      </c>
    </row>
    <row r="392" customFormat="false" ht="927.6" hidden="false" customHeight="false" outlineLevel="0" collapsed="false">
      <c r="A392" s="1" t="s">
        <v>9911</v>
      </c>
      <c r="B392" s="1" t="s">
        <v>9912</v>
      </c>
      <c r="C392" s="1" t="s">
        <v>5655</v>
      </c>
      <c r="D392" s="1" t="s">
        <v>8615</v>
      </c>
      <c r="E392" s="3" t="s">
        <v>9913</v>
      </c>
      <c r="F392" s="2" t="s">
        <v>9914</v>
      </c>
    </row>
    <row r="393" customFormat="false" ht="243.25" hidden="false" customHeight="false" outlineLevel="0" collapsed="false">
      <c r="A393" s="1" t="s">
        <v>9915</v>
      </c>
      <c r="B393" s="1" t="s">
        <v>9916</v>
      </c>
      <c r="C393" s="1" t="s">
        <v>9908</v>
      </c>
      <c r="D393" s="1" t="s">
        <v>9917</v>
      </c>
      <c r="E393" s="3" t="s">
        <v>9918</v>
      </c>
    </row>
    <row r="394" customFormat="false" ht="270.1" hidden="false" customHeight="false" outlineLevel="0" collapsed="false">
      <c r="A394" s="1" t="s">
        <v>9422</v>
      </c>
      <c r="C394" s="1" t="s">
        <v>5640</v>
      </c>
      <c r="D394" s="1" t="s">
        <v>8615</v>
      </c>
      <c r="E394" s="3" t="s">
        <v>9919</v>
      </c>
    </row>
    <row r="395" customFormat="false" ht="350.7" hidden="false" customHeight="false" outlineLevel="0" collapsed="false">
      <c r="A395" s="1" t="s">
        <v>9920</v>
      </c>
      <c r="C395" s="1" t="s">
        <v>9921</v>
      </c>
      <c r="D395" s="1" t="s">
        <v>8615</v>
      </c>
      <c r="E395" s="3" t="s">
        <v>9922</v>
      </c>
      <c r="F395" s="2" t="s">
        <v>9923</v>
      </c>
    </row>
    <row r="396" customFormat="false" ht="229.85" hidden="false" customHeight="false" outlineLevel="0" collapsed="false">
      <c r="A396" s="3" t="s">
        <v>9924</v>
      </c>
      <c r="B396" s="1" t="s">
        <v>9925</v>
      </c>
      <c r="C396" s="1" t="s">
        <v>9926</v>
      </c>
      <c r="D396" s="1" t="n">
        <v>1</v>
      </c>
      <c r="E396" s="3" t="s">
        <v>9927</v>
      </c>
    </row>
    <row r="397" customFormat="false" ht="270.1" hidden="false" customHeight="false" outlineLevel="0" collapsed="false">
      <c r="A397" s="1" t="s">
        <v>9928</v>
      </c>
      <c r="B397" s="3" t="s">
        <v>9929</v>
      </c>
      <c r="C397" s="1" t="s">
        <v>9930</v>
      </c>
      <c r="D397" s="1" t="s">
        <v>8615</v>
      </c>
      <c r="E397" s="3" t="s">
        <v>9931</v>
      </c>
    </row>
    <row r="398" customFormat="false" ht="216.4" hidden="false" customHeight="false" outlineLevel="0" collapsed="false">
      <c r="A398" s="1" t="s">
        <v>9932</v>
      </c>
      <c r="B398" s="1" t="s">
        <v>9933</v>
      </c>
      <c r="C398" s="1" t="s">
        <v>9934</v>
      </c>
      <c r="D398" s="1" t="s">
        <v>8615</v>
      </c>
      <c r="E398" s="3" t="s">
        <v>9935</v>
      </c>
    </row>
    <row r="399" customFormat="false" ht="752.95" hidden="false" customHeight="false" outlineLevel="0" collapsed="false">
      <c r="A399" s="1" t="s">
        <v>9936</v>
      </c>
      <c r="B399" s="1" t="s">
        <v>9937</v>
      </c>
      <c r="C399" s="1" t="s">
        <v>9195</v>
      </c>
      <c r="D399" s="1" t="s">
        <v>9394</v>
      </c>
      <c r="E399" s="3" t="s">
        <v>9938</v>
      </c>
      <c r="F399" s="2" t="s">
        <v>9939</v>
      </c>
    </row>
    <row r="400" customFormat="false" ht="646.25" hidden="false" customHeight="false" outlineLevel="0" collapsed="false">
      <c r="A400" s="1" t="s">
        <v>9940</v>
      </c>
      <c r="B400" s="1" t="s">
        <v>9941</v>
      </c>
      <c r="C400" s="1" t="s">
        <v>6015</v>
      </c>
      <c r="D400" s="1" t="n">
        <v>1</v>
      </c>
      <c r="E400" s="3" t="s">
        <v>9942</v>
      </c>
      <c r="F400" s="3" t="s">
        <v>9943</v>
      </c>
    </row>
    <row r="401" customFormat="false" ht="1223.1" hidden="false" customHeight="false" outlineLevel="0" collapsed="false">
      <c r="A401" s="1" t="s">
        <v>9944</v>
      </c>
      <c r="C401" s="1" t="s">
        <v>9945</v>
      </c>
      <c r="D401" s="1" t="s">
        <v>8615</v>
      </c>
      <c r="E401" s="3" t="s">
        <v>9946</v>
      </c>
      <c r="F401" s="3" t="s">
        <v>9947</v>
      </c>
    </row>
    <row r="402" customFormat="false" ht="297" hidden="false" customHeight="false" outlineLevel="0" collapsed="false">
      <c r="A402" s="1" t="s">
        <v>9948</v>
      </c>
      <c r="C402" s="1" t="s">
        <v>9949</v>
      </c>
      <c r="D402" s="1" t="s">
        <v>8615</v>
      </c>
      <c r="E402" s="3" t="s">
        <v>9950</v>
      </c>
      <c r="F402" s="2" t="s">
        <v>9951</v>
      </c>
    </row>
    <row r="403" customFormat="false" ht="525.35" hidden="false" customHeight="false" outlineLevel="0" collapsed="false">
      <c r="A403" s="1" t="s">
        <v>9952</v>
      </c>
      <c r="C403" s="1" t="s">
        <v>5996</v>
      </c>
      <c r="D403" s="1" t="s">
        <v>8654</v>
      </c>
      <c r="E403" s="3" t="s">
        <v>9953</v>
      </c>
      <c r="F403" s="3" t="s">
        <v>9954</v>
      </c>
    </row>
    <row r="404" customFormat="false" ht="887.3" hidden="false" customHeight="false" outlineLevel="0" collapsed="false">
      <c r="A404" s="1" t="s">
        <v>9955</v>
      </c>
      <c r="B404" s="1" t="s">
        <v>9956</v>
      </c>
      <c r="C404" s="1" t="s">
        <v>6253</v>
      </c>
      <c r="D404" s="1" t="s">
        <v>8615</v>
      </c>
      <c r="E404" s="3" t="s">
        <v>9957</v>
      </c>
      <c r="F404" s="3" t="s">
        <v>9958</v>
      </c>
    </row>
    <row r="405" customFormat="false" ht="673.1" hidden="false" customHeight="false" outlineLevel="0" collapsed="false">
      <c r="A405" s="1" t="s">
        <v>9959</v>
      </c>
      <c r="B405" s="1" t="s">
        <v>9960</v>
      </c>
      <c r="C405" s="1" t="s">
        <v>6227</v>
      </c>
      <c r="D405" s="1" t="s">
        <v>8615</v>
      </c>
      <c r="E405" s="3" t="s">
        <v>9961</v>
      </c>
    </row>
    <row r="406" customFormat="false" ht="149.25" hidden="false" customHeight="false" outlineLevel="0" collapsed="false">
      <c r="A406" s="1" t="s">
        <v>9962</v>
      </c>
      <c r="B406" s="3" t="s">
        <v>9963</v>
      </c>
      <c r="C406" s="1" t="s">
        <v>9964</v>
      </c>
      <c r="D406" s="1" t="s">
        <v>8615</v>
      </c>
      <c r="E406" s="3" t="s">
        <v>9965</v>
      </c>
    </row>
    <row r="407" customFormat="false" ht="458.2" hidden="false" customHeight="false" outlineLevel="0" collapsed="false">
      <c r="A407" s="1" t="s">
        <v>9966</v>
      </c>
      <c r="C407" s="1" t="s">
        <v>6424</v>
      </c>
      <c r="D407" s="1" t="s">
        <v>9394</v>
      </c>
      <c r="E407" s="3" t="s">
        <v>9967</v>
      </c>
    </row>
    <row r="408" customFormat="false" ht="779.85" hidden="false" customHeight="false" outlineLevel="0" collapsed="false">
      <c r="A408" s="1" t="s">
        <v>9968</v>
      </c>
      <c r="C408" s="1" t="s">
        <v>6394</v>
      </c>
      <c r="D408" s="1" t="s">
        <v>8615</v>
      </c>
      <c r="E408" s="3" t="s">
        <v>9969</v>
      </c>
      <c r="F408" s="2" t="s">
        <v>9970</v>
      </c>
    </row>
    <row r="409" customFormat="false" ht="766.4" hidden="false" customHeight="false" outlineLevel="0" collapsed="false">
      <c r="A409" s="1" t="s">
        <v>9971</v>
      </c>
      <c r="C409" s="1" t="s">
        <v>6394</v>
      </c>
      <c r="D409" s="1" t="s">
        <v>8615</v>
      </c>
      <c r="E409" s="3" t="s">
        <v>9972</v>
      </c>
      <c r="F409" s="2" t="s">
        <v>9973</v>
      </c>
    </row>
    <row r="410" customFormat="false" ht="270.1" hidden="false" customHeight="false" outlineLevel="0" collapsed="false">
      <c r="A410" s="1" t="s">
        <v>9974</v>
      </c>
      <c r="C410" s="1" t="s">
        <v>6393</v>
      </c>
      <c r="D410" s="1" t="s">
        <v>9975</v>
      </c>
      <c r="E410" s="3" t="s">
        <v>9976</v>
      </c>
      <c r="F410" s="2" t="s">
        <v>9977</v>
      </c>
    </row>
    <row r="411" customFormat="false" ht="752.95" hidden="false" customHeight="false" outlineLevel="0" collapsed="false">
      <c r="A411" s="1" t="s">
        <v>9978</v>
      </c>
      <c r="C411" s="1" t="s">
        <v>6472</v>
      </c>
      <c r="D411" s="1" t="s">
        <v>8615</v>
      </c>
      <c r="E411" s="3" t="s">
        <v>9979</v>
      </c>
      <c r="F411" s="3" t="s">
        <v>9980</v>
      </c>
    </row>
    <row r="412" customFormat="false" ht="216.4" hidden="false" customHeight="false" outlineLevel="0" collapsed="false">
      <c r="A412" s="1" t="s">
        <v>9981</v>
      </c>
      <c r="C412" s="1" t="s">
        <v>6457</v>
      </c>
      <c r="D412" s="1" t="s">
        <v>8615</v>
      </c>
      <c r="E412" s="3" t="s">
        <v>9982</v>
      </c>
    </row>
    <row r="413" customFormat="false" ht="458.2" hidden="false" customHeight="false" outlineLevel="0" collapsed="false">
      <c r="A413" s="1" t="s">
        <v>9983</v>
      </c>
      <c r="B413" s="1" t="s">
        <v>9984</v>
      </c>
      <c r="C413" s="1" t="s">
        <v>6424</v>
      </c>
      <c r="D413" s="1" t="s">
        <v>9394</v>
      </c>
      <c r="E413" s="3" t="s">
        <v>9985</v>
      </c>
    </row>
    <row r="414" customFormat="false" ht="202.95" hidden="false" customHeight="false" outlineLevel="0" collapsed="false">
      <c r="A414" s="1" t="s">
        <v>9986</v>
      </c>
      <c r="B414" s="1" t="s">
        <v>9987</v>
      </c>
      <c r="C414" s="1" t="s">
        <v>6429</v>
      </c>
      <c r="D414" s="1" t="n">
        <v>1</v>
      </c>
      <c r="E414" s="3" t="s">
        <v>9988</v>
      </c>
    </row>
    <row r="415" customFormat="false" ht="202.95" hidden="false" customHeight="false" outlineLevel="0" collapsed="false">
      <c r="A415" s="1" t="s">
        <v>9989</v>
      </c>
      <c r="C415" s="1" t="s">
        <v>6484</v>
      </c>
      <c r="D415" s="1" t="s">
        <v>8615</v>
      </c>
      <c r="E415" s="3" t="s">
        <v>9990</v>
      </c>
    </row>
    <row r="416" customFormat="false" ht="202.95" hidden="false" customHeight="false" outlineLevel="0" collapsed="false">
      <c r="A416" s="1" t="s">
        <v>9991</v>
      </c>
      <c r="C416" s="1" t="s">
        <v>6499</v>
      </c>
      <c r="D416" s="1" t="s">
        <v>8615</v>
      </c>
      <c r="E416" s="3" t="s">
        <v>9992</v>
      </c>
    </row>
    <row r="417" customFormat="false" ht="189.55" hidden="false" customHeight="false" outlineLevel="0" collapsed="false">
      <c r="A417" s="1" t="s">
        <v>9993</v>
      </c>
      <c r="C417" s="1" t="s">
        <v>6498</v>
      </c>
      <c r="D417" s="1" t="s">
        <v>8615</v>
      </c>
      <c r="E417" s="3" t="s">
        <v>9994</v>
      </c>
    </row>
    <row r="418" customFormat="false" ht="216.4" hidden="false" customHeight="false" outlineLevel="0" collapsed="false">
      <c r="A418" s="1" t="s">
        <v>9995</v>
      </c>
      <c r="C418" s="1" t="s">
        <v>6563</v>
      </c>
      <c r="D418" s="1" t="s">
        <v>8615</v>
      </c>
      <c r="E418" s="3" t="s">
        <v>9996</v>
      </c>
    </row>
    <row r="419" customFormat="false" ht="364.15" hidden="false" customHeight="false" outlineLevel="0" collapsed="false">
      <c r="A419" s="3" t="s">
        <v>9997</v>
      </c>
      <c r="C419" s="1" t="s">
        <v>6564</v>
      </c>
      <c r="D419" s="1" t="s">
        <v>8615</v>
      </c>
      <c r="E419" s="3" t="s">
        <v>9998</v>
      </c>
    </row>
    <row r="420" customFormat="false" ht="1048.5" hidden="false" customHeight="false" outlineLevel="0" collapsed="false">
      <c r="A420" s="1" t="s">
        <v>9999</v>
      </c>
      <c r="B420" s="1" t="s">
        <v>10000</v>
      </c>
      <c r="C420" s="1" t="s">
        <v>6573</v>
      </c>
      <c r="D420" s="1" t="s">
        <v>8615</v>
      </c>
      <c r="E420" s="3" t="s">
        <v>10001</v>
      </c>
      <c r="F420" s="2" t="s">
        <v>10002</v>
      </c>
      <c r="G420" s="3" t="s">
        <v>10003</v>
      </c>
    </row>
    <row r="421" customFormat="false" ht="243.25" hidden="false" customHeight="false" outlineLevel="0" collapsed="false">
      <c r="A421" s="1" t="s">
        <v>10004</v>
      </c>
      <c r="B421" s="1" t="s">
        <v>10005</v>
      </c>
      <c r="C421" s="1" t="s">
        <v>6569</v>
      </c>
      <c r="D421" s="1" t="s">
        <v>8615</v>
      </c>
      <c r="E421" s="3" t="s">
        <v>10006</v>
      </c>
    </row>
    <row r="422" customFormat="false" ht="243.25" hidden="false" customHeight="false" outlineLevel="0" collapsed="false">
      <c r="A422" s="1" t="s">
        <v>10007</v>
      </c>
      <c r="B422" s="1" t="s">
        <v>10008</v>
      </c>
      <c r="C422" s="1" t="s">
        <v>6573</v>
      </c>
      <c r="D422" s="1" t="s">
        <v>8615</v>
      </c>
      <c r="E422" s="3" t="s">
        <v>10009</v>
      </c>
    </row>
    <row r="423" customFormat="false" ht="337.3" hidden="false" customHeight="false" outlineLevel="0" collapsed="false">
      <c r="A423" s="1" t="s">
        <v>10010</v>
      </c>
      <c r="B423" s="3" t="s">
        <v>10011</v>
      </c>
      <c r="C423" s="1" t="s">
        <v>6569</v>
      </c>
      <c r="D423" s="1" t="s">
        <v>8615</v>
      </c>
      <c r="E423" s="3" t="s">
        <v>10012</v>
      </c>
    </row>
    <row r="424" customFormat="false" ht="337.3" hidden="false" customHeight="false" outlineLevel="0" collapsed="false">
      <c r="A424" s="1" t="s">
        <v>10010</v>
      </c>
      <c r="B424" s="3" t="s">
        <v>10013</v>
      </c>
      <c r="C424" s="1" t="s">
        <v>6571</v>
      </c>
      <c r="D424" s="1" t="s">
        <v>8615</v>
      </c>
      <c r="E424" s="3" t="s">
        <v>10014</v>
      </c>
    </row>
    <row r="425" customFormat="false" ht="673.1" hidden="false" customHeight="false" outlineLevel="0" collapsed="false">
      <c r="A425" s="1" t="s">
        <v>10015</v>
      </c>
      <c r="B425" s="1" t="s">
        <v>10016</v>
      </c>
      <c r="C425" s="1" t="s">
        <v>6581</v>
      </c>
      <c r="D425" s="1" t="s">
        <v>8615</v>
      </c>
      <c r="E425" s="3" t="s">
        <v>10017</v>
      </c>
      <c r="F425" s="3" t="s">
        <v>10018</v>
      </c>
    </row>
    <row r="426" customFormat="false" ht="941" hidden="false" customHeight="false" outlineLevel="0" collapsed="false">
      <c r="A426" s="1" t="s">
        <v>10019</v>
      </c>
      <c r="B426" s="1" t="s">
        <v>10020</v>
      </c>
      <c r="C426" s="1" t="s">
        <v>6581</v>
      </c>
      <c r="D426" s="1" t="s">
        <v>8615</v>
      </c>
      <c r="E426" s="3" t="s">
        <v>10021</v>
      </c>
      <c r="F426" s="2" t="s">
        <v>10022</v>
      </c>
    </row>
    <row r="427" customFormat="false" ht="1478.35" hidden="false" customHeight="false" outlineLevel="0" collapsed="false">
      <c r="A427" s="1" t="s">
        <v>10023</v>
      </c>
      <c r="C427" s="1" t="s">
        <v>6587</v>
      </c>
      <c r="D427" s="1" t="s">
        <v>8615</v>
      </c>
      <c r="E427" s="3" t="s">
        <v>10024</v>
      </c>
      <c r="F427" s="3" t="s">
        <v>10025</v>
      </c>
    </row>
    <row r="428" customFormat="false" ht="229.85" hidden="false" customHeight="false" outlineLevel="0" collapsed="false">
      <c r="A428" s="1" t="s">
        <v>10026</v>
      </c>
      <c r="B428" s="1" t="s">
        <v>10027</v>
      </c>
      <c r="C428" s="1" t="s">
        <v>6658</v>
      </c>
      <c r="D428" s="1" t="s">
        <v>8615</v>
      </c>
      <c r="E428" s="3" t="s">
        <v>10028</v>
      </c>
    </row>
    <row r="429" customFormat="false" ht="270.1" hidden="false" customHeight="false" outlineLevel="0" collapsed="false">
      <c r="A429" s="1" t="s">
        <v>10029</v>
      </c>
      <c r="C429" s="1" t="s">
        <v>6683</v>
      </c>
      <c r="D429" s="1" t="s">
        <v>8615</v>
      </c>
      <c r="E429" s="3" t="s">
        <v>10030</v>
      </c>
    </row>
    <row r="430" customFormat="false" ht="1035.05" hidden="false" customHeight="false" outlineLevel="0" collapsed="false">
      <c r="A430" s="1" t="s">
        <v>10031</v>
      </c>
      <c r="B430" s="1" t="s">
        <v>10032</v>
      </c>
      <c r="C430" s="1" t="s">
        <v>6785</v>
      </c>
      <c r="D430" s="1" t="s">
        <v>8615</v>
      </c>
      <c r="E430" s="3" t="s">
        <v>10033</v>
      </c>
      <c r="F430" s="3" t="s">
        <v>10034</v>
      </c>
    </row>
    <row r="431" customFormat="false" ht="216.4" hidden="false" customHeight="false" outlineLevel="0" collapsed="false">
      <c r="A431" s="1" t="s">
        <v>10035</v>
      </c>
      <c r="C431" s="1" t="s">
        <v>6840</v>
      </c>
      <c r="D431" s="1" t="s">
        <v>8615</v>
      </c>
      <c r="E431" s="3" t="s">
        <v>10036</v>
      </c>
    </row>
    <row r="432" customFormat="false" ht="377.6" hidden="false" customHeight="false" outlineLevel="0" collapsed="false">
      <c r="A432" s="1" t="s">
        <v>10037</v>
      </c>
      <c r="C432" s="1" t="s">
        <v>6846</v>
      </c>
      <c r="D432" s="1" t="n">
        <v>1</v>
      </c>
      <c r="E432" s="3" t="s">
        <v>10038</v>
      </c>
    </row>
    <row r="433" customFormat="false" ht="579.1" hidden="false" customHeight="false" outlineLevel="0" collapsed="false">
      <c r="A433" s="1" t="s">
        <v>10039</v>
      </c>
      <c r="C433" s="1" t="s">
        <v>6940</v>
      </c>
      <c r="D433" s="1" t="s">
        <v>8615</v>
      </c>
      <c r="E433" s="3" t="s">
        <v>10040</v>
      </c>
    </row>
    <row r="434" customFormat="false" ht="216.4" hidden="false" customHeight="false" outlineLevel="0" collapsed="false">
      <c r="A434" s="1" t="s">
        <v>10041</v>
      </c>
      <c r="B434" s="1" t="s">
        <v>10042</v>
      </c>
      <c r="C434" s="1" t="s">
        <v>6944</v>
      </c>
      <c r="D434" s="1" t="s">
        <v>8615</v>
      </c>
      <c r="E434" s="3" t="s">
        <v>10043</v>
      </c>
    </row>
    <row r="435" customFormat="false" ht="216.4" hidden="false" customHeight="false" outlineLevel="0" collapsed="false">
      <c r="A435" s="1" t="s">
        <v>10044</v>
      </c>
      <c r="B435" s="1" t="s">
        <v>10045</v>
      </c>
      <c r="C435" s="1" t="s">
        <v>7169</v>
      </c>
      <c r="D435" s="1" t="s">
        <v>8615</v>
      </c>
      <c r="E435" s="3" t="s">
        <v>10046</v>
      </c>
    </row>
    <row r="436" customFormat="false" ht="1720.1" hidden="false" customHeight="false" outlineLevel="0" collapsed="false">
      <c r="A436" s="1" t="s">
        <v>10047</v>
      </c>
      <c r="B436" s="1" t="s">
        <v>10048</v>
      </c>
      <c r="C436" s="1" t="s">
        <v>7172</v>
      </c>
      <c r="D436" s="1" t="s">
        <v>8615</v>
      </c>
      <c r="E436" s="3" t="s">
        <v>10049</v>
      </c>
      <c r="F436" s="3" t="s">
        <v>10050</v>
      </c>
    </row>
    <row r="437" customFormat="false" ht="243.25" hidden="false" customHeight="false" outlineLevel="0" collapsed="false">
      <c r="A437" s="1" t="s">
        <v>10051</v>
      </c>
      <c r="C437" s="1" t="s">
        <v>7269</v>
      </c>
      <c r="D437" s="1" t="s">
        <v>8615</v>
      </c>
      <c r="E437" s="3" t="s">
        <v>10052</v>
      </c>
    </row>
    <row r="438" customFormat="false" ht="659.7" hidden="false" customHeight="false" outlineLevel="0" collapsed="false">
      <c r="A438" s="1" t="s">
        <v>10053</v>
      </c>
      <c r="B438" s="1" t="s">
        <v>10054</v>
      </c>
      <c r="C438" s="1" t="s">
        <v>7289</v>
      </c>
      <c r="D438" s="1" t="s">
        <v>8615</v>
      </c>
      <c r="E438" s="3" t="s">
        <v>10055</v>
      </c>
      <c r="F438" s="2" t="s">
        <v>10056</v>
      </c>
    </row>
    <row r="439" customFormat="false" ht="1048.5" hidden="false" customHeight="false" outlineLevel="0" collapsed="false">
      <c r="A439" s="1" t="s">
        <v>10057</v>
      </c>
      <c r="B439" s="3" t="s">
        <v>10058</v>
      </c>
      <c r="C439" s="1" t="s">
        <v>7310</v>
      </c>
      <c r="D439" s="1" t="s">
        <v>8615</v>
      </c>
      <c r="E439" s="3" t="s">
        <v>10059</v>
      </c>
      <c r="F439" s="2" t="s">
        <v>10060</v>
      </c>
    </row>
    <row r="440" customFormat="false" ht="404.45" hidden="false" customHeight="false" outlineLevel="0" collapsed="false">
      <c r="A440" s="1" t="s">
        <v>10061</v>
      </c>
      <c r="C440" s="1" t="s">
        <v>7510</v>
      </c>
      <c r="D440" s="1" t="s">
        <v>8615</v>
      </c>
      <c r="E440" s="3" t="s">
        <v>10062</v>
      </c>
    </row>
    <row r="441" customFormat="false" ht="229.85" hidden="false" customHeight="false" outlineLevel="0" collapsed="false">
      <c r="A441" s="1" t="s">
        <v>10063</v>
      </c>
      <c r="B441" s="1" t="s">
        <v>10064</v>
      </c>
      <c r="C441" s="1" t="s">
        <v>7339</v>
      </c>
      <c r="D441" s="1" t="s">
        <v>8615</v>
      </c>
      <c r="E441" s="3" t="s">
        <v>10065</v>
      </c>
    </row>
    <row r="442" customFormat="false" ht="806.7" hidden="false" customHeight="false" outlineLevel="0" collapsed="false">
      <c r="A442" s="1" t="s">
        <v>10066</v>
      </c>
      <c r="C442" s="1" t="s">
        <v>7382</v>
      </c>
      <c r="D442" s="1" t="s">
        <v>8615</v>
      </c>
      <c r="E442" s="3" t="s">
        <v>10067</v>
      </c>
      <c r="F442" s="2" t="s">
        <v>10068</v>
      </c>
    </row>
    <row r="443" customFormat="false" ht="216.4" hidden="false" customHeight="false" outlineLevel="0" collapsed="false">
      <c r="A443" s="1" t="s">
        <v>10069</v>
      </c>
      <c r="C443" s="1" t="s">
        <v>7403</v>
      </c>
      <c r="D443" s="1" t="s">
        <v>8615</v>
      </c>
      <c r="E443" s="3" t="s">
        <v>10070</v>
      </c>
    </row>
    <row r="444" customFormat="false" ht="256.7" hidden="false" customHeight="false" outlineLevel="0" collapsed="false">
      <c r="A444" s="1" t="s">
        <v>9327</v>
      </c>
      <c r="C444" s="1" t="s">
        <v>7407</v>
      </c>
      <c r="D444" s="1" t="s">
        <v>8615</v>
      </c>
      <c r="E444" s="3" t="s">
        <v>9328</v>
      </c>
    </row>
    <row r="445" customFormat="false" ht="229.85" hidden="false" customHeight="false" outlineLevel="0" collapsed="false">
      <c r="A445" s="1" t="s">
        <v>10071</v>
      </c>
      <c r="C445" s="1" t="s">
        <v>7425</v>
      </c>
      <c r="D445" s="1" t="s">
        <v>8615</v>
      </c>
      <c r="E445" s="3" t="s">
        <v>10072</v>
      </c>
    </row>
    <row r="446" customFormat="false" ht="229.85" hidden="false" customHeight="false" outlineLevel="0" collapsed="false">
      <c r="A446" s="1" t="s">
        <v>10073</v>
      </c>
      <c r="C446" s="1" t="s">
        <v>7457</v>
      </c>
      <c r="D446" s="1" t="s">
        <v>8615</v>
      </c>
      <c r="E446" s="3" t="s">
        <v>10074</v>
      </c>
    </row>
    <row r="447" customFormat="false" ht="216.4" hidden="false" customHeight="false" outlineLevel="0" collapsed="false">
      <c r="A447" s="1" t="s">
        <v>10075</v>
      </c>
      <c r="B447" s="1" t="s">
        <v>10076</v>
      </c>
      <c r="C447" s="1" t="s">
        <v>7507</v>
      </c>
      <c r="D447" s="1" t="s">
        <v>8615</v>
      </c>
      <c r="E447" s="3" t="s">
        <v>10077</v>
      </c>
    </row>
    <row r="448" customFormat="false" ht="256.7" hidden="false" customHeight="false" outlineLevel="0" collapsed="false">
      <c r="A448" s="3" t="s">
        <v>10078</v>
      </c>
      <c r="B448" s="3" t="s">
        <v>10079</v>
      </c>
      <c r="C448" s="1" t="s">
        <v>7520</v>
      </c>
      <c r="D448" s="1" t="s">
        <v>9917</v>
      </c>
      <c r="E448" s="3" t="s">
        <v>10080</v>
      </c>
    </row>
    <row r="449" customFormat="false" ht="270.1" hidden="false" customHeight="false" outlineLevel="0" collapsed="false">
      <c r="A449" s="1" t="s">
        <v>10081</v>
      </c>
      <c r="B449" s="1" t="s">
        <v>10082</v>
      </c>
      <c r="C449" s="1" t="s">
        <v>7542</v>
      </c>
      <c r="D449" s="1" t="s">
        <v>8615</v>
      </c>
      <c r="E449" s="3" t="s">
        <v>10083</v>
      </c>
    </row>
    <row r="450" customFormat="false" ht="297" hidden="false" customHeight="false" outlineLevel="0" collapsed="false">
      <c r="A450" s="1" t="s">
        <v>10084</v>
      </c>
      <c r="B450" s="1" t="s">
        <v>10085</v>
      </c>
      <c r="C450" s="1" t="s">
        <v>7551</v>
      </c>
      <c r="D450" s="1" t="s">
        <v>8615</v>
      </c>
      <c r="E450" s="3" t="s">
        <v>10086</v>
      </c>
    </row>
    <row r="451" customFormat="false" ht="417.9" hidden="false" customHeight="false" outlineLevel="0" collapsed="false">
      <c r="A451" s="1" t="s">
        <v>10087</v>
      </c>
      <c r="C451" s="1" t="s">
        <v>7545</v>
      </c>
      <c r="D451" s="1" t="s">
        <v>8615</v>
      </c>
      <c r="E451" s="3" t="s">
        <v>10088</v>
      </c>
    </row>
    <row r="452" customFormat="false" ht="364.15" hidden="false" customHeight="false" outlineLevel="0" collapsed="false">
      <c r="A452" s="1" t="s">
        <v>10089</v>
      </c>
      <c r="B452" s="1" t="s">
        <v>10085</v>
      </c>
      <c r="C452" s="1" t="s">
        <v>7551</v>
      </c>
      <c r="D452" s="1" t="s">
        <v>8615</v>
      </c>
      <c r="E452" s="3" t="s">
        <v>10090</v>
      </c>
    </row>
    <row r="453" customFormat="false" ht="646.25" hidden="false" customHeight="false" outlineLevel="0" collapsed="false">
      <c r="A453" s="1" t="s">
        <v>10091</v>
      </c>
      <c r="B453" s="1" t="s">
        <v>10092</v>
      </c>
      <c r="C453" s="1" t="s">
        <v>7684</v>
      </c>
      <c r="D453" s="1" t="s">
        <v>8615</v>
      </c>
      <c r="E453" s="3" t="s">
        <v>10093</v>
      </c>
      <c r="F453" s="2" t="s">
        <v>10094</v>
      </c>
    </row>
    <row r="454" customFormat="false" ht="471.6" hidden="false" customHeight="false" outlineLevel="0" collapsed="false">
      <c r="A454" s="1" t="s">
        <v>10095</v>
      </c>
      <c r="B454" s="1" t="s">
        <v>10096</v>
      </c>
      <c r="C454" s="1" t="s">
        <v>7777</v>
      </c>
      <c r="D454" s="1" t="s">
        <v>8615</v>
      </c>
      <c r="E454" s="3" t="s">
        <v>10097</v>
      </c>
    </row>
    <row r="455" customFormat="false" ht="404.45" hidden="false" customHeight="false" outlineLevel="0" collapsed="false">
      <c r="A455" s="1" t="s">
        <v>10098</v>
      </c>
      <c r="B455" s="1" t="s">
        <v>10099</v>
      </c>
      <c r="C455" s="1" t="s">
        <v>7779</v>
      </c>
      <c r="D455" s="1" t="s">
        <v>8615</v>
      </c>
      <c r="E455" s="3" t="s">
        <v>10100</v>
      </c>
    </row>
    <row r="456" customFormat="false" ht="391" hidden="false" customHeight="false" outlineLevel="0" collapsed="false">
      <c r="A456" s="1" t="s">
        <v>10101</v>
      </c>
      <c r="B456" s="1" t="s">
        <v>10102</v>
      </c>
      <c r="C456" s="1" t="s">
        <v>7860</v>
      </c>
      <c r="D456" s="1" t="s">
        <v>8615</v>
      </c>
      <c r="E456" s="3" t="s">
        <v>10103</v>
      </c>
    </row>
    <row r="457" customFormat="false" ht="310.4" hidden="false" customHeight="false" outlineLevel="0" collapsed="false">
      <c r="A457" s="1" t="s">
        <v>10104</v>
      </c>
      <c r="C457" s="1" t="s">
        <v>7938</v>
      </c>
      <c r="D457" s="1" t="s">
        <v>8615</v>
      </c>
      <c r="E457" s="3" t="s">
        <v>10105</v>
      </c>
    </row>
    <row r="458" customFormat="false" ht="431.3" hidden="false" customHeight="false" outlineLevel="0" collapsed="false">
      <c r="A458" s="1" t="s">
        <v>10106</v>
      </c>
      <c r="C458" s="1" t="s">
        <v>7938</v>
      </c>
      <c r="D458" s="1" t="s">
        <v>8615</v>
      </c>
      <c r="E458" s="3" t="s">
        <v>10107</v>
      </c>
    </row>
    <row r="459" customFormat="false" ht="243.25" hidden="false" customHeight="false" outlineLevel="0" collapsed="false">
      <c r="A459" s="1" t="s">
        <v>10108</v>
      </c>
      <c r="C459" s="1" t="s">
        <v>7938</v>
      </c>
      <c r="D459" s="1" t="s">
        <v>8615</v>
      </c>
      <c r="E459" s="3" t="s">
        <v>10109</v>
      </c>
    </row>
    <row r="460" customFormat="false" ht="270.1" hidden="false" customHeight="false" outlineLevel="0" collapsed="false">
      <c r="A460" s="1" t="s">
        <v>10110</v>
      </c>
      <c r="B460" s="1" t="s">
        <v>10111</v>
      </c>
      <c r="C460" s="1" t="s">
        <v>7938</v>
      </c>
      <c r="D460" s="1" t="s">
        <v>8615</v>
      </c>
      <c r="E460" s="3" t="s">
        <v>10112</v>
      </c>
    </row>
    <row r="461" customFormat="false" ht="686.55" hidden="false" customHeight="false" outlineLevel="0" collapsed="false">
      <c r="A461" s="1" t="s">
        <v>10113</v>
      </c>
      <c r="C461" s="1" t="s">
        <v>7938</v>
      </c>
      <c r="D461" s="1" t="s">
        <v>8615</v>
      </c>
      <c r="E461" s="3" t="s">
        <v>10114</v>
      </c>
    </row>
    <row r="462" customFormat="false" ht="793.25" hidden="false" customHeight="false" outlineLevel="0" collapsed="false">
      <c r="A462" s="1" t="s">
        <v>10115</v>
      </c>
      <c r="C462" s="1" t="s">
        <v>7902</v>
      </c>
      <c r="D462" s="1" t="s">
        <v>8615</v>
      </c>
      <c r="E462" s="3" t="s">
        <v>10116</v>
      </c>
      <c r="F462" s="2" t="s">
        <v>10117</v>
      </c>
    </row>
    <row r="463" customFormat="false" ht="270.1" hidden="false" customHeight="false" outlineLevel="0" collapsed="false">
      <c r="A463" s="1" t="s">
        <v>10118</v>
      </c>
      <c r="C463" s="1" t="s">
        <v>7938</v>
      </c>
      <c r="D463" s="1" t="s">
        <v>8615</v>
      </c>
      <c r="E463" s="3" t="s">
        <v>10119</v>
      </c>
    </row>
    <row r="464" customFormat="false" ht="256.7" hidden="false" customHeight="false" outlineLevel="0" collapsed="false">
      <c r="A464" s="1" t="s">
        <v>10120</v>
      </c>
      <c r="C464" s="1" t="s">
        <v>8041</v>
      </c>
      <c r="D464" s="1" t="s">
        <v>8615</v>
      </c>
      <c r="E464" s="3" t="s">
        <v>10121</v>
      </c>
    </row>
    <row r="465" customFormat="false" ht="243.25" hidden="false" customHeight="false" outlineLevel="0" collapsed="false">
      <c r="A465" s="1" t="s">
        <v>10122</v>
      </c>
      <c r="C465" s="1" t="s">
        <v>8135</v>
      </c>
      <c r="D465" s="1" t="s">
        <v>8615</v>
      </c>
      <c r="E465" s="3" t="s">
        <v>10123</v>
      </c>
    </row>
    <row r="466" customFormat="false" ht="256.7" hidden="false" customHeight="false" outlineLevel="0" collapsed="false">
      <c r="A466" s="1" t="s">
        <v>10124</v>
      </c>
      <c r="C466" s="1" t="s">
        <v>8100</v>
      </c>
      <c r="D466" s="1" t="s">
        <v>8615</v>
      </c>
      <c r="E466" s="3" t="s">
        <v>10125</v>
      </c>
    </row>
    <row r="467" customFormat="false" ht="283.55" hidden="false" customHeight="false" outlineLevel="0" collapsed="false">
      <c r="A467" s="1" t="s">
        <v>10126</v>
      </c>
      <c r="B467" s="1" t="s">
        <v>10127</v>
      </c>
      <c r="C467" s="1" t="s">
        <v>8324</v>
      </c>
      <c r="D467" s="1" t="s">
        <v>8615</v>
      </c>
      <c r="E467" s="3" t="s">
        <v>10128</v>
      </c>
      <c r="F467" s="2" t="s">
        <v>10129</v>
      </c>
    </row>
    <row r="468" customFormat="false" ht="565.65" hidden="false" customHeight="false" outlineLevel="0" collapsed="false">
      <c r="A468" s="1" t="s">
        <v>10130</v>
      </c>
      <c r="C468" s="1" t="s">
        <v>8416</v>
      </c>
      <c r="D468" s="1" t="s">
        <v>8615</v>
      </c>
      <c r="E468" s="3" t="s">
        <v>10131</v>
      </c>
      <c r="F468" s="2" t="s">
        <v>10132</v>
      </c>
    </row>
    <row r="469" customFormat="false" ht="404.45" hidden="false" customHeight="false" outlineLevel="0" collapsed="false">
      <c r="A469" s="1" t="s">
        <v>10133</v>
      </c>
      <c r="C469" s="1" t="s">
        <v>8419</v>
      </c>
      <c r="D469" s="1" t="s">
        <v>8615</v>
      </c>
      <c r="E469" s="3" t="s">
        <v>10134</v>
      </c>
    </row>
    <row r="470" customFormat="false" ht="1142.5" hidden="false" customHeight="false" outlineLevel="0" collapsed="false">
      <c r="A470" s="1" t="s">
        <v>10135</v>
      </c>
      <c r="C470" s="1" t="s">
        <v>8416</v>
      </c>
      <c r="D470" s="1" t="s">
        <v>10136</v>
      </c>
      <c r="E470" s="3" t="s">
        <v>10137</v>
      </c>
      <c r="F470" s="2" t="s">
        <v>10138</v>
      </c>
    </row>
    <row r="471" customFormat="false" ht="216.4" hidden="false" customHeight="false" outlineLevel="0" collapsed="false">
      <c r="A471" s="1" t="s">
        <v>10139</v>
      </c>
      <c r="C471" s="1" t="s">
        <v>8470</v>
      </c>
      <c r="D471" s="1" t="n">
        <v>1</v>
      </c>
      <c r="E471" s="3" t="s">
        <v>10140</v>
      </c>
    </row>
    <row r="472" customFormat="false" ht="216.4" hidden="false" customHeight="false" outlineLevel="0" collapsed="false">
      <c r="A472" s="1" t="s">
        <v>10141</v>
      </c>
      <c r="C472" s="1" t="s">
        <v>8511</v>
      </c>
      <c r="D472" s="1" t="s">
        <v>8615</v>
      </c>
      <c r="E472" s="3" t="s">
        <v>10142</v>
      </c>
    </row>
    <row r="473" customFormat="false" ht="270.1" hidden="false" customHeight="false" outlineLevel="0" collapsed="false">
      <c r="A473" s="1" t="s">
        <v>10143</v>
      </c>
      <c r="C473" s="1" t="s">
        <v>8543</v>
      </c>
      <c r="D473" s="1" t="s">
        <v>8615</v>
      </c>
      <c r="E473" s="3" t="s">
        <v>10144</v>
      </c>
    </row>
    <row r="474" customFormat="false" ht="229.85" hidden="false" customHeight="false" outlineLevel="0" collapsed="false">
      <c r="A474" s="1" t="s">
        <v>10145</v>
      </c>
      <c r="C474" s="1" t="s">
        <v>8550</v>
      </c>
      <c r="D474" s="1" t="s">
        <v>8615</v>
      </c>
      <c r="E474" s="3" t="s">
        <v>10146</v>
      </c>
    </row>
    <row r="475" customFormat="false" ht="592.5" hidden="false" customHeight="false" outlineLevel="0" collapsed="false">
      <c r="A475" s="1" t="s">
        <v>10147</v>
      </c>
      <c r="C475" s="1" t="s">
        <v>8521</v>
      </c>
      <c r="D475" s="1" t="s">
        <v>9463</v>
      </c>
      <c r="E475" s="3" t="s">
        <v>10148</v>
      </c>
      <c r="F475" s="3" t="s">
        <v>10149</v>
      </c>
    </row>
    <row r="476" customFormat="false" ht="229.85" hidden="false" customHeight="false" outlineLevel="0" collapsed="false">
      <c r="A476" s="1" t="s">
        <v>10150</v>
      </c>
      <c r="C476" s="1" t="s">
        <v>252</v>
      </c>
      <c r="D476" s="1" t="s">
        <v>8615</v>
      </c>
      <c r="E476" s="3" t="s">
        <v>10151</v>
      </c>
    </row>
    <row r="477" customFormat="false" ht="283.55" hidden="false" customHeight="false" outlineLevel="0" collapsed="false">
      <c r="A477" s="1" t="s">
        <v>10152</v>
      </c>
      <c r="C477" s="1" t="s">
        <v>708</v>
      </c>
      <c r="D477" s="1" t="s">
        <v>8615</v>
      </c>
      <c r="E477" s="3" t="s">
        <v>10153</v>
      </c>
    </row>
    <row r="478" customFormat="false" ht="270.1" hidden="false" customHeight="false" outlineLevel="0" collapsed="false">
      <c r="A478" s="1" t="s">
        <v>10154</v>
      </c>
      <c r="C478" s="1" t="s">
        <v>679</v>
      </c>
      <c r="D478" s="1" t="n">
        <v>1</v>
      </c>
      <c r="E478" s="3" t="s">
        <v>10155</v>
      </c>
    </row>
    <row r="479" customFormat="false" ht="256.7" hidden="false" customHeight="false" outlineLevel="0" collapsed="false">
      <c r="A479" s="1" t="s">
        <v>10156</v>
      </c>
      <c r="B479" s="1" t="s">
        <v>10157</v>
      </c>
      <c r="C479" s="1" t="s">
        <v>860</v>
      </c>
      <c r="D479" s="1" t="s">
        <v>8615</v>
      </c>
      <c r="E479" s="3" t="s">
        <v>10158</v>
      </c>
    </row>
    <row r="480" customFormat="false" ht="202.95" hidden="false" customHeight="false" outlineLevel="0" collapsed="false">
      <c r="A480" s="1" t="s">
        <v>10159</v>
      </c>
      <c r="C480" s="1" t="s">
        <v>857</v>
      </c>
      <c r="D480" s="1" t="s">
        <v>8615</v>
      </c>
      <c r="E480" s="3" t="s">
        <v>10160</v>
      </c>
    </row>
    <row r="481" customFormat="false" ht="229.85" hidden="false" customHeight="false" outlineLevel="0" collapsed="false">
      <c r="A481" s="1" t="s">
        <v>10161</v>
      </c>
      <c r="C481" s="1" t="s">
        <v>926</v>
      </c>
      <c r="D481" s="1" t="s">
        <v>8615</v>
      </c>
      <c r="E481" s="3" t="s">
        <v>10162</v>
      </c>
    </row>
    <row r="482" customFormat="false" ht="189.55" hidden="false" customHeight="false" outlineLevel="0" collapsed="false">
      <c r="A482" s="1" t="s">
        <v>10163</v>
      </c>
      <c r="C482" s="1" t="s">
        <v>940</v>
      </c>
      <c r="D482" s="1" t="s">
        <v>8615</v>
      </c>
      <c r="E482" s="3" t="s">
        <v>10164</v>
      </c>
    </row>
    <row r="483" customFormat="false" ht="189.55" hidden="false" customHeight="false" outlineLevel="0" collapsed="false">
      <c r="A483" s="1" t="s">
        <v>10165</v>
      </c>
      <c r="C483" s="1" t="s">
        <v>1115</v>
      </c>
      <c r="D483" s="1" t="s">
        <v>8615</v>
      </c>
      <c r="E483" s="3" t="s">
        <v>10166</v>
      </c>
    </row>
    <row r="484" customFormat="false" ht="202.95" hidden="false" customHeight="false" outlineLevel="0" collapsed="false">
      <c r="A484" s="1" t="s">
        <v>10167</v>
      </c>
      <c r="C484" s="1" t="s">
        <v>1219</v>
      </c>
      <c r="D484" s="1" t="s">
        <v>8615</v>
      </c>
      <c r="E484" s="3" t="s">
        <v>10168</v>
      </c>
    </row>
    <row r="485" customFormat="false" ht="256.7" hidden="false" customHeight="false" outlineLevel="0" collapsed="false">
      <c r="A485" s="1" t="s">
        <v>10169</v>
      </c>
      <c r="C485" s="1" t="s">
        <v>1225</v>
      </c>
      <c r="D485" s="1" t="s">
        <v>8615</v>
      </c>
      <c r="E485" s="3" t="s">
        <v>10170</v>
      </c>
    </row>
    <row r="486" customFormat="false" ht="216.4" hidden="false" customHeight="false" outlineLevel="0" collapsed="false">
      <c r="A486" s="1" t="s">
        <v>10171</v>
      </c>
      <c r="B486" s="1" t="s">
        <v>10172</v>
      </c>
      <c r="C486" s="1" t="s">
        <v>1225</v>
      </c>
      <c r="D486" s="1" t="s">
        <v>8615</v>
      </c>
      <c r="E486" s="3" t="s">
        <v>10173</v>
      </c>
    </row>
    <row r="487" customFormat="false" ht="176.1" hidden="false" customHeight="false" outlineLevel="0" collapsed="false">
      <c r="A487" s="1" t="s">
        <v>10174</v>
      </c>
      <c r="C487" s="1" t="s">
        <v>1233</v>
      </c>
      <c r="D487" s="1" t="s">
        <v>8615</v>
      </c>
      <c r="E487" s="3" t="s">
        <v>10175</v>
      </c>
    </row>
    <row r="488" customFormat="false" ht="243.25" hidden="false" customHeight="false" outlineLevel="0" collapsed="false">
      <c r="A488" s="1" t="s">
        <v>10176</v>
      </c>
      <c r="C488" s="1" t="s">
        <v>1251</v>
      </c>
      <c r="D488" s="1" t="s">
        <v>8615</v>
      </c>
      <c r="E488" s="3" t="s">
        <v>10177</v>
      </c>
    </row>
    <row r="489" customFormat="false" ht="202.95" hidden="false" customHeight="false" outlineLevel="0" collapsed="false">
      <c r="A489" s="1" t="s">
        <v>10178</v>
      </c>
      <c r="B489" s="1" t="s">
        <v>10179</v>
      </c>
      <c r="C489" s="1" t="s">
        <v>1266</v>
      </c>
      <c r="D489" s="1" t="s">
        <v>8615</v>
      </c>
      <c r="E489" s="3" t="s">
        <v>10180</v>
      </c>
    </row>
    <row r="490" customFormat="false" ht="202.95" hidden="false" customHeight="false" outlineLevel="0" collapsed="false">
      <c r="A490" s="1" t="s">
        <v>10181</v>
      </c>
      <c r="C490" s="1" t="s">
        <v>1251</v>
      </c>
      <c r="D490" s="1" t="s">
        <v>8615</v>
      </c>
      <c r="E490" s="3" t="s">
        <v>10182</v>
      </c>
    </row>
    <row r="491" customFormat="false" ht="256.7" hidden="false" customHeight="false" outlineLevel="0" collapsed="false">
      <c r="A491" s="1" t="s">
        <v>10183</v>
      </c>
      <c r="B491" s="1" t="s">
        <v>10184</v>
      </c>
      <c r="C491" s="1" t="s">
        <v>8682</v>
      </c>
      <c r="D491" s="1" t="s">
        <v>9394</v>
      </c>
      <c r="E491" s="3" t="s">
        <v>10185</v>
      </c>
    </row>
    <row r="492" customFormat="false" ht="243.25" hidden="false" customHeight="false" outlineLevel="0" collapsed="false">
      <c r="A492" s="1" t="s">
        <v>10186</v>
      </c>
      <c r="B492" s="1" t="s">
        <v>10187</v>
      </c>
      <c r="C492" s="1" t="s">
        <v>8720</v>
      </c>
      <c r="D492" s="1" t="s">
        <v>8615</v>
      </c>
      <c r="E492" s="3" t="s">
        <v>10188</v>
      </c>
    </row>
    <row r="493" customFormat="false" ht="229.85" hidden="false" customHeight="false" outlineLevel="0" collapsed="false">
      <c r="A493" s="1" t="s">
        <v>10189</v>
      </c>
      <c r="B493" s="1" t="s">
        <v>10190</v>
      </c>
      <c r="C493" s="1" t="s">
        <v>1423</v>
      </c>
      <c r="D493" s="1" t="s">
        <v>8615</v>
      </c>
      <c r="E493" s="3" t="s">
        <v>10191</v>
      </c>
    </row>
    <row r="494" customFormat="false" ht="229.85" hidden="false" customHeight="false" outlineLevel="0" collapsed="false">
      <c r="A494" s="1" t="s">
        <v>10192</v>
      </c>
      <c r="C494" s="1" t="s">
        <v>10193</v>
      </c>
      <c r="D494" s="1" t="s">
        <v>8615</v>
      </c>
      <c r="E494" s="3" t="s">
        <v>10194</v>
      </c>
    </row>
    <row r="495" customFormat="false" ht="216.4" hidden="false" customHeight="false" outlineLevel="0" collapsed="false">
      <c r="A495" s="1" t="s">
        <v>10195</v>
      </c>
      <c r="B495" s="1" t="s">
        <v>10196</v>
      </c>
      <c r="C495" s="1" t="s">
        <v>1489</v>
      </c>
      <c r="D495" s="1" t="s">
        <v>8615</v>
      </c>
      <c r="E495" s="3" t="s">
        <v>10197</v>
      </c>
    </row>
    <row r="496" customFormat="false" ht="270.1" hidden="false" customHeight="false" outlineLevel="0" collapsed="false">
      <c r="A496" s="1" t="s">
        <v>10198</v>
      </c>
      <c r="C496" s="1" t="s">
        <v>1530</v>
      </c>
      <c r="D496" s="1" t="s">
        <v>8615</v>
      </c>
      <c r="E496" s="3" t="s">
        <v>10199</v>
      </c>
    </row>
    <row r="497" customFormat="false" ht="149.25" hidden="false" customHeight="false" outlineLevel="0" collapsed="false">
      <c r="A497" s="1" t="s">
        <v>10200</v>
      </c>
      <c r="B497" s="1" t="s">
        <v>10201</v>
      </c>
      <c r="C497" s="1" t="s">
        <v>1591</v>
      </c>
      <c r="D497" s="1" t="s">
        <v>8615</v>
      </c>
      <c r="E497" s="3" t="s">
        <v>10202</v>
      </c>
    </row>
    <row r="498" customFormat="false" ht="229.85" hidden="false" customHeight="false" outlineLevel="0" collapsed="false">
      <c r="A498" s="1" t="s">
        <v>10203</v>
      </c>
      <c r="C498" s="1" t="s">
        <v>1831</v>
      </c>
      <c r="D498" s="1" t="s">
        <v>8615</v>
      </c>
      <c r="E498" s="3" t="s">
        <v>10204</v>
      </c>
    </row>
    <row r="499" customFormat="false" ht="444.75" hidden="false" customHeight="false" outlineLevel="0" collapsed="false">
      <c r="A499" s="1" t="s">
        <v>10205</v>
      </c>
      <c r="C499" s="1" t="s">
        <v>2136</v>
      </c>
      <c r="D499" s="1" t="s">
        <v>8615</v>
      </c>
      <c r="E499" s="3" t="s">
        <v>10206</v>
      </c>
      <c r="F499" s="2" t="s">
        <v>10207</v>
      </c>
    </row>
    <row r="500" customFormat="false" ht="511.9" hidden="false" customHeight="false" outlineLevel="0" collapsed="false">
      <c r="A500" s="1" t="s">
        <v>10208</v>
      </c>
      <c r="C500" s="1" t="s">
        <v>2642</v>
      </c>
      <c r="D500" s="1" t="n">
        <v>1</v>
      </c>
      <c r="E500" s="2" t="s">
        <v>2642</v>
      </c>
      <c r="F500" s="2" t="s">
        <v>10209</v>
      </c>
    </row>
    <row r="501" customFormat="false" ht="202.95" hidden="false" customHeight="false" outlineLevel="0" collapsed="false">
      <c r="A501" s="1" t="s">
        <v>10210</v>
      </c>
      <c r="C501" s="1" t="s">
        <v>2418</v>
      </c>
      <c r="D501" s="1" t="s">
        <v>8615</v>
      </c>
      <c r="E501" s="3" t="s">
        <v>10211</v>
      </c>
    </row>
    <row r="502" customFormat="false" ht="619.4" hidden="false" customHeight="false" outlineLevel="0" collapsed="false">
      <c r="A502" s="1" t="s">
        <v>10212</v>
      </c>
      <c r="C502" s="1" t="s">
        <v>2733</v>
      </c>
      <c r="D502" s="1" t="s">
        <v>8615</v>
      </c>
      <c r="E502" s="2" t="s">
        <v>2733</v>
      </c>
      <c r="F502" s="2" t="s">
        <v>10213</v>
      </c>
    </row>
    <row r="503" customFormat="false" ht="189.55" hidden="false" customHeight="false" outlineLevel="0" collapsed="false">
      <c r="A503" s="1" t="s">
        <v>10214</v>
      </c>
      <c r="B503" s="1" t="s">
        <v>10215</v>
      </c>
      <c r="C503" s="1" t="s">
        <v>10216</v>
      </c>
      <c r="D503" s="1" t="s">
        <v>8615</v>
      </c>
      <c r="E503" s="3" t="s">
        <v>10217</v>
      </c>
    </row>
    <row r="504" customFormat="false" ht="202.95" hidden="false" customHeight="false" outlineLevel="0" collapsed="false">
      <c r="A504" s="1" t="s">
        <v>10218</v>
      </c>
      <c r="C504" s="1" t="s">
        <v>2762</v>
      </c>
      <c r="D504" s="1" t="n">
        <v>1</v>
      </c>
      <c r="E504" s="3" t="s">
        <v>10219</v>
      </c>
    </row>
    <row r="505" customFormat="false" ht="297" hidden="false" customHeight="false" outlineLevel="0" collapsed="false">
      <c r="A505" s="1" t="s">
        <v>10220</v>
      </c>
      <c r="C505" s="1" t="s">
        <v>2784</v>
      </c>
      <c r="D505" s="1" t="s">
        <v>8615</v>
      </c>
      <c r="E505" s="3" t="s">
        <v>10221</v>
      </c>
    </row>
    <row r="506" customFormat="false" ht="270.1" hidden="false" customHeight="false" outlineLevel="0" collapsed="false">
      <c r="A506" s="1" t="s">
        <v>10222</v>
      </c>
      <c r="B506" s="1" t="s">
        <v>10223</v>
      </c>
      <c r="C506" s="1" t="s">
        <v>10224</v>
      </c>
      <c r="D506" s="1" t="s">
        <v>8615</v>
      </c>
      <c r="E506" s="3" t="s">
        <v>10225</v>
      </c>
      <c r="F506" s="2" t="s">
        <v>10226</v>
      </c>
    </row>
    <row r="507" customFormat="false" ht="310.4" hidden="false" customHeight="false" outlineLevel="0" collapsed="false">
      <c r="A507" s="1" t="s">
        <v>10227</v>
      </c>
      <c r="C507" s="1" t="s">
        <v>2888</v>
      </c>
      <c r="D507" s="1" t="s">
        <v>8615</v>
      </c>
      <c r="E507" s="3" t="s">
        <v>10228</v>
      </c>
    </row>
    <row r="508" customFormat="false" ht="323.85" hidden="false" customHeight="false" outlineLevel="0" collapsed="false">
      <c r="A508" s="1" t="s">
        <v>10229</v>
      </c>
      <c r="B508" s="1" t="s">
        <v>10230</v>
      </c>
      <c r="C508" s="1" t="s">
        <v>2880</v>
      </c>
      <c r="D508" s="1" t="s">
        <v>8615</v>
      </c>
      <c r="E508" s="3" t="s">
        <v>10231</v>
      </c>
    </row>
    <row r="509" customFormat="false" ht="28.35" hidden="false" customHeight="false" outlineLevel="0" collapsed="false">
      <c r="A509" s="1" t="s">
        <v>10232</v>
      </c>
      <c r="B509" s="1" t="s">
        <v>10233</v>
      </c>
      <c r="C509" s="1" t="s">
        <v>8952</v>
      </c>
      <c r="D509" s="1" t="s">
        <v>8615</v>
      </c>
      <c r="E509" s="2" t="s">
        <v>8952</v>
      </c>
    </row>
    <row r="510" customFormat="false" ht="202.95" hidden="false" customHeight="false" outlineLevel="0" collapsed="false">
      <c r="A510" s="1" t="s">
        <v>10234</v>
      </c>
      <c r="C510" s="1" t="s">
        <v>10235</v>
      </c>
      <c r="D510" s="1" t="s">
        <v>8615</v>
      </c>
      <c r="E510" s="3" t="s">
        <v>10236</v>
      </c>
    </row>
    <row r="511" customFormat="false" ht="270.1" hidden="false" customHeight="false" outlineLevel="0" collapsed="false">
      <c r="A511" s="1" t="s">
        <v>10237</v>
      </c>
      <c r="B511" s="1" t="s">
        <v>10238</v>
      </c>
      <c r="C511" s="1" t="s">
        <v>2982</v>
      </c>
      <c r="D511" s="1" t="s">
        <v>8615</v>
      </c>
      <c r="E511" s="3" t="s">
        <v>10239</v>
      </c>
    </row>
    <row r="512" customFormat="false" ht="28.35" hidden="false" customHeight="false" outlineLevel="0" collapsed="false">
      <c r="A512" s="1" t="s">
        <v>10240</v>
      </c>
      <c r="B512" s="1" t="s">
        <v>10241</v>
      </c>
      <c r="C512" s="1" t="s">
        <v>10242</v>
      </c>
      <c r="D512" s="1" t="s">
        <v>8615</v>
      </c>
      <c r="E512" s="2" t="s">
        <v>10242</v>
      </c>
    </row>
    <row r="513" customFormat="false" ht="202.95" hidden="false" customHeight="false" outlineLevel="0" collapsed="false">
      <c r="A513" s="1" t="s">
        <v>10243</v>
      </c>
      <c r="B513" s="1" t="s">
        <v>10244</v>
      </c>
      <c r="C513" s="1" t="s">
        <v>10245</v>
      </c>
      <c r="D513" s="1" t="s">
        <v>8615</v>
      </c>
      <c r="E513" s="3" t="s">
        <v>10246</v>
      </c>
      <c r="F513" s="2" t="s">
        <v>10247</v>
      </c>
    </row>
    <row r="514" customFormat="false" ht="202.95" hidden="false" customHeight="false" outlineLevel="0" collapsed="false">
      <c r="A514" s="1" t="s">
        <v>10248</v>
      </c>
      <c r="C514" s="1" t="s">
        <v>3197</v>
      </c>
      <c r="D514" s="1" t="s">
        <v>8615</v>
      </c>
      <c r="E514" s="3" t="s">
        <v>10249</v>
      </c>
    </row>
    <row r="515" customFormat="false" ht="229.85" hidden="false" customHeight="false" outlineLevel="0" collapsed="false">
      <c r="A515" s="1" t="s">
        <v>10250</v>
      </c>
      <c r="B515" s="1" t="s">
        <v>10251</v>
      </c>
      <c r="C515" s="1" t="s">
        <v>3438</v>
      </c>
      <c r="D515" s="1" t="s">
        <v>8615</v>
      </c>
      <c r="E515" s="3" t="s">
        <v>10252</v>
      </c>
      <c r="F515" s="2" t="s">
        <v>10253</v>
      </c>
    </row>
    <row r="516" customFormat="false" ht="243.25" hidden="false" customHeight="false" outlineLevel="0" collapsed="false">
      <c r="A516" s="1" t="s">
        <v>10254</v>
      </c>
      <c r="C516" s="1" t="s">
        <v>3445</v>
      </c>
      <c r="D516" s="1" t="s">
        <v>8615</v>
      </c>
      <c r="E516" s="3" t="s">
        <v>10255</v>
      </c>
    </row>
    <row r="517" customFormat="false" ht="202.95" hidden="false" customHeight="false" outlineLevel="0" collapsed="false">
      <c r="A517" s="1" t="s">
        <v>10256</v>
      </c>
      <c r="C517" s="1" t="s">
        <v>3324</v>
      </c>
      <c r="D517" s="1" t="s">
        <v>8615</v>
      </c>
      <c r="E517" s="3" t="s">
        <v>10257</v>
      </c>
    </row>
    <row r="518" customFormat="false" ht="229.85" hidden="false" customHeight="false" outlineLevel="0" collapsed="false">
      <c r="A518" s="1" t="s">
        <v>10258</v>
      </c>
      <c r="C518" s="1" t="s">
        <v>3441</v>
      </c>
      <c r="D518" s="1" t="s">
        <v>8615</v>
      </c>
      <c r="E518" s="3" t="s">
        <v>10259</v>
      </c>
    </row>
    <row r="519" customFormat="false" ht="216.4" hidden="false" customHeight="false" outlineLevel="0" collapsed="false">
      <c r="A519" s="1" t="s">
        <v>10260</v>
      </c>
      <c r="C519" s="1" t="s">
        <v>3441</v>
      </c>
      <c r="D519" s="1" t="s">
        <v>8615</v>
      </c>
      <c r="E519" s="3" t="s">
        <v>10261</v>
      </c>
    </row>
    <row r="520" customFormat="false" ht="404.45" hidden="false" customHeight="false" outlineLevel="0" collapsed="false">
      <c r="A520" s="1" t="s">
        <v>10262</v>
      </c>
      <c r="C520" s="1" t="s">
        <v>9777</v>
      </c>
      <c r="D520" s="1" t="s">
        <v>8615</v>
      </c>
      <c r="E520" s="3" t="s">
        <v>10263</v>
      </c>
    </row>
    <row r="521" customFormat="false" ht="256.7" hidden="false" customHeight="false" outlineLevel="0" collapsed="false">
      <c r="A521" s="1" t="s">
        <v>10264</v>
      </c>
      <c r="B521" s="1" t="s">
        <v>10265</v>
      </c>
      <c r="C521" s="1" t="s">
        <v>10266</v>
      </c>
      <c r="D521" s="1" t="s">
        <v>8615</v>
      </c>
      <c r="E521" s="3" t="s">
        <v>10267</v>
      </c>
      <c r="F521" s="2" t="s">
        <v>10268</v>
      </c>
    </row>
    <row r="522" customFormat="false" ht="256.7" hidden="false" customHeight="false" outlineLevel="0" collapsed="false">
      <c r="A522" s="1" t="s">
        <v>10269</v>
      </c>
      <c r="B522" s="1" t="s">
        <v>10265</v>
      </c>
      <c r="C522" s="1" t="s">
        <v>10266</v>
      </c>
      <c r="D522" s="1" t="s">
        <v>8615</v>
      </c>
      <c r="E522" s="3" t="s">
        <v>10267</v>
      </c>
    </row>
    <row r="523" customFormat="false" ht="229.85" hidden="false" customHeight="false" outlineLevel="0" collapsed="false">
      <c r="A523" s="1" t="s">
        <v>10270</v>
      </c>
      <c r="C523" s="1" t="s">
        <v>10271</v>
      </c>
      <c r="D523" s="1" t="s">
        <v>8615</v>
      </c>
      <c r="E523" s="3" t="s">
        <v>10272</v>
      </c>
    </row>
    <row r="524" customFormat="false" ht="216.4" hidden="false" customHeight="false" outlineLevel="0" collapsed="false">
      <c r="A524" s="1" t="s">
        <v>10273</v>
      </c>
      <c r="C524" s="1" t="s">
        <v>10274</v>
      </c>
      <c r="D524" s="1" t="s">
        <v>8615</v>
      </c>
      <c r="E524" s="3" t="s">
        <v>10275</v>
      </c>
    </row>
    <row r="525" customFormat="false" ht="229.85" hidden="false" customHeight="false" outlineLevel="0" collapsed="false">
      <c r="A525" s="1" t="s">
        <v>10276</v>
      </c>
      <c r="C525" s="1" t="s">
        <v>4061</v>
      </c>
      <c r="D525" s="1" t="s">
        <v>8615</v>
      </c>
      <c r="E525" s="3" t="s">
        <v>10277</v>
      </c>
    </row>
    <row r="526" customFormat="false" ht="229.85" hidden="false" customHeight="false" outlineLevel="0" collapsed="false">
      <c r="A526" s="1" t="s">
        <v>10278</v>
      </c>
      <c r="B526" s="1" t="s">
        <v>10279</v>
      </c>
      <c r="C526" s="1" t="s">
        <v>10280</v>
      </c>
      <c r="D526" s="1" t="s">
        <v>8615</v>
      </c>
      <c r="E526" s="3" t="s">
        <v>10281</v>
      </c>
    </row>
    <row r="527" customFormat="false" ht="229.85" hidden="false" customHeight="false" outlineLevel="0" collapsed="false">
      <c r="A527" s="1" t="s">
        <v>10282</v>
      </c>
      <c r="B527" s="1" t="s">
        <v>10283</v>
      </c>
      <c r="C527" s="1" t="s">
        <v>10284</v>
      </c>
      <c r="D527" s="1" t="s">
        <v>10285</v>
      </c>
      <c r="E527" s="3" t="s">
        <v>10286</v>
      </c>
    </row>
    <row r="528" customFormat="false" ht="202.95" hidden="false" customHeight="false" outlineLevel="0" collapsed="false">
      <c r="A528" s="1" t="s">
        <v>10287</v>
      </c>
      <c r="C528" s="1" t="s">
        <v>5156</v>
      </c>
      <c r="D528" s="1" t="s">
        <v>8615</v>
      </c>
      <c r="E528" s="3" t="s">
        <v>10288</v>
      </c>
    </row>
    <row r="529" customFormat="false" ht="216.4" hidden="false" customHeight="false" outlineLevel="0" collapsed="false">
      <c r="A529" s="1" t="s">
        <v>10289</v>
      </c>
      <c r="B529" s="1" t="s">
        <v>10290</v>
      </c>
      <c r="C529" s="1" t="s">
        <v>10291</v>
      </c>
      <c r="D529" s="1" t="s">
        <v>8615</v>
      </c>
      <c r="E529" s="3" t="s">
        <v>10292</v>
      </c>
    </row>
    <row r="530" customFormat="false" ht="256.7" hidden="false" customHeight="false" outlineLevel="0" collapsed="false">
      <c r="A530" s="1" t="s">
        <v>10293</v>
      </c>
      <c r="B530" s="3" t="s">
        <v>10294</v>
      </c>
      <c r="C530" s="1" t="s">
        <v>5131</v>
      </c>
      <c r="D530" s="1" t="s">
        <v>8615</v>
      </c>
      <c r="E530" s="3" t="s">
        <v>10295</v>
      </c>
    </row>
    <row r="531" customFormat="false" ht="216.4" hidden="false" customHeight="false" outlineLevel="0" collapsed="false">
      <c r="A531" s="1" t="s">
        <v>10296</v>
      </c>
      <c r="B531" s="1" t="s">
        <v>10297</v>
      </c>
      <c r="C531" s="1" t="s">
        <v>10298</v>
      </c>
      <c r="D531" s="1" t="s">
        <v>8615</v>
      </c>
      <c r="E531" s="3" t="s">
        <v>10299</v>
      </c>
    </row>
    <row r="532" customFormat="false" ht="337.3" hidden="false" customHeight="false" outlineLevel="0" collapsed="false">
      <c r="A532" s="1" t="s">
        <v>10300</v>
      </c>
      <c r="C532" s="1" t="s">
        <v>9112</v>
      </c>
      <c r="D532" s="1" t="s">
        <v>8615</v>
      </c>
      <c r="E532" s="3" t="s">
        <v>10301</v>
      </c>
    </row>
    <row r="533" customFormat="false" ht="216.4" hidden="false" customHeight="false" outlineLevel="0" collapsed="false">
      <c r="A533" s="1" t="s">
        <v>10302</v>
      </c>
      <c r="B533" s="1" t="s">
        <v>10303</v>
      </c>
      <c r="C533" s="1" t="s">
        <v>5220</v>
      </c>
      <c r="D533" s="1" t="s">
        <v>8615</v>
      </c>
      <c r="E533" s="3" t="s">
        <v>10304</v>
      </c>
      <c r="F533" s="2" t="s">
        <v>10305</v>
      </c>
    </row>
    <row r="534" customFormat="false" ht="229.85" hidden="false" customHeight="false" outlineLevel="0" collapsed="false">
      <c r="A534" s="1" t="s">
        <v>10306</v>
      </c>
      <c r="B534" s="1" t="s">
        <v>10303</v>
      </c>
      <c r="C534" s="1" t="s">
        <v>5196</v>
      </c>
      <c r="D534" s="1" t="s">
        <v>8615</v>
      </c>
      <c r="E534" s="3" t="s">
        <v>10307</v>
      </c>
    </row>
    <row r="535" customFormat="false" ht="323.85" hidden="false" customHeight="false" outlineLevel="0" collapsed="false">
      <c r="A535" s="1" t="s">
        <v>10308</v>
      </c>
      <c r="B535" s="1" t="s">
        <v>10309</v>
      </c>
      <c r="C535" s="1" t="s">
        <v>10310</v>
      </c>
      <c r="D535" s="1" t="s">
        <v>8615</v>
      </c>
      <c r="E535" s="3" t="s">
        <v>10311</v>
      </c>
    </row>
    <row r="536" customFormat="false" ht="216.4" hidden="false" customHeight="false" outlineLevel="0" collapsed="false">
      <c r="A536" s="1" t="s">
        <v>10312</v>
      </c>
      <c r="C536" s="1" t="s">
        <v>5241</v>
      </c>
      <c r="D536" s="1" t="s">
        <v>8615</v>
      </c>
      <c r="E536" s="3" t="s">
        <v>10313</v>
      </c>
    </row>
    <row r="537" customFormat="false" ht="229.85" hidden="false" customHeight="false" outlineLevel="0" collapsed="false">
      <c r="A537" s="1" t="s">
        <v>10314</v>
      </c>
      <c r="C537" s="1" t="s">
        <v>5179</v>
      </c>
      <c r="D537" s="1" t="s">
        <v>8615</v>
      </c>
      <c r="E537" s="3" t="s">
        <v>10315</v>
      </c>
    </row>
    <row r="538" customFormat="false" ht="256.7" hidden="false" customHeight="false" outlineLevel="0" collapsed="false">
      <c r="A538" s="1" t="s">
        <v>10316</v>
      </c>
      <c r="C538" s="1" t="s">
        <v>9120</v>
      </c>
      <c r="D538" s="1" t="s">
        <v>8615</v>
      </c>
      <c r="E538" s="3" t="s">
        <v>10317</v>
      </c>
    </row>
    <row r="539" customFormat="false" ht="310.4" hidden="false" customHeight="false" outlineLevel="0" collapsed="false">
      <c r="A539" s="1" t="s">
        <v>10318</v>
      </c>
      <c r="C539" s="1" t="s">
        <v>10319</v>
      </c>
      <c r="D539" s="1" t="s">
        <v>8615</v>
      </c>
      <c r="E539" s="3" t="s">
        <v>10320</v>
      </c>
    </row>
    <row r="540" customFormat="false" ht="256.7" hidden="false" customHeight="false" outlineLevel="0" collapsed="false">
      <c r="A540" s="1" t="s">
        <v>10321</v>
      </c>
      <c r="C540" s="1" t="s">
        <v>10322</v>
      </c>
      <c r="D540" s="1" t="s">
        <v>8615</v>
      </c>
      <c r="E540" s="3" t="s">
        <v>10323</v>
      </c>
    </row>
    <row r="541" customFormat="false" ht="216.4" hidden="false" customHeight="false" outlineLevel="0" collapsed="false">
      <c r="A541" s="1" t="s">
        <v>10324</v>
      </c>
      <c r="C541" s="1" t="s">
        <v>5499</v>
      </c>
      <c r="D541" s="1" t="s">
        <v>8615</v>
      </c>
      <c r="E541" s="3" t="s">
        <v>10325</v>
      </c>
    </row>
    <row r="542" customFormat="false" ht="256.7" hidden="false" customHeight="false" outlineLevel="0" collapsed="false">
      <c r="A542" s="1" t="s">
        <v>10326</v>
      </c>
      <c r="B542" s="3" t="s">
        <v>10327</v>
      </c>
      <c r="C542" s="1" t="s">
        <v>10328</v>
      </c>
      <c r="D542" s="1" t="s">
        <v>9463</v>
      </c>
      <c r="E542" s="3" t="s">
        <v>10329</v>
      </c>
      <c r="F542" s="2" t="s">
        <v>10330</v>
      </c>
    </row>
    <row r="543" customFormat="false" ht="297" hidden="false" customHeight="false" outlineLevel="0" collapsed="false">
      <c r="A543" s="1" t="s">
        <v>10331</v>
      </c>
      <c r="C543" s="1" t="s">
        <v>10328</v>
      </c>
      <c r="D543" s="1" t="s">
        <v>8615</v>
      </c>
      <c r="E543" s="3" t="s">
        <v>10332</v>
      </c>
    </row>
    <row r="544" customFormat="false" ht="256.7" hidden="false" customHeight="false" outlineLevel="0" collapsed="false">
      <c r="A544" s="3" t="s">
        <v>10333</v>
      </c>
      <c r="C544" s="1" t="s">
        <v>10334</v>
      </c>
      <c r="D544" s="1" t="s">
        <v>8615</v>
      </c>
      <c r="E544" s="3" t="s">
        <v>10335</v>
      </c>
    </row>
    <row r="545" customFormat="false" ht="243.25" hidden="false" customHeight="false" outlineLevel="0" collapsed="false">
      <c r="A545" s="1" t="s">
        <v>10336</v>
      </c>
      <c r="C545" s="1" t="s">
        <v>5655</v>
      </c>
      <c r="D545" s="1" t="s">
        <v>8615</v>
      </c>
      <c r="E545" s="3" t="s">
        <v>10337</v>
      </c>
    </row>
    <row r="546" customFormat="false" ht="229.85" hidden="false" customHeight="false" outlineLevel="0" collapsed="false">
      <c r="A546" s="1" t="s">
        <v>10338</v>
      </c>
      <c r="C546" s="1" t="s">
        <v>10334</v>
      </c>
      <c r="D546" s="1" t="s">
        <v>8615</v>
      </c>
      <c r="E546" s="3" t="s">
        <v>10339</v>
      </c>
    </row>
    <row r="547" customFormat="false" ht="243.25" hidden="false" customHeight="false" outlineLevel="0" collapsed="false">
      <c r="A547" s="1" t="s">
        <v>10340</v>
      </c>
      <c r="C547" s="1" t="s">
        <v>10341</v>
      </c>
      <c r="D547" s="1" t="s">
        <v>8615</v>
      </c>
      <c r="E547" s="3" t="s">
        <v>10342</v>
      </c>
    </row>
    <row r="548" customFormat="false" ht="270.1" hidden="false" customHeight="false" outlineLevel="0" collapsed="false">
      <c r="A548" s="1" t="s">
        <v>10343</v>
      </c>
      <c r="C548" s="1" t="s">
        <v>10344</v>
      </c>
      <c r="D548" s="1" t="s">
        <v>8615</v>
      </c>
      <c r="E548" s="3" t="s">
        <v>10345</v>
      </c>
    </row>
    <row r="549" customFormat="false" ht="216.4" hidden="false" customHeight="false" outlineLevel="0" collapsed="false">
      <c r="A549" s="1" t="s">
        <v>10346</v>
      </c>
      <c r="C549" s="1" t="s">
        <v>10347</v>
      </c>
      <c r="D549" s="1" t="s">
        <v>8615</v>
      </c>
      <c r="E549" s="3" t="s">
        <v>10348</v>
      </c>
    </row>
    <row r="550" customFormat="false" ht="364.15" hidden="false" customHeight="false" outlineLevel="0" collapsed="false">
      <c r="A550" s="1" t="s">
        <v>10349</v>
      </c>
      <c r="C550" s="1" t="s">
        <v>9195</v>
      </c>
      <c r="D550" s="1" t="s">
        <v>8615</v>
      </c>
      <c r="E550" s="3" t="s">
        <v>10350</v>
      </c>
    </row>
    <row r="551" customFormat="false" ht="485.05" hidden="false" customHeight="false" outlineLevel="0" collapsed="false">
      <c r="A551" s="1" t="s">
        <v>10351</v>
      </c>
      <c r="B551" s="3" t="s">
        <v>10352</v>
      </c>
      <c r="C551" s="1" t="s">
        <v>10353</v>
      </c>
      <c r="D551" s="1" t="s">
        <v>10354</v>
      </c>
      <c r="E551" s="3" t="s">
        <v>10355</v>
      </c>
    </row>
    <row r="552" customFormat="false" ht="243.25" hidden="false" customHeight="false" outlineLevel="0" collapsed="false">
      <c r="A552" s="1" t="s">
        <v>10356</v>
      </c>
      <c r="C552" s="1" t="s">
        <v>10357</v>
      </c>
      <c r="D552" s="1" t="s">
        <v>8615</v>
      </c>
      <c r="E552" s="3" t="s">
        <v>10358</v>
      </c>
    </row>
    <row r="553" customFormat="false" ht="243.25" hidden="false" customHeight="false" outlineLevel="0" collapsed="false">
      <c r="A553" s="1" t="s">
        <v>10359</v>
      </c>
      <c r="C553" s="1" t="s">
        <v>10360</v>
      </c>
      <c r="D553" s="1" t="s">
        <v>8615</v>
      </c>
      <c r="E553" s="3" t="s">
        <v>10361</v>
      </c>
    </row>
    <row r="554" customFormat="false" ht="243.25" hidden="false" customHeight="false" outlineLevel="0" collapsed="false">
      <c r="A554" s="1" t="s">
        <v>10362</v>
      </c>
      <c r="C554" s="1" t="s">
        <v>6124</v>
      </c>
      <c r="D554" s="1" t="s">
        <v>8615</v>
      </c>
      <c r="E554" s="3" t="s">
        <v>10363</v>
      </c>
      <c r="F554" s="2" t="s">
        <v>10364</v>
      </c>
    </row>
    <row r="555" customFormat="false" ht="216.4" hidden="false" customHeight="false" outlineLevel="0" collapsed="false">
      <c r="A555" s="1" t="s">
        <v>10365</v>
      </c>
      <c r="C555" s="1" t="s">
        <v>10366</v>
      </c>
      <c r="D555" s="1" t="s">
        <v>8615</v>
      </c>
      <c r="E555" s="3" t="s">
        <v>10367</v>
      </c>
      <c r="F555" s="2" t="s">
        <v>10368</v>
      </c>
    </row>
    <row r="556" customFormat="false" ht="216.4" hidden="false" customHeight="false" outlineLevel="0" collapsed="false">
      <c r="A556" s="1" t="s">
        <v>10369</v>
      </c>
      <c r="C556" s="1" t="s">
        <v>6156</v>
      </c>
      <c r="D556" s="1" t="s">
        <v>8615</v>
      </c>
      <c r="E556" s="3" t="s">
        <v>10370</v>
      </c>
      <c r="F556" s="2" t="s">
        <v>10371</v>
      </c>
    </row>
    <row r="557" customFormat="false" ht="216.4" hidden="false" customHeight="false" outlineLevel="0" collapsed="false">
      <c r="A557" s="1" t="s">
        <v>10372</v>
      </c>
      <c r="C557" s="1" t="s">
        <v>6150</v>
      </c>
      <c r="D557" s="1" t="s">
        <v>8615</v>
      </c>
      <c r="E557" s="3" t="s">
        <v>10373</v>
      </c>
      <c r="F557" s="2" t="s">
        <v>10374</v>
      </c>
    </row>
    <row r="558" customFormat="false" ht="229.85" hidden="false" customHeight="false" outlineLevel="0" collapsed="false">
      <c r="A558" s="3" t="s">
        <v>10375</v>
      </c>
      <c r="C558" s="1" t="s">
        <v>6259</v>
      </c>
      <c r="D558" s="1" t="s">
        <v>8615</v>
      </c>
      <c r="E558" s="3" t="s">
        <v>10376</v>
      </c>
    </row>
    <row r="559" customFormat="false" ht="243.25" hidden="false" customHeight="false" outlineLevel="0" collapsed="false">
      <c r="A559" s="1" t="s">
        <v>10377</v>
      </c>
      <c r="C559" s="1" t="s">
        <v>6514</v>
      </c>
      <c r="D559" s="1" t="s">
        <v>8615</v>
      </c>
      <c r="E559" s="3" t="s">
        <v>10378</v>
      </c>
    </row>
    <row r="560" customFormat="false" ht="364.15" hidden="false" customHeight="false" outlineLevel="0" collapsed="false">
      <c r="A560" s="1" t="s">
        <v>10379</v>
      </c>
      <c r="C560" s="1" t="s">
        <v>8531</v>
      </c>
      <c r="D560" s="1" t="n">
        <v>1</v>
      </c>
      <c r="E560" s="3" t="s">
        <v>10380</v>
      </c>
    </row>
    <row r="561" customFormat="false" ht="243.25" hidden="false" customHeight="false" outlineLevel="0" collapsed="false">
      <c r="A561" s="1" t="s">
        <v>10381</v>
      </c>
      <c r="C561" s="1" t="s">
        <v>6865</v>
      </c>
      <c r="D561" s="1" t="s">
        <v>8615</v>
      </c>
      <c r="E561" s="3" t="s">
        <v>10382</v>
      </c>
    </row>
    <row r="562" customFormat="false" ht="202.95" hidden="false" customHeight="false" outlineLevel="0" collapsed="false">
      <c r="A562" s="3" t="s">
        <v>10383</v>
      </c>
      <c r="C562" s="1" t="s">
        <v>6650</v>
      </c>
      <c r="D562" s="1" t="s">
        <v>8615</v>
      </c>
      <c r="E562" s="3" t="s">
        <v>10384</v>
      </c>
    </row>
    <row r="563" customFormat="false" ht="779.85" hidden="false" customHeight="false" outlineLevel="0" collapsed="false">
      <c r="A563" s="1" t="s">
        <v>10385</v>
      </c>
      <c r="C563" s="1" t="s">
        <v>6699</v>
      </c>
      <c r="D563" s="1" t="s">
        <v>8615</v>
      </c>
      <c r="E563" s="3" t="s">
        <v>10386</v>
      </c>
      <c r="F563" s="3" t="s">
        <v>10387</v>
      </c>
    </row>
    <row r="564" customFormat="false" ht="458.2" hidden="false" customHeight="false" outlineLevel="0" collapsed="false">
      <c r="A564" s="1" t="s">
        <v>10388</v>
      </c>
      <c r="C564" s="1" t="s">
        <v>6667</v>
      </c>
      <c r="D564" s="1" t="s">
        <v>8615</v>
      </c>
      <c r="E564" s="3" t="s">
        <v>10389</v>
      </c>
      <c r="F564" s="2" t="s">
        <v>10390</v>
      </c>
    </row>
    <row r="565" customFormat="false" ht="323.85" hidden="false" customHeight="false" outlineLevel="0" collapsed="false">
      <c r="A565" s="1" t="s">
        <v>10391</v>
      </c>
      <c r="C565" s="1" t="s">
        <v>6663</v>
      </c>
      <c r="D565" s="1" t="s">
        <v>8615</v>
      </c>
      <c r="E565" s="3" t="s">
        <v>10392</v>
      </c>
    </row>
    <row r="566" customFormat="false" ht="216.4" hidden="false" customHeight="false" outlineLevel="0" collapsed="false">
      <c r="A566" s="1" t="s">
        <v>10393</v>
      </c>
      <c r="B566" s="1" t="s">
        <v>10394</v>
      </c>
      <c r="C566" s="1" t="s">
        <v>6753</v>
      </c>
      <c r="D566" s="1" t="s">
        <v>8615</v>
      </c>
      <c r="E566" s="3" t="s">
        <v>10395</v>
      </c>
    </row>
    <row r="567" customFormat="false" ht="243.25" hidden="false" customHeight="false" outlineLevel="0" collapsed="false">
      <c r="A567" s="1" t="s">
        <v>10396</v>
      </c>
      <c r="C567" s="1" t="s">
        <v>7164</v>
      </c>
      <c r="D567" s="1" t="s">
        <v>8615</v>
      </c>
      <c r="E567" s="3" t="s">
        <v>10397</v>
      </c>
    </row>
    <row r="568" customFormat="false" ht="216.4" hidden="false" customHeight="false" outlineLevel="0" collapsed="false">
      <c r="A568" s="1" t="s">
        <v>10398</v>
      </c>
      <c r="B568" s="1" t="s">
        <v>10399</v>
      </c>
      <c r="C568" s="1" t="s">
        <v>6587</v>
      </c>
      <c r="D568" s="1" t="s">
        <v>8615</v>
      </c>
      <c r="E568" s="3" t="s">
        <v>10400</v>
      </c>
    </row>
    <row r="569" customFormat="false" ht="297" hidden="false" customHeight="false" outlineLevel="0" collapsed="false">
      <c r="A569" s="1" t="s">
        <v>10401</v>
      </c>
      <c r="C569" s="1" t="s">
        <v>6676</v>
      </c>
      <c r="D569" s="1" t="s">
        <v>8615</v>
      </c>
      <c r="E569" s="3" t="s">
        <v>10402</v>
      </c>
    </row>
    <row r="570" customFormat="false" ht="229.85" hidden="false" customHeight="false" outlineLevel="0" collapsed="false">
      <c r="A570" s="1" t="s">
        <v>10403</v>
      </c>
      <c r="C570" s="1" t="s">
        <v>7456</v>
      </c>
      <c r="D570" s="1" t="s">
        <v>8615</v>
      </c>
      <c r="E570" s="3" t="s">
        <v>10404</v>
      </c>
    </row>
    <row r="571" customFormat="false" ht="216.4" hidden="false" customHeight="false" outlineLevel="0" collapsed="false">
      <c r="A571" s="1" t="s">
        <v>10405</v>
      </c>
      <c r="C571" s="1" t="s">
        <v>7482</v>
      </c>
      <c r="D571" s="1" t="s">
        <v>8615</v>
      </c>
      <c r="E571" s="3" t="s">
        <v>10406</v>
      </c>
    </row>
    <row r="572" customFormat="false" ht="243.25" hidden="false" customHeight="false" outlineLevel="0" collapsed="false">
      <c r="A572" s="1" t="s">
        <v>10407</v>
      </c>
      <c r="C572" s="1" t="s">
        <v>7420</v>
      </c>
      <c r="D572" s="1" t="s">
        <v>8615</v>
      </c>
      <c r="E572" s="3" t="s">
        <v>10408</v>
      </c>
    </row>
    <row r="573" customFormat="false" ht="243.25" hidden="false" customHeight="false" outlineLevel="0" collapsed="false">
      <c r="A573" s="1" t="s">
        <v>10409</v>
      </c>
      <c r="C573" s="1" t="s">
        <v>7405</v>
      </c>
      <c r="D573" s="1" t="s">
        <v>8615</v>
      </c>
      <c r="E573" s="3" t="s">
        <v>10410</v>
      </c>
    </row>
    <row r="574" customFormat="false" ht="216.4" hidden="false" customHeight="false" outlineLevel="0" collapsed="false">
      <c r="A574" s="1" t="s">
        <v>10411</v>
      </c>
      <c r="C574" s="1" t="s">
        <v>7447</v>
      </c>
      <c r="D574" s="1" t="s">
        <v>8615</v>
      </c>
      <c r="E574" s="3" t="s">
        <v>10412</v>
      </c>
    </row>
    <row r="575" customFormat="false" ht="914.15" hidden="false" customHeight="false" outlineLevel="0" collapsed="false">
      <c r="A575" s="1" t="s">
        <v>10413</v>
      </c>
      <c r="C575" s="1" t="s">
        <v>7387</v>
      </c>
      <c r="D575" s="1" t="s">
        <v>8615</v>
      </c>
      <c r="E575" s="3" t="s">
        <v>10414</v>
      </c>
      <c r="F575" s="2" t="s">
        <v>10415</v>
      </c>
    </row>
    <row r="576" customFormat="false" ht="256.7" hidden="false" customHeight="false" outlineLevel="0" collapsed="false">
      <c r="A576" s="1" t="s">
        <v>10416</v>
      </c>
      <c r="B576" s="1" t="s">
        <v>10417</v>
      </c>
      <c r="C576" s="1" t="s">
        <v>7531</v>
      </c>
      <c r="D576" s="1" t="s">
        <v>8615</v>
      </c>
      <c r="E576" s="3" t="s">
        <v>10418</v>
      </c>
    </row>
    <row r="577" customFormat="false" ht="229.85" hidden="false" customHeight="false" outlineLevel="0" collapsed="false">
      <c r="A577" s="1" t="s">
        <v>10419</v>
      </c>
      <c r="C577" s="1" t="s">
        <v>7510</v>
      </c>
      <c r="D577" s="1" t="s">
        <v>8615</v>
      </c>
      <c r="E577" s="3" t="s">
        <v>10420</v>
      </c>
      <c r="F577" s="2" t="s">
        <v>10421</v>
      </c>
    </row>
    <row r="578" customFormat="false" ht="229.85" hidden="false" customHeight="false" outlineLevel="0" collapsed="false">
      <c r="A578" s="1" t="s">
        <v>10422</v>
      </c>
      <c r="C578" s="1" t="s">
        <v>7418</v>
      </c>
      <c r="D578" s="1" t="s">
        <v>8615</v>
      </c>
      <c r="E578" s="3" t="s">
        <v>10423</v>
      </c>
    </row>
    <row r="579" customFormat="false" ht="216.4" hidden="false" customHeight="false" outlineLevel="0" collapsed="false">
      <c r="A579" s="1" t="s">
        <v>10424</v>
      </c>
      <c r="B579" s="3" t="s">
        <v>10425</v>
      </c>
      <c r="C579" s="1" t="s">
        <v>7510</v>
      </c>
      <c r="D579" s="1" t="s">
        <v>8654</v>
      </c>
      <c r="E579" s="3" t="s">
        <v>10426</v>
      </c>
    </row>
    <row r="580" customFormat="false" ht="216.4" hidden="false" customHeight="false" outlineLevel="0" collapsed="false">
      <c r="A580" s="1" t="s">
        <v>10427</v>
      </c>
      <c r="C580" s="1" t="s">
        <v>7752</v>
      </c>
      <c r="D580" s="1" t="n">
        <v>1</v>
      </c>
      <c r="E580" s="3" t="s">
        <v>10428</v>
      </c>
    </row>
    <row r="581" customFormat="false" ht="243.25" hidden="false" customHeight="false" outlineLevel="0" collapsed="false">
      <c r="A581" s="1" t="s">
        <v>10429</v>
      </c>
      <c r="C581" s="1" t="s">
        <v>7764</v>
      </c>
      <c r="D581" s="1" t="s">
        <v>8615</v>
      </c>
      <c r="E581" s="3" t="s">
        <v>10430</v>
      </c>
    </row>
    <row r="582" customFormat="false" ht="243.25" hidden="false" customHeight="false" outlineLevel="0" collapsed="false">
      <c r="A582" s="1" t="s">
        <v>10431</v>
      </c>
      <c r="C582" s="1" t="s">
        <v>8304</v>
      </c>
      <c r="D582" s="1" t="s">
        <v>8615</v>
      </c>
      <c r="E582" s="3" t="s">
        <v>10432</v>
      </c>
    </row>
    <row r="583" customFormat="false" ht="270.1" hidden="false" customHeight="false" outlineLevel="0" collapsed="false">
      <c r="A583" s="1" t="s">
        <v>10433</v>
      </c>
      <c r="C583" s="1" t="s">
        <v>8592</v>
      </c>
      <c r="D583" s="1" t="n">
        <v>1</v>
      </c>
      <c r="E583" s="3" t="s">
        <v>10434</v>
      </c>
    </row>
    <row r="584" customFormat="false" ht="202.95" hidden="false" customHeight="false" outlineLevel="0" collapsed="false">
      <c r="A584" s="1" t="s">
        <v>10435</v>
      </c>
      <c r="C584" s="1" t="s">
        <v>8592</v>
      </c>
      <c r="D584" s="1" t="n">
        <v>1</v>
      </c>
      <c r="E584" s="3" t="s">
        <v>10436</v>
      </c>
    </row>
    <row r="585" customFormat="false" ht="202.95" hidden="false" customHeight="false" outlineLevel="0" collapsed="false">
      <c r="A585" s="1" t="s">
        <v>10437</v>
      </c>
      <c r="C585" s="1" t="s">
        <v>8592</v>
      </c>
      <c r="D585" s="1" t="n">
        <v>1</v>
      </c>
      <c r="E585" s="3" t="s">
        <v>10438</v>
      </c>
      <c r="F585" s="2" t="s">
        <v>10439</v>
      </c>
    </row>
    <row r="586" customFormat="false" ht="189.55" hidden="false" customHeight="false" outlineLevel="0" collapsed="false">
      <c r="A586" s="1" t="s">
        <v>10440</v>
      </c>
      <c r="C586" s="1" t="s">
        <v>8591</v>
      </c>
      <c r="D586" s="1" t="s">
        <v>8615</v>
      </c>
      <c r="E586" s="3" t="s">
        <v>10441</v>
      </c>
    </row>
    <row r="587" customFormat="false" ht="310.4" hidden="false" customHeight="false" outlineLevel="0" collapsed="false">
      <c r="A587" s="1" t="s">
        <v>10442</v>
      </c>
      <c r="B587" s="1" t="s">
        <v>10443</v>
      </c>
      <c r="C587" s="1" t="s">
        <v>4099</v>
      </c>
      <c r="D587" s="1" t="s">
        <v>9463</v>
      </c>
      <c r="E587" s="3" t="s">
        <v>10444</v>
      </c>
    </row>
    <row r="588" customFormat="false" ht="297" hidden="false" customHeight="false" outlineLevel="0" collapsed="false">
      <c r="A588" s="1" t="s">
        <v>10445</v>
      </c>
      <c r="C588" s="1" t="s">
        <v>4073</v>
      </c>
      <c r="D588" s="1" t="s">
        <v>8615</v>
      </c>
      <c r="E588" s="3" t="s">
        <v>10446</v>
      </c>
    </row>
    <row r="589" customFormat="false" ht="323.85" hidden="false" customHeight="false" outlineLevel="0" collapsed="false">
      <c r="A589" s="1" t="s">
        <v>10447</v>
      </c>
      <c r="B589" s="1" t="s">
        <v>10448</v>
      </c>
      <c r="C589" s="1" t="s">
        <v>10449</v>
      </c>
      <c r="D589" s="1" t="s">
        <v>8615</v>
      </c>
      <c r="E589" s="3" t="s">
        <v>10450</v>
      </c>
    </row>
    <row r="590" customFormat="false" ht="243.25" hidden="false" customHeight="false" outlineLevel="0" collapsed="false">
      <c r="A590" s="1" t="s">
        <v>10451</v>
      </c>
      <c r="C590" s="1" t="s">
        <v>10193</v>
      </c>
      <c r="D590" s="1" t="s">
        <v>8615</v>
      </c>
      <c r="E590" s="3" t="s">
        <v>10452</v>
      </c>
    </row>
    <row r="591" customFormat="false" ht="216.4" hidden="false" customHeight="false" outlineLevel="0" collapsed="false">
      <c r="A591" s="1" t="s">
        <v>10453</v>
      </c>
      <c r="C591" s="1" t="s">
        <v>7467</v>
      </c>
      <c r="D591" s="1" t="s">
        <v>8615</v>
      </c>
      <c r="E591" s="3" t="s">
        <v>10454</v>
      </c>
    </row>
    <row r="592" customFormat="false" ht="229.85" hidden="false" customHeight="false" outlineLevel="0" collapsed="false">
      <c r="A592" s="1" t="s">
        <v>10455</v>
      </c>
      <c r="C592" s="1" t="s">
        <v>7472</v>
      </c>
      <c r="D592" s="1" t="s">
        <v>8615</v>
      </c>
      <c r="E592" s="3" t="s">
        <v>10456</v>
      </c>
    </row>
    <row r="593" customFormat="false" ht="202.95" hidden="false" customHeight="false" outlineLevel="0" collapsed="false">
      <c r="A593" s="1" t="s">
        <v>10457</v>
      </c>
      <c r="C593" s="1" t="s">
        <v>8603</v>
      </c>
      <c r="D593" s="1" t="n">
        <v>1</v>
      </c>
      <c r="E593" s="3" t="s">
        <v>10458</v>
      </c>
    </row>
    <row r="594" customFormat="false" ht="243.25" hidden="false" customHeight="false" outlineLevel="0" collapsed="false">
      <c r="A594" s="1" t="s">
        <v>10459</v>
      </c>
      <c r="B594" s="1" t="s">
        <v>10460</v>
      </c>
      <c r="C594" s="1" t="s">
        <v>3424</v>
      </c>
      <c r="D594" s="1" t="s">
        <v>8615</v>
      </c>
      <c r="E594" s="3" t="s">
        <v>10461</v>
      </c>
    </row>
    <row r="595" customFormat="false" ht="202.95" hidden="false" customHeight="false" outlineLevel="0" collapsed="false">
      <c r="A595" s="1" t="s">
        <v>10462</v>
      </c>
      <c r="B595" s="1" t="s">
        <v>10463</v>
      </c>
      <c r="C595" s="1" t="s">
        <v>6000</v>
      </c>
      <c r="D595" s="1" t="s">
        <v>8615</v>
      </c>
      <c r="E595" s="3" t="s">
        <v>10464</v>
      </c>
    </row>
    <row r="596" customFormat="false" ht="256.7" hidden="false" customHeight="false" outlineLevel="0" collapsed="false">
      <c r="A596" s="1" t="s">
        <v>10465</v>
      </c>
      <c r="C596" s="1" t="s">
        <v>7341</v>
      </c>
      <c r="D596" s="1" t="s">
        <v>8615</v>
      </c>
      <c r="E596" s="3" t="s">
        <v>10466</v>
      </c>
    </row>
    <row r="597" customFormat="false" ht="202.95" hidden="false" customHeight="false" outlineLevel="0" collapsed="false">
      <c r="A597" s="1" t="s">
        <v>10467</v>
      </c>
      <c r="C597" s="1" t="s">
        <v>4039</v>
      </c>
      <c r="D597" s="1" t="s">
        <v>8615</v>
      </c>
      <c r="E597" s="3" t="s">
        <v>10468</v>
      </c>
    </row>
    <row r="598" customFormat="false" ht="202.95" hidden="false" customHeight="false" outlineLevel="0" collapsed="false">
      <c r="A598" s="1" t="s">
        <v>10469</v>
      </c>
      <c r="B598" s="3" t="s">
        <v>10470</v>
      </c>
      <c r="C598" s="1" t="s">
        <v>6753</v>
      </c>
      <c r="D598" s="1" t="s">
        <v>10471</v>
      </c>
      <c r="E598" s="3" t="s">
        <v>10472</v>
      </c>
    </row>
    <row r="599" customFormat="false" ht="229.85" hidden="false" customHeight="false" outlineLevel="0" collapsed="false">
      <c r="A599" s="1" t="s">
        <v>10473</v>
      </c>
      <c r="C599" s="1" t="s">
        <v>9112</v>
      </c>
      <c r="D599" s="1" t="s">
        <v>8615</v>
      </c>
      <c r="E599" s="3" t="s">
        <v>10474</v>
      </c>
    </row>
    <row r="600" customFormat="false" ht="216.4" hidden="false" customHeight="false" outlineLevel="0" collapsed="false">
      <c r="A600" s="1" t="s">
        <v>10475</v>
      </c>
      <c r="B600" s="1" t="s">
        <v>10476</v>
      </c>
      <c r="C600" s="1" t="s">
        <v>3096</v>
      </c>
      <c r="D600" s="1" t="s">
        <v>8615</v>
      </c>
      <c r="E600" s="3" t="s">
        <v>10477</v>
      </c>
    </row>
    <row r="601" customFormat="false" ht="202.95" hidden="false" customHeight="false" outlineLevel="0" collapsed="false">
      <c r="A601" s="1" t="s">
        <v>10478</v>
      </c>
      <c r="C601" s="1" t="s">
        <v>9112</v>
      </c>
      <c r="D601" s="1" t="s">
        <v>8615</v>
      </c>
      <c r="E601" s="3" t="s">
        <v>10479</v>
      </c>
    </row>
    <row r="602" customFormat="false" ht="216.4" hidden="false" customHeight="false" outlineLevel="0" collapsed="false">
      <c r="A602" s="1" t="s">
        <v>10480</v>
      </c>
      <c r="C602" s="1" t="s">
        <v>8147</v>
      </c>
      <c r="D602" s="1" t="n">
        <v>1</v>
      </c>
      <c r="E602" s="3" t="s">
        <v>10481</v>
      </c>
    </row>
    <row r="603" customFormat="false" ht="364.15" hidden="false" customHeight="false" outlineLevel="0" collapsed="false">
      <c r="A603" s="1" t="s">
        <v>10482</v>
      </c>
      <c r="C603" s="1" t="s">
        <v>3153</v>
      </c>
      <c r="D603" s="1" t="n">
        <v>1</v>
      </c>
      <c r="E603" s="3" t="s">
        <v>10483</v>
      </c>
    </row>
    <row r="604" customFormat="false" ht="283.55" hidden="false" customHeight="false" outlineLevel="0" collapsed="false">
      <c r="A604" s="1" t="s">
        <v>10484</v>
      </c>
      <c r="C604" s="1" t="s">
        <v>8180</v>
      </c>
      <c r="D604" s="1" t="s">
        <v>8615</v>
      </c>
      <c r="E604" s="3" t="s">
        <v>10485</v>
      </c>
    </row>
    <row r="605" customFormat="false" ht="323.85" hidden="false" customHeight="false" outlineLevel="0" collapsed="false">
      <c r="A605" s="1" t="s">
        <v>10486</v>
      </c>
      <c r="B605" s="1" t="s">
        <v>10487</v>
      </c>
      <c r="C605" s="1" t="s">
        <v>2711</v>
      </c>
      <c r="D605" s="1" t="s">
        <v>8615</v>
      </c>
      <c r="E605" s="3" t="s">
        <v>10488</v>
      </c>
    </row>
    <row r="606" customFormat="false" ht="202.95" hidden="false" customHeight="false" outlineLevel="0" collapsed="false">
      <c r="A606" s="1" t="s">
        <v>10489</v>
      </c>
      <c r="C606" s="1" t="s">
        <v>3445</v>
      </c>
      <c r="D606" s="1" t="s">
        <v>8615</v>
      </c>
      <c r="E606" s="3" t="s">
        <v>10490</v>
      </c>
    </row>
    <row r="607" customFormat="false" ht="216.4" hidden="false" customHeight="false" outlineLevel="0" collapsed="false">
      <c r="A607" s="1" t="s">
        <v>10491</v>
      </c>
      <c r="B607" s="1" t="s">
        <v>10492</v>
      </c>
      <c r="C607" s="1" t="s">
        <v>5299</v>
      </c>
      <c r="D607" s="1" t="n">
        <v>1</v>
      </c>
      <c r="E607" s="3" t="s">
        <v>10493</v>
      </c>
    </row>
    <row r="608" customFormat="false" ht="189.55" hidden="false" customHeight="false" outlineLevel="0" collapsed="false">
      <c r="A608" s="1" t="s">
        <v>10494</v>
      </c>
      <c r="B608" s="3" t="s">
        <v>10495</v>
      </c>
      <c r="C608" s="1" t="s">
        <v>8146</v>
      </c>
      <c r="D608" s="1" t="s">
        <v>8615</v>
      </c>
      <c r="E608" s="3" t="s">
        <v>10496</v>
      </c>
    </row>
    <row r="609" customFormat="false" ht="270.1" hidden="false" customHeight="false" outlineLevel="0" collapsed="false">
      <c r="A609" s="1" t="s">
        <v>10497</v>
      </c>
      <c r="C609" s="1" t="s">
        <v>3441</v>
      </c>
      <c r="D609" s="1" t="s">
        <v>8615</v>
      </c>
      <c r="E609" s="3" t="s">
        <v>10498</v>
      </c>
    </row>
    <row r="610" customFormat="false" ht="256.7" hidden="false" customHeight="false" outlineLevel="0" collapsed="false">
      <c r="A610" s="1" t="s">
        <v>10499</v>
      </c>
      <c r="C610" s="1" t="s">
        <v>10500</v>
      </c>
      <c r="D610" s="1" t="s">
        <v>8615</v>
      </c>
      <c r="E610" s="3" t="s">
        <v>10501</v>
      </c>
    </row>
    <row r="611" customFormat="false" ht="189.55" hidden="false" customHeight="false" outlineLevel="0" collapsed="false">
      <c r="A611" s="1" t="s">
        <v>10502</v>
      </c>
      <c r="B611" s="1" t="s">
        <v>10503</v>
      </c>
      <c r="C611" s="1" t="s">
        <v>2745</v>
      </c>
      <c r="D611" s="1" t="s">
        <v>8615</v>
      </c>
      <c r="E611" s="3" t="s">
        <v>10504</v>
      </c>
    </row>
    <row r="612" customFormat="false" ht="256.7" hidden="false" customHeight="false" outlineLevel="0" collapsed="false">
      <c r="A612" s="1" t="s">
        <v>10505</v>
      </c>
      <c r="C612" s="1" t="s">
        <v>7520</v>
      </c>
      <c r="D612" s="1" t="s">
        <v>8615</v>
      </c>
      <c r="E612" s="3" t="s">
        <v>10506</v>
      </c>
    </row>
    <row r="613" customFormat="false" ht="243.25" hidden="false" customHeight="false" outlineLevel="0" collapsed="false">
      <c r="A613" s="1" t="s">
        <v>10507</v>
      </c>
      <c r="B613" s="1" t="s">
        <v>10508</v>
      </c>
      <c r="C613" s="1" t="s">
        <v>3151</v>
      </c>
      <c r="D613" s="1" t="n">
        <v>1</v>
      </c>
      <c r="E613" s="3" t="s">
        <v>10509</v>
      </c>
    </row>
    <row r="614" customFormat="false" ht="202.95" hidden="false" customHeight="false" outlineLevel="0" collapsed="false">
      <c r="A614" s="1" t="s">
        <v>10510</v>
      </c>
      <c r="B614" s="1" t="s">
        <v>10511</v>
      </c>
      <c r="C614" s="1" t="s">
        <v>1868</v>
      </c>
      <c r="D614" s="1" t="s">
        <v>8615</v>
      </c>
      <c r="E614" s="3" t="s">
        <v>10512</v>
      </c>
      <c r="F614" s="2" t="s">
        <v>10513</v>
      </c>
    </row>
    <row r="615" customFormat="false" ht="216.4" hidden="false" customHeight="false" outlineLevel="0" collapsed="false">
      <c r="A615" s="1" t="s">
        <v>10514</v>
      </c>
      <c r="C615" s="1" t="s">
        <v>8902</v>
      </c>
      <c r="D615" s="1" t="s">
        <v>8615</v>
      </c>
      <c r="E615" s="3" t="s">
        <v>10515</v>
      </c>
    </row>
    <row r="616" customFormat="false" ht="229.85" hidden="false" customHeight="false" outlineLevel="0" collapsed="false">
      <c r="A616" s="1" t="s">
        <v>10516</v>
      </c>
      <c r="B616" s="3" t="s">
        <v>10517</v>
      </c>
      <c r="C616" s="1" t="s">
        <v>8129</v>
      </c>
      <c r="D616" s="1" t="s">
        <v>8615</v>
      </c>
      <c r="E616" s="3" t="s">
        <v>10518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2022-08-31T18:13:25Z</dcterms:created>
  <dc:creator>dell</dc:creator>
  <dc:description/>
  <dc:language>en-GB</dc:language>
  <cp:lastModifiedBy/>
  <dcterms:modified xsi:type="dcterms:W3CDTF">2022-08-31T18:12:01Z</dcterms:modified>
  <cp:revision>30</cp:revision>
  <dc:subject/>
  <dc:title/>
</cp:coreProperties>
</file>