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David_Sant/Classes/NLP_BMI_6115_Biomedical_Text_Processing/Final_Project/Coding_Portion_NLP_Final_Project/"/>
    </mc:Choice>
  </mc:AlternateContent>
  <xr:revisionPtr revIDLastSave="0" documentId="13_ncr:1_{0F53E24A-4549-8149-97EB-612B24A48CA1}" xr6:coauthVersionLast="43" xr6:coauthVersionMax="43" xr10:uidLastSave="{00000000-0000-0000-0000-000000000000}"/>
  <bookViews>
    <workbookView xWindow="70640" yWindow="720" windowWidth="27240" windowHeight="16440" xr2:uid="{3DA62C6A-7A35-F048-9134-03A2DFEBE1D0}"/>
  </bookViews>
  <sheets>
    <sheet name="train" sheetId="1" r:id="rId1"/>
    <sheet name="Test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7" i="1" l="1"/>
  <c r="O46" i="1"/>
  <c r="O45" i="1"/>
  <c r="O44" i="1"/>
  <c r="O43" i="1"/>
  <c r="O42" i="1"/>
  <c r="O40" i="1"/>
  <c r="O33" i="1"/>
  <c r="O32" i="1"/>
  <c r="I49" i="1" l="1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L36" i="1"/>
  <c r="M36" i="1"/>
  <c r="K36" i="1"/>
  <c r="G70" i="2"/>
  <c r="G69" i="2"/>
  <c r="G16" i="2"/>
  <c r="G64" i="2"/>
  <c r="G63" i="2"/>
  <c r="G65" i="2" s="1"/>
  <c r="G59" i="2"/>
  <c r="G58" i="2"/>
  <c r="G54" i="2"/>
  <c r="G53" i="2"/>
  <c r="G48" i="2"/>
  <c r="G47" i="2"/>
  <c r="G43" i="2"/>
  <c r="G42" i="2"/>
  <c r="G37" i="2"/>
  <c r="G36" i="2"/>
  <c r="C32" i="2"/>
  <c r="G19" i="2"/>
  <c r="G18" i="2"/>
  <c r="G64" i="1"/>
  <c r="G63" i="1"/>
  <c r="G59" i="1"/>
  <c r="G58" i="1"/>
  <c r="G60" i="1" s="1"/>
  <c r="G54" i="1"/>
  <c r="G53" i="1"/>
  <c r="G48" i="1"/>
  <c r="G47" i="1"/>
  <c r="G43" i="1"/>
  <c r="G42" i="1"/>
  <c r="G44" i="1" s="1"/>
  <c r="G36" i="1"/>
  <c r="G37" i="1"/>
  <c r="G38" i="1"/>
  <c r="G19" i="1"/>
  <c r="G18" i="1"/>
  <c r="C32" i="1"/>
  <c r="G20" i="1" l="1"/>
  <c r="G20" i="2"/>
  <c r="G71" i="2"/>
  <c r="G49" i="1"/>
  <c r="G38" i="2"/>
  <c r="G60" i="2"/>
  <c r="G44" i="2"/>
  <c r="G49" i="2"/>
  <c r="G55" i="2"/>
  <c r="G55" i="1"/>
  <c r="G65" i="1"/>
</calcChain>
</file>

<file path=xl/sharedStrings.xml><?xml version="1.0" encoding="utf-8"?>
<sst xmlns="http://schemas.openxmlformats.org/spreadsheetml/2006/main" count="277" uniqueCount="40">
  <si>
    <t>Mention of Diabetes</t>
  </si>
  <si>
    <t>Type 1</t>
  </si>
  <si>
    <t>Type 2</t>
  </si>
  <si>
    <t>Gestational</t>
  </si>
  <si>
    <t>Insipidus</t>
  </si>
  <si>
    <t>Hypothetical</t>
  </si>
  <si>
    <t>Other</t>
  </si>
  <si>
    <t>What it should be</t>
  </si>
  <si>
    <t>What the system picked up</t>
  </si>
  <si>
    <t>Type not specified</t>
  </si>
  <si>
    <t>No Mentions</t>
  </si>
  <si>
    <t>DIABETES_IN_OTHER</t>
  </si>
  <si>
    <t>DIABETES_TYPE_1</t>
  </si>
  <si>
    <t>DIABETES_TYPE_2</t>
  </si>
  <si>
    <t>DIABETES_GESTATIONAL</t>
  </si>
  <si>
    <t>DIABETES_INSIPIDUS</t>
  </si>
  <si>
    <t>HYPOTHETICAL_DIABETES</t>
  </si>
  <si>
    <t>DENIES</t>
  </si>
  <si>
    <t>NOT</t>
  </si>
  <si>
    <t>Diabetes Mention</t>
  </si>
  <si>
    <t>Yes</t>
  </si>
  <si>
    <t>No</t>
  </si>
  <si>
    <t>Machine Pickup</t>
  </si>
  <si>
    <t>Type</t>
  </si>
  <si>
    <t>T1</t>
  </si>
  <si>
    <t>T2</t>
  </si>
  <si>
    <t>Not Specified</t>
  </si>
  <si>
    <t>GDM</t>
  </si>
  <si>
    <t>Diabetes Hypothetical</t>
  </si>
  <si>
    <t>Precision</t>
  </si>
  <si>
    <t>Recall</t>
  </si>
  <si>
    <t>F-Value</t>
  </si>
  <si>
    <t>Training Dataset</t>
  </si>
  <si>
    <t>Hypothetical Mention</t>
  </si>
  <si>
    <t>Type not Specified</t>
  </si>
  <si>
    <t>Count</t>
  </si>
  <si>
    <t>Negated Diabetes</t>
  </si>
  <si>
    <t>Test Dataset</t>
  </si>
  <si>
    <t>HbA1c Value</t>
  </si>
  <si>
    <t xml:space="preserve">102,169 documents from 2,083,180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</si>
</sst>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4412-E53B-744B-AF9A-839BEE48C97E}">
  <dimension ref="A1:O65"/>
  <sheetViews>
    <sheetView tabSelected="1" topLeftCell="A5" zoomScaleNormal="100" workbookViewId="0">
      <selection activeCell="D48" sqref="D48"/>
    </sheetView>
  </sheetViews>
  <sheetFormatPr baseColWidth="10" defaultRowHeight="16" x14ac:dyDescent="0.2"/>
  <cols>
    <col min="9" max="9" width="18.83203125" bestFit="1" customWidth="1"/>
    <col min="10" max="10" width="7.33203125" customWidth="1"/>
    <col min="11" max="11" width="7.83203125" customWidth="1"/>
    <col min="12" max="12" width="8.5" bestFit="1" customWidth="1"/>
    <col min="13" max="13" width="7.5" bestFit="1" customWidth="1"/>
  </cols>
  <sheetData>
    <row r="1" spans="1:15" x14ac:dyDescent="0.2">
      <c r="C1" t="s">
        <v>7</v>
      </c>
    </row>
    <row r="2" spans="1:15" x14ac:dyDescent="0.2">
      <c r="C2" t="s">
        <v>0</v>
      </c>
      <c r="D2" t="s">
        <v>1</v>
      </c>
      <c r="E2" t="s">
        <v>2</v>
      </c>
      <c r="F2" t="s">
        <v>9</v>
      </c>
      <c r="G2" t="s">
        <v>3</v>
      </c>
      <c r="H2" t="s">
        <v>4</v>
      </c>
      <c r="I2" t="s">
        <v>5</v>
      </c>
      <c r="J2" t="s">
        <v>6</v>
      </c>
      <c r="K2" t="s">
        <v>10</v>
      </c>
    </row>
    <row r="3" spans="1:15" x14ac:dyDescent="0.2">
      <c r="A3" t="s">
        <v>8</v>
      </c>
      <c r="B3" t="s">
        <v>0</v>
      </c>
      <c r="C3" s="1">
        <v>1</v>
      </c>
      <c r="N3" s="2" t="s">
        <v>11</v>
      </c>
    </row>
    <row r="4" spans="1:15" x14ac:dyDescent="0.2">
      <c r="B4" t="s">
        <v>1</v>
      </c>
      <c r="D4" s="1"/>
    </row>
    <row r="5" spans="1:15" x14ac:dyDescent="0.2">
      <c r="B5" t="s">
        <v>2</v>
      </c>
      <c r="E5" s="1">
        <v>2</v>
      </c>
    </row>
    <row r="6" spans="1:15" x14ac:dyDescent="0.2">
      <c r="B6" t="s">
        <v>9</v>
      </c>
      <c r="E6">
        <v>1</v>
      </c>
      <c r="F6" s="1">
        <v>1</v>
      </c>
      <c r="N6" t="s">
        <v>12</v>
      </c>
    </row>
    <row r="7" spans="1:15" x14ac:dyDescent="0.2">
      <c r="B7" t="s">
        <v>3</v>
      </c>
      <c r="G7" s="1"/>
      <c r="N7" t="s">
        <v>13</v>
      </c>
    </row>
    <row r="8" spans="1:15" x14ac:dyDescent="0.2">
      <c r="B8" t="s">
        <v>4</v>
      </c>
      <c r="H8" s="1"/>
      <c r="N8" t="s">
        <v>14</v>
      </c>
    </row>
    <row r="9" spans="1:15" x14ac:dyDescent="0.2">
      <c r="B9" t="s">
        <v>5</v>
      </c>
      <c r="I9" s="1"/>
      <c r="N9" t="s">
        <v>15</v>
      </c>
    </row>
    <row r="10" spans="1:15" x14ac:dyDescent="0.2">
      <c r="B10" t="s">
        <v>6</v>
      </c>
      <c r="J10" s="1"/>
    </row>
    <row r="11" spans="1:15" x14ac:dyDescent="0.2">
      <c r="B11" t="s">
        <v>10</v>
      </c>
      <c r="K11" s="1">
        <v>3</v>
      </c>
    </row>
    <row r="14" spans="1:15" x14ac:dyDescent="0.2">
      <c r="N14" t="s">
        <v>16</v>
      </c>
      <c r="O14">
        <v>75</v>
      </c>
    </row>
    <row r="17" spans="1:15" x14ac:dyDescent="0.2">
      <c r="C17" t="s">
        <v>19</v>
      </c>
    </row>
    <row r="18" spans="1:15" x14ac:dyDescent="0.2">
      <c r="C18" t="s">
        <v>20</v>
      </c>
      <c r="D18" t="s">
        <v>21</v>
      </c>
      <c r="F18" t="s">
        <v>30</v>
      </c>
      <c r="G18">
        <f>C19/(C19+D19)</f>
        <v>0.98684210526315785</v>
      </c>
      <c r="N18" s="2" t="s">
        <v>17</v>
      </c>
      <c r="O18">
        <v>30</v>
      </c>
    </row>
    <row r="19" spans="1:15" x14ac:dyDescent="0.2">
      <c r="A19" t="s">
        <v>22</v>
      </c>
      <c r="B19" t="s">
        <v>20</v>
      </c>
      <c r="C19">
        <v>75</v>
      </c>
      <c r="D19">
        <v>1</v>
      </c>
      <c r="F19" t="s">
        <v>29</v>
      </c>
      <c r="G19">
        <f>C19/(C19+C20)</f>
        <v>1</v>
      </c>
      <c r="N19" s="2" t="s">
        <v>18</v>
      </c>
      <c r="O19">
        <v>30</v>
      </c>
    </row>
    <row r="20" spans="1:15" x14ac:dyDescent="0.2">
      <c r="B20" t="s">
        <v>21</v>
      </c>
      <c r="C20">
        <v>0</v>
      </c>
      <c r="D20">
        <v>45</v>
      </c>
      <c r="F20" t="s">
        <v>31</v>
      </c>
      <c r="G20">
        <f>2*G18*G19/(G19+G18)</f>
        <v>0.99337748344370858</v>
      </c>
    </row>
    <row r="22" spans="1:15" x14ac:dyDescent="0.2">
      <c r="I22" t="s">
        <v>32</v>
      </c>
    </row>
    <row r="24" spans="1:15" x14ac:dyDescent="0.2">
      <c r="C24" t="s">
        <v>23</v>
      </c>
      <c r="J24" t="s">
        <v>35</v>
      </c>
      <c r="K24" t="s">
        <v>30</v>
      </c>
      <c r="L24" t="s">
        <v>29</v>
      </c>
      <c r="M24" t="s">
        <v>31</v>
      </c>
    </row>
    <row r="25" spans="1:15" x14ac:dyDescent="0.2">
      <c r="C25" t="s">
        <v>26</v>
      </c>
      <c r="D25" t="s">
        <v>24</v>
      </c>
      <c r="E25" t="s">
        <v>25</v>
      </c>
      <c r="F25" t="s">
        <v>27</v>
      </c>
      <c r="G25" t="s">
        <v>4</v>
      </c>
      <c r="I25" t="s">
        <v>38</v>
      </c>
      <c r="J25">
        <v>22</v>
      </c>
      <c r="K25">
        <v>100</v>
      </c>
      <c r="L25">
        <v>100</v>
      </c>
      <c r="M25">
        <v>100</v>
      </c>
    </row>
    <row r="26" spans="1:15" x14ac:dyDescent="0.2">
      <c r="B26" t="s">
        <v>26</v>
      </c>
      <c r="C26">
        <v>39</v>
      </c>
      <c r="D26">
        <v>4</v>
      </c>
      <c r="E26">
        <v>5</v>
      </c>
      <c r="F26">
        <v>1</v>
      </c>
      <c r="G26">
        <v>0</v>
      </c>
      <c r="I26" t="s">
        <v>19</v>
      </c>
      <c r="J26">
        <v>75</v>
      </c>
      <c r="K26">
        <v>98.68</v>
      </c>
      <c r="L26">
        <v>100</v>
      </c>
      <c r="M26">
        <v>99.34</v>
      </c>
    </row>
    <row r="27" spans="1:15" x14ac:dyDescent="0.2">
      <c r="B27" t="s">
        <v>24</v>
      </c>
      <c r="C27">
        <v>1</v>
      </c>
      <c r="D27">
        <v>10</v>
      </c>
      <c r="E27">
        <v>0</v>
      </c>
      <c r="F27">
        <v>0</v>
      </c>
      <c r="G27">
        <v>0</v>
      </c>
      <c r="I27" t="s">
        <v>33</v>
      </c>
      <c r="J27">
        <v>1</v>
      </c>
      <c r="K27">
        <v>0</v>
      </c>
      <c r="L27">
        <v>0</v>
      </c>
      <c r="M27">
        <v>0</v>
      </c>
    </row>
    <row r="28" spans="1:15" x14ac:dyDescent="0.2">
      <c r="B28" t="s">
        <v>25</v>
      </c>
      <c r="C28">
        <v>0</v>
      </c>
      <c r="D28">
        <v>0</v>
      </c>
      <c r="E28">
        <v>15</v>
      </c>
      <c r="F28">
        <v>0</v>
      </c>
      <c r="G28">
        <v>0</v>
      </c>
      <c r="I28" t="s">
        <v>34</v>
      </c>
      <c r="J28">
        <v>40</v>
      </c>
      <c r="K28">
        <v>79.59</v>
      </c>
      <c r="L28">
        <v>97.5</v>
      </c>
      <c r="M28">
        <v>87.64</v>
      </c>
    </row>
    <row r="29" spans="1:15" x14ac:dyDescent="0.2"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I29" t="s">
        <v>1</v>
      </c>
      <c r="J29">
        <v>14</v>
      </c>
      <c r="K29">
        <v>90.91</v>
      </c>
      <c r="L29">
        <v>71.430000000000007</v>
      </c>
      <c r="M29">
        <v>80</v>
      </c>
    </row>
    <row r="30" spans="1:15" x14ac:dyDescent="0.2">
      <c r="B30" t="s">
        <v>4</v>
      </c>
      <c r="C30">
        <v>0</v>
      </c>
      <c r="D30">
        <v>0</v>
      </c>
      <c r="E30">
        <v>0</v>
      </c>
      <c r="F30">
        <v>0</v>
      </c>
      <c r="G30">
        <v>0</v>
      </c>
      <c r="I30" t="s">
        <v>2</v>
      </c>
      <c r="J30">
        <v>50</v>
      </c>
      <c r="K30">
        <v>100</v>
      </c>
      <c r="L30">
        <v>75</v>
      </c>
      <c r="M30">
        <v>85.71</v>
      </c>
    </row>
    <row r="31" spans="1:15" x14ac:dyDescent="0.2">
      <c r="I31" t="s">
        <v>3</v>
      </c>
      <c r="J31">
        <v>1</v>
      </c>
      <c r="K31">
        <v>0</v>
      </c>
      <c r="L31">
        <v>0</v>
      </c>
      <c r="M31">
        <v>0</v>
      </c>
    </row>
    <row r="32" spans="1:15" x14ac:dyDescent="0.2">
      <c r="C32">
        <f>SUM(C26:G30)</f>
        <v>75</v>
      </c>
      <c r="I32" t="s">
        <v>4</v>
      </c>
      <c r="J32">
        <v>0</v>
      </c>
      <c r="K32">
        <v>0</v>
      </c>
      <c r="L32">
        <v>0</v>
      </c>
      <c r="M32">
        <v>0</v>
      </c>
      <c r="O32">
        <f>7160+2425+927</f>
        <v>10512</v>
      </c>
    </row>
    <row r="33" spans="2:15" x14ac:dyDescent="0.2">
      <c r="I33" t="s">
        <v>36</v>
      </c>
      <c r="J33">
        <v>0</v>
      </c>
      <c r="K33">
        <v>0</v>
      </c>
      <c r="L33">
        <v>0</v>
      </c>
      <c r="M33">
        <v>0</v>
      </c>
      <c r="O33">
        <f>102169/2083180</f>
        <v>4.9044729692105341E-2</v>
      </c>
    </row>
    <row r="34" spans="2:15" x14ac:dyDescent="0.2">
      <c r="H34" s="5"/>
      <c r="I34" s="5"/>
      <c r="J34" s="5"/>
      <c r="K34" s="5"/>
      <c r="L34" s="5"/>
      <c r="M34" s="5"/>
      <c r="N34" s="5"/>
    </row>
    <row r="35" spans="2:15" x14ac:dyDescent="0.2">
      <c r="C35" t="s">
        <v>28</v>
      </c>
      <c r="H35" s="5"/>
      <c r="I35" s="6"/>
      <c r="J35" s="6" t="s">
        <v>35</v>
      </c>
      <c r="K35" s="6" t="s">
        <v>30</v>
      </c>
      <c r="L35" s="6" t="s">
        <v>29</v>
      </c>
      <c r="M35" s="6" t="s">
        <v>31</v>
      </c>
      <c r="N35" s="5"/>
    </row>
    <row r="36" spans="2:15" x14ac:dyDescent="0.2">
      <c r="C36" t="s">
        <v>20</v>
      </c>
      <c r="D36" t="s">
        <v>21</v>
      </c>
      <c r="F36" t="s">
        <v>30</v>
      </c>
      <c r="G36" t="e">
        <f>C37/(C37+D37)</f>
        <v>#DIV/0!</v>
      </c>
      <c r="H36" s="5"/>
      <c r="I36" s="6" t="s">
        <v>38</v>
      </c>
      <c r="J36" s="6">
        <v>22</v>
      </c>
      <c r="K36" s="6">
        <f>K25/100</f>
        <v>1</v>
      </c>
      <c r="L36" s="6">
        <f t="shared" ref="L36:M36" si="0">L25/100</f>
        <v>1</v>
      </c>
      <c r="M36" s="6">
        <f t="shared" si="0"/>
        <v>1</v>
      </c>
      <c r="N36" s="5"/>
    </row>
    <row r="37" spans="2:15" x14ac:dyDescent="0.2">
      <c r="B37" t="s">
        <v>20</v>
      </c>
      <c r="C37">
        <v>0</v>
      </c>
      <c r="D37">
        <v>0</v>
      </c>
      <c r="F37" t="s">
        <v>29</v>
      </c>
      <c r="G37">
        <f>C37/(C37+C38)</f>
        <v>0</v>
      </c>
      <c r="H37" s="5"/>
      <c r="I37" s="6" t="s">
        <v>19</v>
      </c>
      <c r="J37" s="6">
        <v>75</v>
      </c>
      <c r="K37" s="6">
        <f t="shared" ref="K37:M37" si="1">K26/100</f>
        <v>0.98680000000000012</v>
      </c>
      <c r="L37" s="6">
        <f t="shared" si="1"/>
        <v>1</v>
      </c>
      <c r="M37" s="6">
        <f t="shared" si="1"/>
        <v>0.99340000000000006</v>
      </c>
      <c r="N37" s="5"/>
    </row>
    <row r="38" spans="2:15" x14ac:dyDescent="0.2">
      <c r="B38" t="s">
        <v>21</v>
      </c>
      <c r="C38">
        <v>1</v>
      </c>
      <c r="D38">
        <v>74</v>
      </c>
      <c r="F38" t="s">
        <v>31</v>
      </c>
      <c r="G38" t="e">
        <f>2*G36*G37/(G37+G36)</f>
        <v>#DIV/0!</v>
      </c>
      <c r="H38" s="5"/>
      <c r="I38" s="6" t="s">
        <v>33</v>
      </c>
      <c r="J38" s="6">
        <v>3</v>
      </c>
      <c r="K38" s="6">
        <f t="shared" ref="K38:M38" si="2">K27/100</f>
        <v>0</v>
      </c>
      <c r="L38" s="6">
        <f t="shared" si="2"/>
        <v>0</v>
      </c>
      <c r="M38" s="6">
        <f t="shared" si="2"/>
        <v>0</v>
      </c>
      <c r="N38" s="5"/>
    </row>
    <row r="39" spans="2:15" x14ac:dyDescent="0.2">
      <c r="H39" s="5"/>
      <c r="I39" s="6" t="s">
        <v>34</v>
      </c>
      <c r="J39" s="6">
        <v>40</v>
      </c>
      <c r="K39" s="6">
        <f t="shared" ref="K39:M39" si="3">K28/100</f>
        <v>0.79590000000000005</v>
      </c>
      <c r="L39" s="6">
        <f t="shared" si="3"/>
        <v>0.97499999999999998</v>
      </c>
      <c r="M39" s="6">
        <f t="shared" si="3"/>
        <v>0.87639999999999996</v>
      </c>
      <c r="N39" s="5"/>
    </row>
    <row r="40" spans="2:15" x14ac:dyDescent="0.2">
      <c r="H40" s="5"/>
      <c r="I40" s="6" t="s">
        <v>1</v>
      </c>
      <c r="J40" s="6">
        <v>14</v>
      </c>
      <c r="K40" s="6">
        <f t="shared" ref="K40:M40" si="4">K29/100</f>
        <v>0.90910000000000002</v>
      </c>
      <c r="L40" s="6">
        <f t="shared" si="4"/>
        <v>0.71430000000000005</v>
      </c>
      <c r="M40" s="6">
        <f t="shared" si="4"/>
        <v>0.8</v>
      </c>
      <c r="N40" s="5"/>
      <c r="O40">
        <f>148091+41139+21531+565</f>
        <v>211326</v>
      </c>
    </row>
    <row r="41" spans="2:15" x14ac:dyDescent="0.2">
      <c r="C41" t="s">
        <v>26</v>
      </c>
      <c r="H41" s="5"/>
      <c r="I41" s="6" t="s">
        <v>2</v>
      </c>
      <c r="J41" s="6">
        <v>50</v>
      </c>
      <c r="K41" s="6">
        <f t="shared" ref="K41:M41" si="5">K30/100</f>
        <v>1</v>
      </c>
      <c r="L41" s="6">
        <f t="shared" si="5"/>
        <v>0.75</v>
      </c>
      <c r="M41" s="6">
        <f t="shared" si="5"/>
        <v>0.85709999999999997</v>
      </c>
      <c r="N41" s="5"/>
    </row>
    <row r="42" spans="2:15" x14ac:dyDescent="0.2">
      <c r="C42" t="s">
        <v>20</v>
      </c>
      <c r="D42" t="s">
        <v>21</v>
      </c>
      <c r="F42" t="s">
        <v>30</v>
      </c>
      <c r="G42">
        <f>C43/(C43+D43)</f>
        <v>0.79591836734693877</v>
      </c>
      <c r="H42" s="5"/>
      <c r="I42" s="6" t="s">
        <v>3</v>
      </c>
      <c r="J42" s="6">
        <v>1</v>
      </c>
      <c r="K42" s="6">
        <f t="shared" ref="K42:M42" si="6">K31/100</f>
        <v>0</v>
      </c>
      <c r="L42" s="6">
        <f t="shared" si="6"/>
        <v>0</v>
      </c>
      <c r="M42" s="6">
        <f t="shared" si="6"/>
        <v>0</v>
      </c>
      <c r="N42" s="5"/>
      <c r="O42">
        <f>148091/211326</f>
        <v>0.70077037373536621</v>
      </c>
    </row>
    <row r="43" spans="2:15" x14ac:dyDescent="0.2">
      <c r="B43" t="s">
        <v>20</v>
      </c>
      <c r="C43">
        <v>39</v>
      </c>
      <c r="D43">
        <v>10</v>
      </c>
      <c r="F43" t="s">
        <v>29</v>
      </c>
      <c r="G43">
        <f>C43/(C43+C44)</f>
        <v>0.97499999999999998</v>
      </c>
      <c r="H43" s="5"/>
      <c r="I43" s="6" t="s">
        <v>4</v>
      </c>
      <c r="J43" s="6">
        <v>0</v>
      </c>
      <c r="K43" s="6">
        <f t="shared" ref="K43:M43" si="7">K32/100</f>
        <v>0</v>
      </c>
      <c r="L43" s="6">
        <f t="shared" si="7"/>
        <v>0</v>
      </c>
      <c r="M43" s="6">
        <f t="shared" si="7"/>
        <v>0</v>
      </c>
      <c r="N43" s="5"/>
      <c r="O43">
        <f>41139/211326</f>
        <v>0.19467079299281678</v>
      </c>
    </row>
    <row r="44" spans="2:15" x14ac:dyDescent="0.2">
      <c r="B44" t="s">
        <v>21</v>
      </c>
      <c r="C44">
        <v>1</v>
      </c>
      <c r="D44">
        <v>25</v>
      </c>
      <c r="F44" t="s">
        <v>31</v>
      </c>
      <c r="G44">
        <f>2*G42*G43/(G43+G42)</f>
        <v>0.8764044943820225</v>
      </c>
      <c r="H44" s="5"/>
      <c r="I44" s="6" t="s">
        <v>36</v>
      </c>
      <c r="J44" s="6">
        <v>0</v>
      </c>
      <c r="K44" s="6">
        <f t="shared" ref="K44:M44" si="8">K33/100</f>
        <v>0</v>
      </c>
      <c r="L44" s="6">
        <f t="shared" si="8"/>
        <v>0</v>
      </c>
      <c r="M44" s="6">
        <f t="shared" si="8"/>
        <v>0</v>
      </c>
      <c r="N44" s="5"/>
      <c r="O44">
        <f>21531/211326</f>
        <v>0.10188523891996253</v>
      </c>
    </row>
    <row r="45" spans="2:15" x14ac:dyDescent="0.2">
      <c r="H45" s="5"/>
      <c r="I45" s="5"/>
      <c r="J45" s="5"/>
      <c r="K45" s="5"/>
      <c r="L45" s="5"/>
      <c r="M45" s="5"/>
      <c r="N45" s="5"/>
      <c r="O45">
        <f>565/211326</f>
        <v>2.6735943518544809E-3</v>
      </c>
    </row>
    <row r="46" spans="2:15" x14ac:dyDescent="0.2">
      <c r="C46" t="s">
        <v>1</v>
      </c>
      <c r="O46">
        <f>8842/211326</f>
        <v>4.1840568600172247E-2</v>
      </c>
    </row>
    <row r="47" spans="2:15" ht="26" x14ac:dyDescent="0.3">
      <c r="C47" t="s">
        <v>20</v>
      </c>
      <c r="D47" t="s">
        <v>21</v>
      </c>
      <c r="F47" t="s">
        <v>30</v>
      </c>
      <c r="G47">
        <f>C48/(C48+D48)</f>
        <v>0.90909090909090906</v>
      </c>
      <c r="I47" s="7" t="s">
        <v>39</v>
      </c>
      <c r="O47">
        <f>3468/211326</f>
        <v>1.6410664092444849E-2</v>
      </c>
    </row>
    <row r="48" spans="2:15" x14ac:dyDescent="0.2">
      <c r="B48" t="s">
        <v>20</v>
      </c>
      <c r="C48" s="3">
        <v>10</v>
      </c>
      <c r="D48" s="3">
        <v>1</v>
      </c>
      <c r="E48" s="3"/>
      <c r="F48" t="s">
        <v>29</v>
      </c>
      <c r="G48">
        <f>C48/(C48+C49)</f>
        <v>0.7142857142857143</v>
      </c>
    </row>
    <row r="49" spans="2:14" x14ac:dyDescent="0.2">
      <c r="B49" t="s">
        <v>21</v>
      </c>
      <c r="C49" s="3">
        <v>4</v>
      </c>
      <c r="D49" s="3">
        <v>60</v>
      </c>
      <c r="E49" s="3"/>
      <c r="F49" t="s">
        <v>31</v>
      </c>
      <c r="G49">
        <f>2*G47*G48/(G48+G47)</f>
        <v>0.8</v>
      </c>
      <c r="I49">
        <f>102169/2083180</f>
        <v>4.9044729692105341E-2</v>
      </c>
    </row>
    <row r="50" spans="2:14" x14ac:dyDescent="0.2">
      <c r="C50" s="3"/>
      <c r="D50" s="3"/>
      <c r="E50" s="3"/>
      <c r="F50" s="3"/>
      <c r="G50" s="3"/>
    </row>
    <row r="51" spans="2:14" x14ac:dyDescent="0.2">
      <c r="C51" s="3"/>
      <c r="D51" s="3"/>
      <c r="E51" s="3"/>
      <c r="F51" s="3"/>
      <c r="G51" s="3"/>
    </row>
    <row r="52" spans="2:14" x14ac:dyDescent="0.2">
      <c r="C52" t="s">
        <v>2</v>
      </c>
    </row>
    <row r="53" spans="2:14" x14ac:dyDescent="0.2">
      <c r="C53" t="s">
        <v>20</v>
      </c>
      <c r="D53" t="s">
        <v>21</v>
      </c>
      <c r="F53" t="s">
        <v>30</v>
      </c>
      <c r="G53">
        <f>C54/(C54+D54)</f>
        <v>1</v>
      </c>
    </row>
    <row r="54" spans="2:14" x14ac:dyDescent="0.2">
      <c r="B54" t="s">
        <v>20</v>
      </c>
      <c r="C54" s="3">
        <v>15</v>
      </c>
      <c r="D54" s="3">
        <v>0</v>
      </c>
      <c r="E54" s="3"/>
      <c r="F54" t="s">
        <v>29</v>
      </c>
      <c r="G54">
        <f>C54/(C54+C55)</f>
        <v>0.75</v>
      </c>
      <c r="J54" t="s">
        <v>23</v>
      </c>
      <c r="N54" t="s">
        <v>4</v>
      </c>
    </row>
    <row r="55" spans="2:14" x14ac:dyDescent="0.2">
      <c r="B55" t="s">
        <v>21</v>
      </c>
      <c r="C55" s="3">
        <v>5</v>
      </c>
      <c r="D55" s="3">
        <v>55</v>
      </c>
      <c r="E55" s="3"/>
      <c r="F55" t="s">
        <v>31</v>
      </c>
      <c r="G55">
        <f>2*G53*G54/(G54+G53)</f>
        <v>0.8571428571428571</v>
      </c>
      <c r="J55" t="s">
        <v>26</v>
      </c>
      <c r="K55" t="s">
        <v>24</v>
      </c>
      <c r="L55" t="s">
        <v>25</v>
      </c>
      <c r="M55" t="s">
        <v>27</v>
      </c>
      <c r="N55">
        <v>0</v>
      </c>
    </row>
    <row r="56" spans="2:14" x14ac:dyDescent="0.2">
      <c r="I56" t="s">
        <v>26</v>
      </c>
      <c r="J56">
        <v>39</v>
      </c>
      <c r="K56">
        <v>4</v>
      </c>
      <c r="L56" s="1">
        <v>5</v>
      </c>
      <c r="M56">
        <v>1</v>
      </c>
      <c r="N56">
        <v>0</v>
      </c>
    </row>
    <row r="57" spans="2:14" x14ac:dyDescent="0.2">
      <c r="C57" t="s">
        <v>27</v>
      </c>
      <c r="I57" t="s">
        <v>24</v>
      </c>
      <c r="J57">
        <v>1</v>
      </c>
      <c r="K57">
        <v>10</v>
      </c>
      <c r="L57">
        <v>0</v>
      </c>
      <c r="M57">
        <v>0</v>
      </c>
      <c r="N57">
        <v>0</v>
      </c>
    </row>
    <row r="58" spans="2:14" x14ac:dyDescent="0.2">
      <c r="C58" t="s">
        <v>20</v>
      </c>
      <c r="D58" t="s">
        <v>21</v>
      </c>
      <c r="F58" t="s">
        <v>30</v>
      </c>
      <c r="G58" t="e">
        <f>C59/(C59+D59)</f>
        <v>#DIV/0!</v>
      </c>
      <c r="I58" t="s">
        <v>25</v>
      </c>
      <c r="J58">
        <v>0</v>
      </c>
      <c r="K58">
        <v>0</v>
      </c>
      <c r="L58" s="1">
        <v>15</v>
      </c>
      <c r="M58">
        <v>0</v>
      </c>
      <c r="N58">
        <v>0</v>
      </c>
    </row>
    <row r="59" spans="2:14" x14ac:dyDescent="0.2">
      <c r="B59" t="s">
        <v>20</v>
      </c>
      <c r="C59" s="3">
        <v>0</v>
      </c>
      <c r="D59" s="3">
        <v>0</v>
      </c>
      <c r="E59" s="3"/>
      <c r="F59" t="s">
        <v>29</v>
      </c>
      <c r="G59">
        <f>C59/(C59+C60)</f>
        <v>0</v>
      </c>
      <c r="I59" t="s">
        <v>27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2:14" x14ac:dyDescent="0.2">
      <c r="B60" t="s">
        <v>21</v>
      </c>
      <c r="C60" s="3">
        <v>1</v>
      </c>
      <c r="D60" s="3">
        <v>55</v>
      </c>
      <c r="E60" s="3"/>
      <c r="F60" t="s">
        <v>31</v>
      </c>
      <c r="G60" t="e">
        <f>2*G58*G59/(G59+G58)</f>
        <v>#DIV/0!</v>
      </c>
      <c r="I60" t="s">
        <v>4</v>
      </c>
      <c r="J60">
        <v>0</v>
      </c>
      <c r="K60">
        <v>0</v>
      </c>
      <c r="L60">
        <v>0</v>
      </c>
      <c r="M60">
        <v>0</v>
      </c>
    </row>
    <row r="62" spans="2:14" x14ac:dyDescent="0.2">
      <c r="C62" t="s">
        <v>4</v>
      </c>
    </row>
    <row r="63" spans="2:14" x14ac:dyDescent="0.2">
      <c r="C63" t="s">
        <v>20</v>
      </c>
      <c r="D63" t="s">
        <v>21</v>
      </c>
      <c r="F63" t="s">
        <v>30</v>
      </c>
      <c r="G63" t="e">
        <f>C64/(C64+D64)</f>
        <v>#DIV/0!</v>
      </c>
    </row>
    <row r="64" spans="2:14" x14ac:dyDescent="0.2">
      <c r="B64" t="s">
        <v>20</v>
      </c>
      <c r="C64" s="3">
        <v>0</v>
      </c>
      <c r="D64" s="3">
        <v>0</v>
      </c>
      <c r="E64" s="3"/>
      <c r="F64" t="s">
        <v>29</v>
      </c>
      <c r="G64" t="e">
        <f>C64/(C64+C65)</f>
        <v>#DIV/0!</v>
      </c>
    </row>
    <row r="65" spans="2:7" x14ac:dyDescent="0.2">
      <c r="B65" t="s">
        <v>21</v>
      </c>
      <c r="C65" s="3">
        <v>0</v>
      </c>
      <c r="D65" s="3">
        <v>75</v>
      </c>
      <c r="E65" s="3"/>
      <c r="F65" t="s">
        <v>31</v>
      </c>
      <c r="G65" t="e">
        <f>2*G63*G64/(G64+G63)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DA91-D58B-0142-92CB-E9C249AAC55D}">
  <dimension ref="A1:O71"/>
  <sheetViews>
    <sheetView topLeftCell="A17" zoomScaleNormal="100" workbookViewId="0">
      <selection activeCell="F50" sqref="F50"/>
    </sheetView>
  </sheetViews>
  <sheetFormatPr baseColWidth="10" defaultRowHeight="16" x14ac:dyDescent="0.2"/>
  <cols>
    <col min="9" max="9" width="18.83203125" bestFit="1" customWidth="1"/>
    <col min="10" max="10" width="12.1640625" bestFit="1" customWidth="1"/>
    <col min="11" max="11" width="11.6640625" bestFit="1" customWidth="1"/>
    <col min="12" max="12" width="8.5" bestFit="1" customWidth="1"/>
    <col min="13" max="13" width="7.5" bestFit="1" customWidth="1"/>
  </cols>
  <sheetData>
    <row r="1" spans="1:15" x14ac:dyDescent="0.2">
      <c r="C1" t="s">
        <v>7</v>
      </c>
    </row>
    <row r="2" spans="1:15" x14ac:dyDescent="0.2">
      <c r="C2" t="s">
        <v>0</v>
      </c>
      <c r="D2" t="s">
        <v>1</v>
      </c>
      <c r="E2" t="s">
        <v>2</v>
      </c>
      <c r="F2" t="s">
        <v>9</v>
      </c>
      <c r="G2" t="s">
        <v>3</v>
      </c>
      <c r="H2" t="s">
        <v>4</v>
      </c>
      <c r="I2" t="s">
        <v>5</v>
      </c>
      <c r="J2" t="s">
        <v>6</v>
      </c>
      <c r="K2" t="s">
        <v>10</v>
      </c>
    </row>
    <row r="3" spans="1:15" x14ac:dyDescent="0.2">
      <c r="A3" t="s">
        <v>8</v>
      </c>
      <c r="B3" t="s">
        <v>0</v>
      </c>
      <c r="C3" s="1">
        <v>1</v>
      </c>
      <c r="N3" s="2" t="s">
        <v>11</v>
      </c>
    </row>
    <row r="4" spans="1:15" x14ac:dyDescent="0.2">
      <c r="B4" t="s">
        <v>1</v>
      </c>
      <c r="D4" s="1"/>
    </row>
    <row r="5" spans="1:15" x14ac:dyDescent="0.2">
      <c r="B5" t="s">
        <v>2</v>
      </c>
      <c r="E5" s="1">
        <v>2</v>
      </c>
    </row>
    <row r="6" spans="1:15" x14ac:dyDescent="0.2">
      <c r="B6" t="s">
        <v>9</v>
      </c>
      <c r="E6">
        <v>1</v>
      </c>
      <c r="F6" s="1">
        <v>1</v>
      </c>
      <c r="N6" t="s">
        <v>12</v>
      </c>
    </row>
    <row r="7" spans="1:15" x14ac:dyDescent="0.2">
      <c r="B7" t="s">
        <v>3</v>
      </c>
      <c r="G7" s="1"/>
      <c r="N7" t="s">
        <v>13</v>
      </c>
    </row>
    <row r="8" spans="1:15" x14ac:dyDescent="0.2">
      <c r="B8" t="s">
        <v>4</v>
      </c>
      <c r="H8" s="1"/>
      <c r="N8" t="s">
        <v>14</v>
      </c>
    </row>
    <row r="9" spans="1:15" x14ac:dyDescent="0.2">
      <c r="B9" t="s">
        <v>5</v>
      </c>
      <c r="I9" s="1"/>
      <c r="N9" t="s">
        <v>15</v>
      </c>
    </row>
    <row r="10" spans="1:15" x14ac:dyDescent="0.2">
      <c r="B10" t="s">
        <v>6</v>
      </c>
      <c r="J10" s="1"/>
    </row>
    <row r="11" spans="1:15" x14ac:dyDescent="0.2">
      <c r="B11" t="s">
        <v>10</v>
      </c>
      <c r="K11" s="1">
        <v>3</v>
      </c>
    </row>
    <row r="14" spans="1:15" x14ac:dyDescent="0.2">
      <c r="N14" t="s">
        <v>16</v>
      </c>
      <c r="O14">
        <v>75</v>
      </c>
    </row>
    <row r="16" spans="1:15" x14ac:dyDescent="0.2">
      <c r="G16">
        <f>59+47</f>
        <v>106</v>
      </c>
    </row>
    <row r="17" spans="1:15" x14ac:dyDescent="0.2">
      <c r="C17" t="s">
        <v>19</v>
      </c>
    </row>
    <row r="18" spans="1:15" x14ac:dyDescent="0.2">
      <c r="C18" t="s">
        <v>20</v>
      </c>
      <c r="D18" t="s">
        <v>21</v>
      </c>
      <c r="F18" t="s">
        <v>30</v>
      </c>
      <c r="G18">
        <f>C19/(C19+D19)</f>
        <v>1</v>
      </c>
      <c r="N18" s="2" t="s">
        <v>17</v>
      </c>
      <c r="O18">
        <v>30</v>
      </c>
    </row>
    <row r="19" spans="1:15" x14ac:dyDescent="0.2">
      <c r="A19" t="s">
        <v>22</v>
      </c>
      <c r="B19" t="s">
        <v>20</v>
      </c>
      <c r="C19">
        <v>59</v>
      </c>
      <c r="D19">
        <v>0</v>
      </c>
      <c r="F19" t="s">
        <v>29</v>
      </c>
      <c r="G19">
        <f>C19/(C19+C20)</f>
        <v>1</v>
      </c>
      <c r="N19" s="2" t="s">
        <v>18</v>
      </c>
      <c r="O19">
        <v>30</v>
      </c>
    </row>
    <row r="20" spans="1:15" x14ac:dyDescent="0.2">
      <c r="B20" t="s">
        <v>21</v>
      </c>
      <c r="C20">
        <v>0</v>
      </c>
      <c r="D20">
        <v>47</v>
      </c>
      <c r="F20" t="s">
        <v>31</v>
      </c>
      <c r="G20">
        <f>2*G18*G19/(G19+G18)</f>
        <v>1</v>
      </c>
    </row>
    <row r="22" spans="1:15" x14ac:dyDescent="0.2">
      <c r="I22" t="s">
        <v>37</v>
      </c>
    </row>
    <row r="24" spans="1:15" x14ac:dyDescent="0.2">
      <c r="C24" t="s">
        <v>23</v>
      </c>
      <c r="I24" s="4"/>
      <c r="J24" s="4" t="s">
        <v>35</v>
      </c>
      <c r="K24" s="4" t="s">
        <v>30</v>
      </c>
      <c r="L24" s="4" t="s">
        <v>29</v>
      </c>
      <c r="M24" s="4" t="s">
        <v>31</v>
      </c>
    </row>
    <row r="25" spans="1:15" x14ac:dyDescent="0.2">
      <c r="C25" t="s">
        <v>26</v>
      </c>
      <c r="D25" t="s">
        <v>24</v>
      </c>
      <c r="E25" t="s">
        <v>25</v>
      </c>
      <c r="F25" t="s">
        <v>27</v>
      </c>
      <c r="G25" t="s">
        <v>4</v>
      </c>
      <c r="I25" s="4" t="s">
        <v>38</v>
      </c>
      <c r="J25" s="4">
        <v>17</v>
      </c>
      <c r="K25" s="4">
        <v>100</v>
      </c>
      <c r="L25" s="4">
        <v>100</v>
      </c>
      <c r="M25" s="4">
        <v>100</v>
      </c>
    </row>
    <row r="26" spans="1:15" x14ac:dyDescent="0.2">
      <c r="B26" t="s">
        <v>26</v>
      </c>
      <c r="I26" s="4" t="s">
        <v>19</v>
      </c>
      <c r="J26" s="4">
        <v>106</v>
      </c>
      <c r="K26" s="4">
        <v>100</v>
      </c>
      <c r="L26" s="4">
        <v>100</v>
      </c>
      <c r="M26" s="4">
        <v>100</v>
      </c>
    </row>
    <row r="27" spans="1:15" x14ac:dyDescent="0.2">
      <c r="B27" t="s">
        <v>24</v>
      </c>
      <c r="I27" s="4" t="s">
        <v>33</v>
      </c>
      <c r="J27" s="4">
        <v>0</v>
      </c>
      <c r="K27" s="4">
        <v>0</v>
      </c>
      <c r="L27" s="4">
        <v>0</v>
      </c>
      <c r="M27" s="4">
        <v>0</v>
      </c>
    </row>
    <row r="28" spans="1:15" x14ac:dyDescent="0.2">
      <c r="B28" t="s">
        <v>25</v>
      </c>
      <c r="I28" s="4" t="s">
        <v>34</v>
      </c>
      <c r="J28" s="4">
        <v>27</v>
      </c>
      <c r="K28" s="4">
        <v>65.849999999999994</v>
      </c>
      <c r="L28" s="4">
        <v>100</v>
      </c>
      <c r="M28" s="4">
        <v>79.41</v>
      </c>
    </row>
    <row r="29" spans="1:15" x14ac:dyDescent="0.2">
      <c r="B29" t="s">
        <v>27</v>
      </c>
      <c r="I29" s="4" t="s">
        <v>1</v>
      </c>
      <c r="J29" s="4">
        <v>11</v>
      </c>
      <c r="K29" s="4">
        <v>100</v>
      </c>
      <c r="L29" s="4">
        <v>54.54</v>
      </c>
      <c r="M29" s="4">
        <v>70.59</v>
      </c>
    </row>
    <row r="30" spans="1:15" x14ac:dyDescent="0.2">
      <c r="B30" t="s">
        <v>4</v>
      </c>
      <c r="I30" s="4" t="s">
        <v>2</v>
      </c>
      <c r="J30" s="4">
        <v>18</v>
      </c>
      <c r="K30" s="4">
        <v>100</v>
      </c>
      <c r="L30" s="4">
        <v>61.11</v>
      </c>
      <c r="M30" s="4">
        <v>75.86</v>
      </c>
    </row>
    <row r="31" spans="1:15" x14ac:dyDescent="0.2">
      <c r="I31" s="4" t="s">
        <v>3</v>
      </c>
      <c r="J31" s="4">
        <v>0</v>
      </c>
      <c r="K31" s="4">
        <v>0</v>
      </c>
      <c r="L31" s="4">
        <v>0</v>
      </c>
      <c r="M31" s="4">
        <v>0</v>
      </c>
    </row>
    <row r="32" spans="1:15" x14ac:dyDescent="0.2">
      <c r="C32">
        <f>SUM(C26:G30)</f>
        <v>0</v>
      </c>
      <c r="I32" s="4" t="s">
        <v>4</v>
      </c>
      <c r="J32" s="4">
        <v>0</v>
      </c>
      <c r="K32" s="4">
        <v>0</v>
      </c>
      <c r="L32" s="4">
        <v>0</v>
      </c>
      <c r="M32" s="4">
        <v>0</v>
      </c>
    </row>
    <row r="33" spans="2:14" x14ac:dyDescent="0.2">
      <c r="I33" s="4" t="s">
        <v>36</v>
      </c>
      <c r="J33" s="4">
        <v>1</v>
      </c>
      <c r="K33" s="4">
        <v>100</v>
      </c>
      <c r="L33" s="4">
        <v>100</v>
      </c>
      <c r="M33" s="4">
        <v>100</v>
      </c>
    </row>
    <row r="34" spans="2:14" x14ac:dyDescent="0.2">
      <c r="H34" s="5"/>
      <c r="I34" s="5"/>
      <c r="J34" s="5"/>
      <c r="K34" s="5"/>
      <c r="L34" s="5"/>
      <c r="M34" s="5"/>
      <c r="N34" s="5"/>
    </row>
    <row r="35" spans="2:14" x14ac:dyDescent="0.2">
      <c r="C35" t="s">
        <v>28</v>
      </c>
      <c r="H35" s="5"/>
      <c r="I35" s="6"/>
      <c r="J35" s="6" t="s">
        <v>35</v>
      </c>
      <c r="K35" s="6" t="s">
        <v>30</v>
      </c>
      <c r="L35" s="6" t="s">
        <v>29</v>
      </c>
      <c r="M35" s="6" t="s">
        <v>31</v>
      </c>
      <c r="N35" s="5"/>
    </row>
    <row r="36" spans="2:14" x14ac:dyDescent="0.2">
      <c r="C36" t="s">
        <v>20</v>
      </c>
      <c r="D36" t="s">
        <v>21</v>
      </c>
      <c r="F36" t="s">
        <v>30</v>
      </c>
      <c r="G36">
        <f>C37/(C37+D37)</f>
        <v>0</v>
      </c>
      <c r="H36" s="5"/>
      <c r="I36" s="6" t="s">
        <v>38</v>
      </c>
      <c r="J36" s="6">
        <v>17</v>
      </c>
      <c r="K36" s="6">
        <f>K25/100</f>
        <v>1</v>
      </c>
      <c r="L36" s="6">
        <f t="shared" ref="L36:M36" si="0">L25/100</f>
        <v>1</v>
      </c>
      <c r="M36" s="6">
        <f t="shared" si="0"/>
        <v>1</v>
      </c>
      <c r="N36" s="5"/>
    </row>
    <row r="37" spans="2:14" x14ac:dyDescent="0.2">
      <c r="B37" t="s">
        <v>20</v>
      </c>
      <c r="C37">
        <v>0</v>
      </c>
      <c r="D37">
        <v>1</v>
      </c>
      <c r="F37" t="s">
        <v>29</v>
      </c>
      <c r="G37" t="e">
        <f>C37/(C37+C38)</f>
        <v>#DIV/0!</v>
      </c>
      <c r="H37" s="5"/>
      <c r="I37" s="6" t="s">
        <v>19</v>
      </c>
      <c r="J37" s="6">
        <v>106</v>
      </c>
      <c r="K37" s="6">
        <f t="shared" ref="K37:M44" si="1">K26/100</f>
        <v>1</v>
      </c>
      <c r="L37" s="6">
        <f t="shared" si="1"/>
        <v>1</v>
      </c>
      <c r="M37" s="6">
        <f t="shared" si="1"/>
        <v>1</v>
      </c>
      <c r="N37" s="5"/>
    </row>
    <row r="38" spans="2:14" x14ac:dyDescent="0.2">
      <c r="B38" t="s">
        <v>21</v>
      </c>
      <c r="C38">
        <v>0</v>
      </c>
      <c r="D38">
        <v>105</v>
      </c>
      <c r="F38" t="s">
        <v>31</v>
      </c>
      <c r="G38" t="e">
        <f>2*G36*G37/(G37+G36)</f>
        <v>#DIV/0!</v>
      </c>
      <c r="H38" s="5"/>
      <c r="I38" s="6" t="s">
        <v>33</v>
      </c>
      <c r="J38" s="6"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5"/>
    </row>
    <row r="39" spans="2:14" x14ac:dyDescent="0.2">
      <c r="H39" s="5"/>
      <c r="I39" s="6" t="s">
        <v>34</v>
      </c>
      <c r="J39" s="6">
        <v>27</v>
      </c>
      <c r="K39" s="6">
        <f t="shared" si="1"/>
        <v>0.65849999999999997</v>
      </c>
      <c r="L39" s="6">
        <f t="shared" si="1"/>
        <v>1</v>
      </c>
      <c r="M39" s="6">
        <f t="shared" si="1"/>
        <v>0.79409999999999992</v>
      </c>
      <c r="N39" s="5"/>
    </row>
    <row r="40" spans="2:14" x14ac:dyDescent="0.2">
      <c r="H40" s="5"/>
      <c r="I40" s="6" t="s">
        <v>1</v>
      </c>
      <c r="J40" s="6">
        <v>11</v>
      </c>
      <c r="K40" s="6">
        <f t="shared" si="1"/>
        <v>1</v>
      </c>
      <c r="L40" s="6">
        <f t="shared" si="1"/>
        <v>0.5454</v>
      </c>
      <c r="M40" s="6">
        <f t="shared" si="1"/>
        <v>0.70590000000000008</v>
      </c>
      <c r="N40" s="5"/>
    </row>
    <row r="41" spans="2:14" x14ac:dyDescent="0.2">
      <c r="C41" t="s">
        <v>26</v>
      </c>
      <c r="H41" s="5"/>
      <c r="I41" s="6" t="s">
        <v>2</v>
      </c>
      <c r="J41" s="6">
        <v>18</v>
      </c>
      <c r="K41" s="6">
        <f t="shared" si="1"/>
        <v>1</v>
      </c>
      <c r="L41" s="6">
        <f t="shared" si="1"/>
        <v>0.61109999999999998</v>
      </c>
      <c r="M41" s="6">
        <f t="shared" si="1"/>
        <v>0.75859999999999994</v>
      </c>
      <c r="N41" s="5"/>
    </row>
    <row r="42" spans="2:14" x14ac:dyDescent="0.2">
      <c r="C42" t="s">
        <v>20</v>
      </c>
      <c r="D42" t="s">
        <v>21</v>
      </c>
      <c r="F42" t="s">
        <v>30</v>
      </c>
      <c r="G42">
        <f>C43/(C43+D43)</f>
        <v>0.65853658536585369</v>
      </c>
      <c r="H42" s="5"/>
      <c r="I42" s="6" t="s">
        <v>3</v>
      </c>
      <c r="J42" s="6">
        <v>0</v>
      </c>
      <c r="K42" s="6">
        <f t="shared" si="1"/>
        <v>0</v>
      </c>
      <c r="L42" s="6">
        <f t="shared" si="1"/>
        <v>0</v>
      </c>
      <c r="M42" s="6">
        <f t="shared" si="1"/>
        <v>0</v>
      </c>
      <c r="N42" s="5"/>
    </row>
    <row r="43" spans="2:14" x14ac:dyDescent="0.2">
      <c r="B43" t="s">
        <v>20</v>
      </c>
      <c r="C43">
        <v>27</v>
      </c>
      <c r="D43">
        <v>14</v>
      </c>
      <c r="F43" t="s">
        <v>29</v>
      </c>
      <c r="G43">
        <f>C43/(C43+C44)</f>
        <v>1</v>
      </c>
      <c r="H43" s="5"/>
      <c r="I43" s="6" t="s">
        <v>4</v>
      </c>
      <c r="J43" s="6">
        <v>0</v>
      </c>
      <c r="K43" s="6">
        <f t="shared" si="1"/>
        <v>0</v>
      </c>
      <c r="L43" s="6">
        <f t="shared" si="1"/>
        <v>0</v>
      </c>
      <c r="M43" s="6">
        <f t="shared" si="1"/>
        <v>0</v>
      </c>
      <c r="N43" s="5"/>
    </row>
    <row r="44" spans="2:14" x14ac:dyDescent="0.2">
      <c r="B44" t="s">
        <v>21</v>
      </c>
      <c r="C44">
        <v>0</v>
      </c>
      <c r="D44">
        <v>40</v>
      </c>
      <c r="F44" t="s">
        <v>31</v>
      </c>
      <c r="G44">
        <f>2*G42*G43/(G43+G42)</f>
        <v>0.79411764705882348</v>
      </c>
      <c r="H44" s="5"/>
      <c r="I44" s="6" t="s">
        <v>36</v>
      </c>
      <c r="J44" s="6">
        <v>1</v>
      </c>
      <c r="K44" s="6">
        <f t="shared" si="1"/>
        <v>1</v>
      </c>
      <c r="L44" s="6">
        <f t="shared" si="1"/>
        <v>1</v>
      </c>
      <c r="M44" s="6">
        <f t="shared" si="1"/>
        <v>1</v>
      </c>
      <c r="N44" s="5"/>
    </row>
    <row r="45" spans="2:14" x14ac:dyDescent="0.2">
      <c r="H45" s="5"/>
      <c r="I45" s="5"/>
      <c r="J45" s="5"/>
      <c r="K45" s="5"/>
      <c r="L45" s="5"/>
      <c r="M45" s="5"/>
      <c r="N45" s="5"/>
    </row>
    <row r="46" spans="2:14" x14ac:dyDescent="0.2">
      <c r="C46" t="s">
        <v>1</v>
      </c>
    </row>
    <row r="47" spans="2:14" x14ac:dyDescent="0.2">
      <c r="C47" t="s">
        <v>20</v>
      </c>
      <c r="D47" t="s">
        <v>21</v>
      </c>
      <c r="F47" t="s">
        <v>30</v>
      </c>
      <c r="G47">
        <f>C48/(C48+D48)</f>
        <v>1</v>
      </c>
    </row>
    <row r="48" spans="2:14" x14ac:dyDescent="0.2">
      <c r="B48" t="s">
        <v>20</v>
      </c>
      <c r="C48" s="3">
        <v>6</v>
      </c>
      <c r="D48" s="3">
        <v>0</v>
      </c>
      <c r="E48" s="3"/>
      <c r="F48" t="s">
        <v>29</v>
      </c>
      <c r="G48">
        <f>C48/(C48+C49)</f>
        <v>0.54545454545454541</v>
      </c>
    </row>
    <row r="49" spans="2:14" x14ac:dyDescent="0.2">
      <c r="B49" t="s">
        <v>21</v>
      </c>
      <c r="C49" s="3">
        <v>5</v>
      </c>
      <c r="D49" s="3">
        <v>95</v>
      </c>
      <c r="E49" s="3"/>
      <c r="F49" t="s">
        <v>31</v>
      </c>
      <c r="G49">
        <f>2*G47*G48/(G48+G47)</f>
        <v>0.70588235294117641</v>
      </c>
    </row>
    <row r="50" spans="2:14" x14ac:dyDescent="0.2">
      <c r="C50" s="3"/>
      <c r="D50" s="3"/>
      <c r="E50" s="3"/>
      <c r="F50" s="3"/>
      <c r="G50" s="3"/>
    </row>
    <row r="51" spans="2:14" x14ac:dyDescent="0.2">
      <c r="C51" s="3"/>
      <c r="D51" s="3"/>
      <c r="E51" s="3"/>
      <c r="F51" s="3"/>
      <c r="G51" s="3"/>
    </row>
    <row r="52" spans="2:14" x14ac:dyDescent="0.2">
      <c r="C52" t="s">
        <v>2</v>
      </c>
    </row>
    <row r="53" spans="2:14" x14ac:dyDescent="0.2">
      <c r="C53" t="s">
        <v>20</v>
      </c>
      <c r="D53" t="s">
        <v>21</v>
      </c>
      <c r="F53" t="s">
        <v>30</v>
      </c>
      <c r="G53">
        <f>C54/(C54+D54)</f>
        <v>1</v>
      </c>
    </row>
    <row r="54" spans="2:14" x14ac:dyDescent="0.2">
      <c r="B54" t="s">
        <v>20</v>
      </c>
      <c r="C54" s="3">
        <v>11</v>
      </c>
      <c r="D54" s="3">
        <v>0</v>
      </c>
      <c r="E54" s="3"/>
      <c r="F54" t="s">
        <v>29</v>
      </c>
      <c r="G54">
        <f>C54/(C54+C55)</f>
        <v>0.61111111111111116</v>
      </c>
      <c r="J54" t="s">
        <v>23</v>
      </c>
      <c r="N54" t="s">
        <v>4</v>
      </c>
    </row>
    <row r="55" spans="2:14" x14ac:dyDescent="0.2">
      <c r="B55" t="s">
        <v>21</v>
      </c>
      <c r="C55" s="3">
        <v>7</v>
      </c>
      <c r="D55" s="3">
        <v>88</v>
      </c>
      <c r="E55" s="3"/>
      <c r="F55" t="s">
        <v>31</v>
      </c>
      <c r="G55">
        <f>2*G53*G54/(G54+G53)</f>
        <v>0.75862068965517249</v>
      </c>
      <c r="J55" t="s">
        <v>26</v>
      </c>
      <c r="K55" t="s">
        <v>24</v>
      </c>
      <c r="L55" t="s">
        <v>25</v>
      </c>
      <c r="M55" t="s">
        <v>27</v>
      </c>
      <c r="N55">
        <v>0</v>
      </c>
    </row>
    <row r="56" spans="2:14" x14ac:dyDescent="0.2">
      <c r="I56" t="s">
        <v>26</v>
      </c>
      <c r="J56">
        <v>39</v>
      </c>
      <c r="K56">
        <v>4</v>
      </c>
      <c r="L56" s="1">
        <v>5</v>
      </c>
      <c r="M56">
        <v>1</v>
      </c>
      <c r="N56">
        <v>0</v>
      </c>
    </row>
    <row r="57" spans="2:14" x14ac:dyDescent="0.2">
      <c r="C57" t="s">
        <v>27</v>
      </c>
      <c r="I57" t="s">
        <v>24</v>
      </c>
      <c r="J57">
        <v>1</v>
      </c>
      <c r="K57">
        <v>10</v>
      </c>
      <c r="L57">
        <v>0</v>
      </c>
      <c r="M57">
        <v>0</v>
      </c>
      <c r="N57">
        <v>0</v>
      </c>
    </row>
    <row r="58" spans="2:14" x14ac:dyDescent="0.2">
      <c r="C58" t="s">
        <v>20</v>
      </c>
      <c r="D58" t="s">
        <v>21</v>
      </c>
      <c r="F58" t="s">
        <v>30</v>
      </c>
      <c r="G58">
        <f>C59/(C59+D59)</f>
        <v>0</v>
      </c>
      <c r="I58" t="s">
        <v>25</v>
      </c>
      <c r="J58">
        <v>0</v>
      </c>
      <c r="K58">
        <v>0</v>
      </c>
      <c r="L58" s="1">
        <v>15</v>
      </c>
      <c r="M58">
        <v>0</v>
      </c>
      <c r="N58">
        <v>0</v>
      </c>
    </row>
    <row r="59" spans="2:14" x14ac:dyDescent="0.2">
      <c r="B59" t="s">
        <v>20</v>
      </c>
      <c r="C59" s="3">
        <v>0</v>
      </c>
      <c r="D59" s="3">
        <v>1</v>
      </c>
      <c r="E59" s="3"/>
      <c r="F59" t="s">
        <v>29</v>
      </c>
      <c r="G59" t="e">
        <f>C59/(C59+C60)</f>
        <v>#DIV/0!</v>
      </c>
      <c r="I59" t="s">
        <v>27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2:14" x14ac:dyDescent="0.2">
      <c r="B60" t="s">
        <v>21</v>
      </c>
      <c r="C60" s="3">
        <v>0</v>
      </c>
      <c r="D60" s="3">
        <v>105</v>
      </c>
      <c r="E60" s="3"/>
      <c r="F60" t="s">
        <v>31</v>
      </c>
      <c r="G60" t="e">
        <f>2*G58*G59/(G59+G58)</f>
        <v>#DIV/0!</v>
      </c>
      <c r="I60" t="s">
        <v>4</v>
      </c>
      <c r="J60">
        <v>0</v>
      </c>
      <c r="K60">
        <v>0</v>
      </c>
      <c r="L60">
        <v>0</v>
      </c>
      <c r="M60">
        <v>0</v>
      </c>
    </row>
    <row r="62" spans="2:14" x14ac:dyDescent="0.2">
      <c r="C62" t="s">
        <v>4</v>
      </c>
    </row>
    <row r="63" spans="2:14" x14ac:dyDescent="0.2">
      <c r="C63" t="s">
        <v>20</v>
      </c>
      <c r="D63" t="s">
        <v>21</v>
      </c>
      <c r="F63" t="s">
        <v>30</v>
      </c>
      <c r="G63" t="e">
        <f>C64/(C64+D64)</f>
        <v>#DIV/0!</v>
      </c>
    </row>
    <row r="64" spans="2:14" x14ac:dyDescent="0.2">
      <c r="B64" t="s">
        <v>20</v>
      </c>
      <c r="C64" s="3">
        <v>0</v>
      </c>
      <c r="D64" s="3">
        <v>0</v>
      </c>
      <c r="E64" s="3"/>
      <c r="F64" t="s">
        <v>29</v>
      </c>
      <c r="G64" t="e">
        <f>C64/(C64+C65)</f>
        <v>#DIV/0!</v>
      </c>
    </row>
    <row r="65" spans="2:7" x14ac:dyDescent="0.2">
      <c r="B65" t="s">
        <v>21</v>
      </c>
      <c r="C65" s="3">
        <v>0</v>
      </c>
      <c r="D65" s="3">
        <v>106</v>
      </c>
      <c r="E65" s="3"/>
      <c r="F65" t="s">
        <v>31</v>
      </c>
      <c r="G65" t="e">
        <f>2*G63*G64/(G64+G63)</f>
        <v>#DIV/0!</v>
      </c>
    </row>
    <row r="68" spans="2:7" x14ac:dyDescent="0.2">
      <c r="C68" t="s">
        <v>36</v>
      </c>
    </row>
    <row r="69" spans="2:7" x14ac:dyDescent="0.2">
      <c r="C69" t="s">
        <v>20</v>
      </c>
      <c r="D69" t="s">
        <v>21</v>
      </c>
      <c r="F69" t="s">
        <v>30</v>
      </c>
      <c r="G69">
        <f>C70/(C70+D70)</f>
        <v>1</v>
      </c>
    </row>
    <row r="70" spans="2:7" x14ac:dyDescent="0.2">
      <c r="B70" t="s">
        <v>20</v>
      </c>
      <c r="C70" s="3">
        <v>1</v>
      </c>
      <c r="D70" s="3">
        <v>0</v>
      </c>
      <c r="E70" s="3"/>
      <c r="F70" t="s">
        <v>29</v>
      </c>
      <c r="G70">
        <f>C70/(C70+C71)</f>
        <v>1</v>
      </c>
    </row>
    <row r="71" spans="2:7" x14ac:dyDescent="0.2">
      <c r="B71" t="s">
        <v>21</v>
      </c>
      <c r="C71" s="3">
        <v>0</v>
      </c>
      <c r="D71" s="3">
        <v>105</v>
      </c>
      <c r="E71" s="3"/>
      <c r="F71" t="s">
        <v>31</v>
      </c>
      <c r="G71">
        <f>2*G69*G70/(G70+G69)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2019-04-29T18:41:24Z</dcterms:created>
  <dcterms:modified xsi:type="dcterms:W3CDTF">2019-05-01T22:12:11Z</dcterms:modified>
</cp:coreProperties>
</file>