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(不許動)'!$S$1:$W$1034</definedName>
    <definedName name="_xlnm._FilterDatabase" localSheetId="1" hidden="1">GLD!$B$5:$B$322</definedName>
    <definedName name="_xlnm._FilterDatabase" localSheetId="2" hidden="1">'GLD分攤(Chad)'!$A$1:$XFC$453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6" i="12"/>
  <c r="I345" i="12"/>
  <c r="I343" i="12"/>
  <c r="I342" i="12"/>
  <c r="I338" i="12"/>
  <c r="I337" i="12"/>
  <c r="I336" i="12"/>
  <c r="I334" i="12"/>
  <c r="I329" i="12"/>
  <c r="I323" i="12"/>
  <c r="I322" i="12"/>
  <c r="I321" i="12"/>
  <c r="I320" i="12"/>
  <c r="I319" i="12"/>
  <c r="I318" i="12"/>
  <c r="GB318" i="12" s="1"/>
  <c r="I317" i="12"/>
  <c r="I309" i="12"/>
  <c r="I308" i="12"/>
  <c r="I307" i="12"/>
  <c r="I305" i="12"/>
  <c r="I304" i="12"/>
  <c r="I303" i="12"/>
  <c r="I302" i="12"/>
  <c r="I301" i="12"/>
  <c r="I289" i="12"/>
  <c r="I288" i="12"/>
  <c r="I282" i="12"/>
  <c r="I281" i="12"/>
  <c r="I280" i="12"/>
  <c r="I279" i="12"/>
  <c r="I277" i="12"/>
  <c r="I276" i="12"/>
  <c r="I275" i="12"/>
  <c r="I274" i="12"/>
  <c r="GB274" i="12" s="1"/>
  <c r="I273" i="12"/>
  <c r="I272" i="12"/>
  <c r="I271" i="12"/>
  <c r="I269" i="12"/>
  <c r="I268" i="12"/>
  <c r="I267" i="12"/>
  <c r="I265" i="12"/>
  <c r="I264" i="12"/>
  <c r="I263" i="12"/>
  <c r="I262" i="12"/>
  <c r="I260" i="12"/>
  <c r="I256" i="12"/>
  <c r="I218" i="12"/>
  <c r="I217" i="12"/>
  <c r="I216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7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7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O169" i="8"/>
  <c r="X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D11" i="9" s="1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U251" i="8"/>
  <c r="S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R182" i="8"/>
  <c r="L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8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P169" i="8" l="1"/>
  <c r="X182" i="8"/>
  <c r="U182" i="8"/>
  <c r="P251" i="8"/>
  <c r="R251" i="8"/>
  <c r="L169" i="8"/>
  <c r="R169" i="8"/>
  <c r="V182" i="8"/>
  <c r="O182" i="8"/>
  <c r="J251" i="8"/>
  <c r="X251" i="8"/>
  <c r="U169" i="8"/>
  <c r="D13" i="9"/>
  <c r="J195" i="8"/>
  <c r="U195" i="8"/>
  <c r="S138" i="8"/>
  <c r="X138" i="8"/>
  <c r="X226" i="8"/>
  <c r="O236" i="8"/>
  <c r="P195" i="8"/>
  <c r="J10" i="9" s="1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D12" i="9" s="1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Z182" i="8" l="1"/>
  <c r="Z251" i="8"/>
  <c r="Z169" i="8"/>
  <c r="Y251" i="8"/>
  <c r="Y138" i="8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SABIKIN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RENDY HIDAYAT</t>
        </r>
      </text>
    </comment>
    <comment ref="K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SA'DIYAH
AYU U</t>
        </r>
      </text>
    </comment>
    <comment ref="O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KHAIRIN KURNIAWATI
LIKHOIMAH</t>
        </r>
      </text>
    </comment>
    <comment ref="W5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FITRIYAH
USWATUN KHASANAH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NAILA RAHMAPUTRI</t>
        </r>
      </text>
    </comment>
    <comment ref="J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IMAM 
AHMAD NAUFAH</t>
        </r>
      </text>
    </comment>
    <comment ref="K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AFIYATUS
NANDA PUTRI
SEPTIANA
SERTI DEVI
DWI P</t>
        </r>
      </text>
    </comment>
    <comment ref="S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FITRIYAH
USWATUN KHASANAH</t>
        </r>
      </text>
    </comment>
    <comment ref="K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ELIATUR</t>
        </r>
      </text>
    </comment>
    <comment ref="N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GONDO WIDHI P</t>
        </r>
      </text>
    </comment>
    <comment ref="N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ILHAM Z</t>
        </r>
      </text>
    </comment>
    <comment ref="N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ILHAM BADIQ</t>
        </r>
      </text>
    </comment>
    <comment ref="O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PUSPAWAATI</t>
        </r>
      </text>
    </comment>
    <comment ref="O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ELA RAHMANTIKA</t>
        </r>
      </text>
    </comment>
    <comment ref="K9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ASIH YULIANTI</t>
        </r>
      </text>
    </comment>
    <comment ref="O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RATIH SAFITRI</t>
        </r>
      </text>
    </comment>
    <comment ref="O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IDA FITRIANA</t>
        </r>
      </text>
    </comment>
    <comment ref="K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RIFKA AMELIA P</t>
        </r>
      </text>
    </comment>
    <comment ref="O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MUARIFAH
RAHAYU ENDANG</t>
        </r>
      </text>
    </comment>
    <comment ref="O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RENA FITRIANA</t>
        </r>
      </text>
    </comment>
    <comment ref="V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FAIZAL AKMAL</t>
        </r>
      </text>
    </comment>
    <comment ref="O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IRMA NOVIANA</t>
        </r>
      </text>
    </comment>
    <comment ref="R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FAIZAL AKMAL</t>
        </r>
      </text>
    </comment>
    <comment ref="O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NADATUL ISTIROKAH</t>
        </r>
      </text>
    </comment>
    <comment ref="O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MUSYAFAAH</t>
        </r>
      </text>
    </comment>
    <comment ref="N1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KHARIS ANWAR
TAHAJUD AHMAD</t>
        </r>
      </text>
    </comment>
    <comment ref="K1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KURNIA FADHI L</t>
        </r>
      </text>
    </comment>
    <comment ref="O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AMELIA SYIFANA</t>
        </r>
      </text>
    </comment>
    <comment ref="O1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MUZAIDAH</t>
        </r>
      </text>
    </comment>
    <comment ref="O1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RINAWATI</t>
        </r>
      </text>
    </comment>
    <comment ref="O1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ANTIKA PUTRI</t>
        </r>
      </text>
    </comment>
    <comment ref="O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MUKHOLIFAH</t>
        </r>
      </text>
    </comment>
    <comment ref="O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ROFIQ</t>
        </r>
      </text>
    </comment>
    <comment ref="O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HAFIDATUL</t>
        </r>
      </text>
    </comment>
    <comment ref="R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ABDUL ROZAQ</t>
        </r>
      </text>
    </comment>
    <comment ref="V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ABDUL ROZAQ</t>
        </r>
      </text>
    </comment>
    <comment ref="N17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ACHMAD KHABIB KHASAN</t>
        </r>
      </text>
    </comment>
    <comment ref="S1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RIFATUN</t>
        </r>
      </text>
    </comment>
    <comment ref="W1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RIFATUN</t>
        </r>
      </text>
    </comment>
    <comment ref="V1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EFENDI</t>
        </r>
      </text>
    </comment>
    <comment ref="O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ENY SUSANTI</t>
        </r>
      </text>
    </comment>
    <comment ref="R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EFENDI</t>
        </r>
      </text>
    </comment>
    <comment ref="O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AISA WULAN M</t>
        </r>
      </text>
    </comment>
    <comment ref="O2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NILATUL KHOIRUNISA</t>
        </r>
      </text>
    </comment>
    <comment ref="K2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INDRIYANTI MELIAZHARI</t>
        </r>
      </text>
    </comment>
    <comment ref="O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NISAUS SOLEHAH</t>
        </r>
      </text>
    </comment>
    <comment ref="J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KRISNO AJAR N</t>
        </r>
      </text>
    </comment>
    <comment ref="K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LAYINATUS
SITI CHAFIDHOTUR
AFIFAH
MILCHATUS
FITRIYAH
SITI ROHMATUN</t>
        </r>
      </text>
    </comment>
    <comment ref="O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NITA WIDYAWATI
ZUMITA EMA</t>
        </r>
      </text>
    </comment>
    <comment ref="L2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EKO RIZAL</t>
        </r>
      </text>
    </comment>
    <comment ref="L2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DEDY DWI H</t>
        </r>
      </text>
    </comment>
    <comment ref="N2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DANU SETYAWAN
KHARIMUL FUAD
SUJOKO</t>
        </r>
      </text>
    </comment>
    <comment ref="O2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DINA ZAHROTUN NISA</t>
        </r>
      </text>
    </comment>
    <comment ref="B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PUTRI OCTAVIA
SUCI NUR H</t>
        </r>
      </text>
    </comment>
    <comment ref="O29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LAILI SAADAH</t>
        </r>
      </text>
    </comment>
    <comment ref="O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VILSA AULIA</t>
        </r>
      </text>
    </comment>
    <comment ref="O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ROSYITA ERWINA AYU</t>
        </r>
      </text>
    </comment>
    <comment ref="O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MUZDALIFAH</t>
        </r>
      </text>
    </comment>
    <comment ref="K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ARDELA NOVANTY
NUR KALIMAH</t>
        </r>
      </text>
    </comment>
    <comment ref="N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TAUFIK R</t>
        </r>
      </text>
    </comment>
    <comment ref="J3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ACHMAD ADZI ZIKRI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<sst xmlns="http://schemas.openxmlformats.org/spreadsheetml/2006/main" count="7301" uniqueCount="1746">
  <si>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</si>
  <si>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</si>
  <si>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</si>
  <si>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</si>
  <si>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</si>
  <si>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</si>
  <si>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</si>
  <si>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</si>
  <si>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</si>
  <si>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</si>
  <si>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</si>
  <si>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</si>
  <si>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</si>
  <si>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</si>
  <si>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</si>
  <si>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</si>
  <si>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</si>
  <si>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</si>
  <si>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</si>
  <si>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</si>
  <si>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</si>
  <si>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</si>
  <si>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</si>
  <si>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</si>
  <si>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</si>
  <si>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</si>
  <si>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</si>
  <si>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</si>
  <si>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</si>
  <si>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</si>
  <si>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</si>
  <si>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</si>
  <si>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</si>
  <si>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</si>
  <si>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</si>
  <si>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</si>
  <si>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</si>
  <si>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</si>
  <si>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</si>
  <si>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</si>
  <si>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</si>
  <si>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</si>
  <si>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</si>
  <si>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</si>
  <si>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</si>
  <si>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</si>
  <si>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</si>
  <si>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</si>
  <si>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</si>
  <si>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</si>
  <si>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</si>
  <si>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</si>
  <si>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</si>
  <si>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</si>
  <si>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</si>
  <si>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</si>
  <si>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</si>
  <si>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</si>
  <si>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</si>
  <si>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</si>
  <si>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</si>
  <si>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</si>
  <si>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</si>
  <si>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</si>
  <si>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</si>
  <si>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</si>
  <si>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</si>
  <si>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</si>
  <si>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</si>
  <si>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</si>
  <si>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</si>
  <si>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</si>
  <si>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</si>
  <si>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</si>
  <si>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</si>
  <si>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</si>
  <si>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</si>
  <si>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</si>
  <si>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</si>
  <si>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</si>
  <si>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</si>
  <si>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</si>
  <si>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</si>
  <si>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</si>
  <si>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</si>
  <si>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</si>
  <si>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</si>
  <si>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</si>
  <si>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</si>
  <si>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</si>
  <si>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</si>
  <si>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</si>
  <si>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</si>
  <si>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</si>
  <si>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</si>
  <si>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</si>
  <si>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</si>
  <si>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</si>
  <si>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</si>
  <si>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</si>
  <si>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</si>
  <si>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</si>
  <si>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</si>
  <si>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</si>
  <si>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</si>
  <si>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</si>
  <si>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</si>
  <si>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</si>
  <si>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</si>
  <si>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</si>
  <si>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</si>
  <si>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</si>
  <si>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</si>
  <si>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</si>
  <si>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</si>
  <si>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</si>
  <si>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</si>
  <si>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</si>
  <si>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</si>
  <si>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</si>
  <si>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</si>
  <si>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</si>
  <si>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</si>
  <si>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</si>
  <si>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</si>
  <si>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</si>
  <si>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</si>
  <si>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</si>
  <si>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</si>
  <si>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</si>
  <si>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</si>
  <si>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</si>
  <si>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</si>
  <si>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</si>
  <si>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</si>
  <si>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</si>
  <si>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</si>
  <si>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</si>
  <si>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</si>
  <si>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</si>
  <si>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</si>
  <si>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</si>
  <si>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</si>
  <si>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</si>
  <si>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</si>
  <si>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</si>
  <si>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</si>
  <si>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</si>
  <si>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</si>
  <si>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</si>
  <si>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</si>
  <si>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</si>
  <si>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</si>
  <si>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</si>
  <si>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</si>
  <si>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</si>
  <si>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</si>
  <si>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</si>
  <si>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</si>
  <si>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</si>
  <si>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</si>
  <si>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</si>
  <si>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</si>
  <si>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</si>
  <si>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</si>
  <si>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</si>
  <si>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</si>
  <si>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</si>
  <si>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</si>
  <si>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</si>
  <si>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</si>
  <si>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</si>
  <si>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</si>
  <si>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</si>
  <si>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</si>
  <si>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</si>
  <si>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</si>
  <si>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</si>
  <si>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</si>
  <si>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</si>
  <si>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</si>
  <si>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</si>
  <si>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</si>
  <si>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</si>
  <si>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</si>
  <si>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</si>
  <si>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</si>
  <si>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</si>
  <si>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</si>
  <si>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</si>
  <si>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</si>
  <si>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</si>
  <si>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</si>
  <si>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</si>
  <si>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</si>
  <si>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</si>
  <si>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</si>
  <si>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</si>
  <si>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</si>
  <si>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</si>
  <si>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</si>
  <si>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</si>
  <si>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</si>
  <si>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</si>
  <si>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</si>
  <si>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</si>
  <si>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</si>
  <si>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</si>
  <si>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</si>
  <si>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</si>
  <si>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</si>
  <si>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</si>
  <si>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</si>
  <si>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</si>
  <si>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</si>
  <si>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</si>
  <si>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</si>
  <si>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</si>
  <si>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</si>
  <si>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</si>
  <si>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</si>
  <si>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</si>
  <si>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</si>
  <si>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</si>
  <si>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</si>
  <si>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</si>
  <si>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</si>
  <si>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</si>
  <si>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</si>
  <si>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</si>
  <si>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</si>
  <si>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</si>
  <si>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</si>
  <si>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</si>
  <si>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</si>
  <si>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</si>
  <si>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</si>
  <si>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</si>
  <si>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</si>
  <si>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</si>
  <si>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</si>
  <si>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</si>
  <si>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</si>
  <si>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</si>
  <si>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</si>
  <si>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</si>
  <si>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</si>
  <si>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</si>
  <si>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</si>
  <si>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</si>
  <si>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</si>
  <si>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</si>
  <si>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</si>
  <si>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</si>
  <si>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</si>
  <si>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</si>
  <si>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</si>
  <si>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</si>
  <si>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</si>
  <si>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</si>
  <si>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</si>
  <si>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</si>
  <si>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</si>
  <si>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</si>
  <si>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</si>
  <si>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</si>
  <si>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</si>
  <si>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</si>
  <si>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</si>
  <si>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</si>
  <si>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</si>
  <si>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</si>
  <si>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</si>
  <si>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</si>
  <si>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</si>
  <si>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</si>
  <si>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</si>
  <si>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</si>
  <si>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</si>
  <si>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</si>
  <si>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</si>
  <si>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</si>
  <si>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</si>
  <si>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</si>
  <si>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</si>
  <si>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</si>
  <si>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</si>
  <si>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</si>
  <si>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</si>
  <si>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</si>
  <si>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</si>
  <si>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</si>
  <si>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</si>
  <si>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</si>
  <si>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</si>
  <si>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</si>
  <si>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</si>
  <si>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</si>
  <si>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</si>
  <si>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</si>
  <si>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</si>
  <si>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</si>
  <si>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</si>
  <si>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</si>
  <si>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</si>
  <si>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</si>
  <si>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</si>
  <si>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</si>
  <si>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</si>
  <si>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</si>
  <si>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</si>
  <si>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</si>
  <si>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</si>
  <si>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</si>
  <si>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</si>
  <si>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</si>
  <si>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</si>
  <si>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</si>
  <si>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</si>
  <si>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</si>
  <si>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</si>
  <si>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</si>
  <si>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</si>
  <si>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</si>
  <si>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</si>
  <si>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</si>
  <si>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</si>
  <si>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</si>
  <si>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</si>
  <si>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</si>
  <si>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</si>
  <si>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</si>
  <si>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</si>
  <si>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</si>
  <si>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</si>
  <si>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</si>
  <si>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</si>
  <si>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</si>
  <si>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</si>
  <si>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</si>
  <si>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</si>
  <si>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</si>
  <si>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</si>
  <si>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</si>
  <si>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</si>
  <si>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</si>
  <si>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</si>
  <si>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</si>
  <si>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</si>
  <si>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</si>
  <si>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</si>
  <si>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</si>
  <si>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</si>
  <si>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</si>
  <si>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</si>
  <si>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</si>
  <si>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</si>
  <si>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</si>
  <si>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</si>
  <si>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</si>
  <si>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</si>
  <si>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</si>
  <si>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</si>
  <si>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</si>
  <si>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</si>
  <si>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</si>
  <si>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</si>
  <si>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</si>
  <si>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</si>
  <si>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</si>
  <si>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</si>
  <si>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</si>
  <si>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</si>
  <si>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</si>
  <si>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</si>
  <si>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</si>
  <si>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</si>
  <si>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</si>
  <si>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</si>
  <si>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</si>
  <si>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</si>
  <si>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</si>
  <si>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</si>
  <si>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</si>
  <si>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</si>
  <si>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</si>
  <si>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</si>
  <si>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</si>
  <si>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</si>
  <si>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</si>
  <si>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</si>
  <si>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</si>
  <si>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</si>
  <si>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</si>
  <si>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</si>
  <si>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</si>
  <si>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</si>
  <si>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</si>
  <si>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</si>
  <si>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</si>
  <si>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</si>
  <si>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</si>
  <si>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</si>
  <si>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</si>
  <si>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</si>
  <si>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</si>
  <si>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</si>
  <si>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</si>
  <si>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</si>
  <si>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</si>
  <si>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</si>
  <si>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</si>
  <si>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</si>
  <si>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</si>
  <si>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</si>
  <si>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</si>
  <si>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</si>
  <si>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</si>
  <si>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</si>
  <si>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</si>
  <si>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</si>
  <si>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</si>
  <si>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</si>
  <si>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</si>
  <si>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</si>
  <si>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</si>
  <si>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</si>
  <si>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</si>
  <si>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</si>
  <si>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</si>
  <si>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</si>
  <si>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</si>
  <si>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</si>
  <si>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</si>
  <si>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</si>
  <si>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</si>
  <si>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</si>
  <si>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</si>
  <si>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</si>
  <si>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</si>
  <si>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</si>
  <si>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</si>
  <si>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</si>
  <si>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</si>
  <si>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</si>
  <si>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</si>
  <si>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</si>
  <si>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</si>
  <si>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</si>
  <si>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</si>
  <si>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</si>
  <si>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</si>
  <si>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</si>
  <si>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</si>
  <si>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</si>
  <si>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</si>
  <si>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</si>
  <si>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</si>
  <si>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</si>
  <si>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</si>
  <si>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</si>
  <si>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</si>
  <si>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</si>
  <si>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</si>
  <si>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</si>
  <si>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</si>
  <si>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</si>
  <si>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</si>
  <si>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</si>
  <si>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</si>
  <si>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</si>
  <si>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</si>
  <si>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</si>
  <si>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</si>
  <si>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</si>
  <si>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</si>
  <si>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</si>
  <si>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</si>
  <si>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</si>
  <si>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</si>
  <si>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</si>
  <si>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</si>
  <si>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</si>
  <si>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</si>
  <si>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</si>
  <si>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</si>
  <si>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</si>
  <si>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</si>
  <si>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</si>
  <si>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</si>
  <si>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</si>
  <si>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</si>
  <si>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</si>
  <si>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</si>
  <si>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</si>
  <si>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</si>
  <si>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</si>
  <si>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</si>
  <si>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</si>
  <si>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</si>
  <si>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</si>
  <si>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</si>
  <si>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</si>
  <si>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</si>
  <si>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</si>
  <si>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</si>
  <si>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</si>
  <si>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</si>
  <si>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</si>
  <si>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</si>
  <si>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</si>
  <si>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</si>
  <si>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</si>
  <si>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</si>
  <si>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</si>
  <si>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</si>
  <si>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</si>
  <si>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</si>
  <si>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</si>
  <si>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</si>
  <si>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</si>
  <si>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</si>
  <si>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</si>
  <si>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</si>
  <si>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</si>
  <si>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</si>
  <si>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</si>
  <si>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</si>
  <si>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</si>
  <si>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</si>
  <si>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</si>
  <si>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</si>
  <si>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</si>
  <si>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</si>
  <si>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</si>
  <si>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</si>
  <si>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</si>
  <si>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</si>
  <si>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</si>
  <si>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</si>
  <si>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</si>
  <si>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</si>
  <si>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</si>
  <si>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</si>
  <si>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</si>
  <si>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</si>
  <si>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</si>
  <si>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</si>
  <si>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</si>
  <si>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</si>
  <si>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</si>
  <si>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</si>
  <si>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</si>
  <si>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</si>
  <si>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</si>
  <si>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</si>
  <si>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</si>
  <si>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</si>
  <si>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</si>
  <si>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</si>
  <si>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</si>
  <si>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</si>
  <si>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</si>
  <si>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</si>
  <si>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</si>
  <si>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</si>
  <si>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</si>
  <si>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</si>
  <si>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</si>
  <si>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</si>
  <si>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</si>
  <si>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</si>
  <si>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</si>
  <si>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</si>
  <si>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</si>
  <si>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</si>
  <si>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</si>
  <si>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</si>
  <si>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</si>
  <si>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</si>
  <si>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</si>
  <si>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</si>
  <si>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</si>
  <si>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</si>
  <si>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</si>
  <si>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</si>
  <si>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</si>
  <si>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</si>
  <si>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</si>
  <si>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</si>
  <si>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</si>
  <si>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</si>
  <si>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</si>
  <si>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</si>
  <si>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</si>
  <si>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</si>
  <si>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</si>
  <si>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</si>
  <si>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</si>
  <si>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</si>
  <si>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</si>
  <si>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</si>
  <si>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</si>
  <si>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</si>
  <si>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</si>
  <si>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</si>
  <si>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</si>
  <si>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</si>
  <si>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</si>
  <si>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</si>
  <si>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</si>
  <si>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</si>
  <si>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</si>
  <si>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</si>
  <si>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</si>
  <si>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</si>
  <si>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</si>
  <si>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</si>
  <si>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</si>
  <si>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</si>
  <si>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</si>
  <si>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</si>
  <si>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</si>
  <si>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</si>
  <si>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</si>
  <si>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</si>
  <si>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</si>
  <si>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</si>
  <si>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</si>
  <si>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</si>
  <si>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</si>
  <si>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</si>
  <si>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</si>
  <si>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</si>
  <si>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</si>
  <si>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</si>
  <si>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</si>
  <si>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</si>
  <si>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</si>
  <si>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</si>
  <si>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</si>
  <si>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</si>
  <si>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</si>
  <si>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</si>
  <si>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</si>
  <si>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</si>
  <si>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</si>
  <si>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</si>
  <si>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</si>
  <si>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</si>
  <si>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</si>
  <si>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</si>
  <si>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</si>
  <si>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</si>
  <si>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</si>
  <si>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</si>
  <si>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</si>
  <si>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</si>
  <si>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</si>
  <si>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</si>
  <si>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</si>
  <si>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</si>
  <si>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</si>
  <si>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</si>
  <si>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</si>
  <si>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</si>
  <si>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</si>
  <si>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</si>
  <si>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</si>
  <si>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</si>
  <si>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</si>
  <si>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</si>
  <si>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</si>
  <si>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</si>
  <si>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</si>
  <si>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</si>
  <si>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</si>
  <si>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</si>
  <si>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</si>
  <si>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</si>
  <si>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</si>
  <si>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</si>
  <si>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</si>
  <si>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</si>
  <si>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</si>
  <si>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</si>
  <si>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</si>
  <si>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</si>
  <si>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</si>
  <si>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</si>
  <si>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</si>
  <si>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</si>
  <si>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</si>
  <si>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</si>
  <si>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</si>
  <si>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</si>
  <si>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</si>
  <si>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</si>
  <si>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</si>
  <si>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</si>
  <si>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</si>
  <si>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</si>
  <si>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</si>
  <si>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</si>
  <si>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</si>
  <si>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</si>
  <si>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</si>
  <si>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</si>
  <si>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</si>
  <si>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</si>
  <si>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</si>
  <si>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</si>
  <si>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</si>
  <si>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</si>
  <si>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</si>
  <si>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</si>
  <si>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</si>
  <si>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</si>
  <si>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</si>
  <si>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</si>
  <si>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</si>
  <si>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</si>
  <si>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</si>
  <si>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</si>
  <si>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</si>
  <si>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</si>
  <si>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</si>
  <si>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</si>
  <si>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</si>
  <si>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</si>
  <si>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</si>
  <si>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</si>
  <si>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</si>
  <si>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</si>
  <si>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</si>
  <si>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</si>
  <si>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</si>
  <si>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</si>
  <si>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</si>
  <si>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</si>
  <si>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</si>
  <si>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</si>
  <si>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</si>
  <si>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</si>
  <si>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</si>
  <si>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</si>
  <si>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</si>
  <si>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</si>
  <si>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</si>
  <si>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</si>
  <si>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</si>
  <si>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</si>
  <si>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</si>
  <si>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</si>
  <si>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</si>
  <si>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</si>
  <si>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</si>
  <si>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</si>
  <si>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</si>
  <si>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</si>
  <si>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</si>
  <si>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</si>
  <si>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</si>
  <si>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</si>
  <si>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</si>
  <si>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</si>
  <si>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</si>
  <si>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</si>
  <si>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</si>
  <si>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</si>
  <si>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</si>
  <si>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</si>
  <si>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</si>
  <si>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</si>
  <si>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</si>
  <si>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</si>
  <si>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</si>
  <si>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</si>
  <si>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</si>
  <si>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</si>
  <si>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</si>
  <si>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</si>
  <si>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</si>
  <si>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</si>
  <si>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</si>
  <si>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</si>
  <si>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</si>
  <si>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</si>
  <si>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</si>
  <si>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</si>
  <si>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</si>
  <si>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</si>
  <si>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</si>
  <si>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</si>
  <si>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</si>
  <si>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</si>
  <si>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</si>
  <si>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</si>
  <si>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</si>
  <si>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</si>
  <si>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</si>
  <si>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</si>
  <si>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</si>
  <si>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</si>
  <si>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</si>
  <si>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</si>
  <si>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</si>
  <si>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</si>
  <si>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</si>
  <si>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</si>
  <si>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</si>
  <si>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</si>
  <si>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</si>
  <si>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</si>
  <si>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</si>
  <si>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</si>
  <si>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</si>
  <si>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</si>
  <si>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</si>
  <si>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</si>
  <si>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</si>
  <si>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</si>
  <si>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</si>
  <si>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</si>
  <si>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</si>
  <si>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</si>
  <si>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</si>
  <si>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</si>
  <si>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</si>
  <si>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</si>
  <si>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</si>
  <si>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</si>
  <si>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</si>
  <si>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</si>
  <si>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</si>
  <si>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</si>
  <si>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</si>
  <si>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</si>
  <si>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</si>
  <si>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</si>
  <si>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</si>
  <si>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</si>
  <si>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</si>
  <si>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</si>
  <si>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</si>
  <si>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</si>
  <si>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</si>
  <si>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</si>
  <si>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</si>
  <si>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</si>
  <si>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</si>
  <si>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</si>
  <si>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</si>
  <si>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</si>
  <si>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</si>
  <si>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</si>
  <si>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</si>
  <si>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</si>
  <si>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</si>
  <si>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</si>
  <si>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</si>
  <si>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</si>
  <si>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</si>
  <si>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</si>
  <si>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</si>
  <si>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</si>
  <si>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</si>
  <si>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</si>
  <si>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</si>
  <si>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</si>
  <si>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</si>
  <si>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</si>
  <si>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</si>
  <si>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</si>
  <si>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</si>
  <si>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</si>
  <si>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</si>
  <si>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</si>
  <si>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</si>
  <si>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</si>
  <si>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</si>
  <si>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</si>
  <si>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</si>
  <si>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</si>
  <si>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</si>
  <si>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</si>
  <si>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</si>
  <si>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</si>
  <si>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</si>
  <si>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</si>
  <si>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</si>
  <si>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</si>
  <si>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</si>
  <si>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</si>
  <si>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</si>
  <si>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</si>
  <si>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</si>
  <si>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</si>
  <si>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</si>
  <si>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</si>
  <si>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</si>
  <si>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</si>
  <si>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</si>
  <si>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</si>
  <si>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</si>
  <si>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</si>
  <si>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</si>
  <si>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</si>
  <si>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</si>
  <si>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</si>
  <si>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</si>
  <si>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</si>
  <si>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</si>
  <si>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</si>
  <si>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</si>
  <si>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</si>
  <si>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</si>
  <si>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</si>
  <si>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</si>
  <si>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</si>
  <si>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</si>
  <si>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</si>
  <si>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</si>
  <si>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</si>
  <si>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</si>
  <si>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</si>
  <si>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</si>
  <si>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</si>
  <si>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</si>
  <si>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</si>
  <si>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</si>
  <si>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</si>
  <si>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</si>
  <si>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</si>
  <si>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</si>
  <si>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</si>
  <si>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</si>
  <si>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</si>
  <si>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</si>
  <si>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</si>
  <si>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</si>
  <si>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</si>
  <si>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</si>
  <si>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</si>
  <si>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</si>
  <si>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</si>
  <si>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</si>
  <si>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</si>
  <si>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</si>
  <si>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</si>
  <si>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</si>
  <si>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</si>
  <si>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</si>
  <si>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</si>
  <si>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</si>
  <si>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</si>
  <si>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</si>
  <si>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</si>
  <si>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</si>
  <si>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</si>
  <si>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</si>
  <si>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</si>
  <si>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</si>
  <si>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</si>
  <si>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</si>
  <si>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</si>
  <si>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</si>
  <si>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</si>
  <si>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</si>
  <si>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</si>
  <si>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</si>
  <si>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</si>
  <si>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</si>
  <si>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</si>
  <si>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</si>
  <si>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</si>
  <si>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</si>
  <si>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</si>
  <si>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</si>
  <si>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</si>
  <si>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</si>
  <si>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</si>
  <si>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</si>
  <si>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</si>
  <si>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</si>
  <si>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</si>
  <si>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</si>
  <si>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</si>
  <si>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</si>
  <si>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</si>
  <si>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</si>
  <si>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</si>
  <si>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</si>
  <si>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</si>
  <si>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</si>
  <si>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</si>
  <si>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</si>
  <si>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</si>
  <si>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</si>
  <si>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</si>
  <si>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</si>
  <si>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</si>
  <si>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</si>
  <si>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</si>
  <si>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</si>
  <si>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</si>
  <si>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</si>
  <si>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</si>
  <si>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</si>
  <si>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</si>
  <si>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</si>
  <si>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</si>
  <si>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</si>
  <si>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</si>
  <si>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</si>
  <si>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</si>
  <si>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</si>
  <si>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</si>
  <si>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</si>
  <si>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</si>
  <si>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</si>
  <si>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</si>
  <si>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</si>
  <si>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</si>
  <si>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</si>
  <si>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</si>
  <si>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</si>
  <si>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</si>
  <si>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</si>
  <si>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</si>
  <si>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</si>
  <si>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</si>
  <si>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</si>
  <si>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</si>
  <si>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</si>
  <si>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</si>
  <si>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</si>
  <si>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</si>
  <si>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</si>
  <si>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</si>
  <si>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</si>
  <si>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</si>
  <si>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</si>
  <si>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</si>
  <si>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</si>
  <si>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</si>
  <si>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</si>
  <si>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</si>
  <si>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</si>
  <si>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</si>
  <si>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</si>
  <si>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</si>
  <si>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</si>
  <si>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</si>
  <si>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</si>
  <si>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</si>
  <si>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</si>
  <si>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</si>
  <si>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</si>
  <si>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</si>
  <si>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</si>
  <si>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</si>
  <si>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</si>
  <si>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</si>
  <si>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</si>
  <si>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</si>
  <si>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</si>
  <si>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</si>
  <si>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</si>
  <si>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</si>
  <si>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</si>
  <si>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</si>
  <si>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</si>
  <si>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</si>
  <si>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</si>
  <si>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</si>
  <si>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</si>
  <si>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</si>
  <si>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</si>
  <si>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</si>
  <si>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</si>
  <si>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</si>
  <si>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</si>
  <si>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</si>
  <si>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</si>
  <si>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</si>
  <si>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</si>
  <si>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</si>
  <si>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</si>
  <si>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</si>
  <si>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</si>
  <si>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</si>
  <si>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</si>
  <si>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</si>
  <si>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</si>
  <si>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</si>
  <si>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</si>
  <si>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</si>
  <si>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</si>
  <si>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</si>
  <si>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</si>
  <si>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</si>
  <si>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</si>
  <si>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</si>
  <si>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</si>
  <si>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</si>
  <si>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</si>
  <si>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</si>
  <si>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</si>
  <si>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</si>
  <si>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</si>
  <si>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</si>
  <si>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</si>
  <si>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</si>
  <si>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</si>
  <si>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</si>
  <si>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</si>
  <si>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</si>
  <si>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</si>
  <si>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</si>
  <si>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</si>
  <si>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</si>
  <si>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</si>
  <si>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</si>
  <si>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</si>
  <si>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</si>
  <si>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</si>
  <si>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</si>
  <si>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</si>
  <si>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</si>
  <si>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</si>
  <si>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</si>
  <si>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</si>
  <si>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</si>
  <si>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</si>
  <si>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</si>
  <si>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</si>
  <si>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</si>
  <si>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</si>
  <si>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</si>
  <si>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</si>
  <si>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</si>
  <si>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</si>
  <si>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</si>
  <si>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</si>
  <si>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</si>
  <si>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</si>
  <si>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</si>
  <si>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</si>
  <si>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</si>
  <si>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</si>
  <si>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</si>
  <si>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</si>
  <si>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</si>
  <si>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</si>
  <si>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</si>
  <si>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</si>
  <si>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</si>
  <si>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</si>
  <si>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</si>
  <si>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</si>
  <si>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</si>
  <si>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</si>
  <si>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</si>
  <si>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</si>
  <si>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</si>
  <si>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</si>
  <si>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</si>
  <si>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</si>
  <si>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</si>
  <si>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</si>
  <si>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</si>
  <si>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</si>
  <si>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</si>
  <si>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</si>
  <si>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</si>
  <si>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</si>
  <si>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</si>
  <si>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</si>
  <si>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</si>
  <si>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</si>
  <si>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</si>
  <si>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</si>
  <si>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</si>
  <si>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</si>
  <si>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</si>
  <si>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</si>
  <si>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</si>
  <si>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</si>
  <si>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</si>
  <si>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</si>
  <si>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</si>
  <si>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</si>
  <si>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</si>
  <si>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</si>
  <si>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</si>
  <si>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</si>
  <si>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</si>
  <si>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</si>
  <si>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</si>
  <si>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</si>
  <si>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</si>
  <si>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</si>
  <si>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</si>
  <si>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</si>
  <si>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</si>
  <si>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</si>
  <si>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</si>
  <si>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</si>
  <si>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</si>
  <si>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</si>
  <si>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</si>
  <si>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</si>
  <si>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</si>
  <si>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</si>
  <si>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</si>
  <si>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</si>
  <si>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</si>
  <si>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</si>
  <si>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</si>
  <si>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</si>
  <si>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</si>
  <si>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</si>
  <si>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</si>
  <si>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</si>
  <si>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</si>
  <si>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</si>
  <si>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</si>
  <si>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</si>
  <si>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</si>
  <si>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</si>
  <si>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</si>
  <si>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</si>
  <si>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</si>
  <si>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</si>
  <si>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</si>
  <si>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</si>
  <si>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</si>
  <si>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</si>
  <si>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</si>
  <si>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</si>
  <si>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</si>
  <si>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</si>
  <si>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</si>
  <si>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</si>
  <si>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</si>
  <si>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</si>
  <si>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</si>
  <si>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</si>
  <si>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</si>
  <si>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</si>
  <si>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</si>
  <si>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</si>
  <si>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</si>
  <si>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</si>
  <si>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</si>
  <si>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</si>
  <si>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</si>
  <si>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</si>
  <si>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</si>
  <si>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</si>
  <si>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</si>
  <si>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</si>
  <si>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</si>
  <si>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</si>
  <si>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</si>
  <si>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</si>
  <si>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</si>
  <si>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</si>
  <si>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</si>
  <si>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</si>
  <si>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</si>
  <si>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</si>
  <si>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</si>
  <si>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</si>
  <si>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</si>
  <si>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</si>
  <si>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</si>
  <si>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</si>
  <si>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</si>
  <si>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</si>
  <si>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</si>
  <si>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</si>
  <si>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</si>
  <si>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</si>
  <si>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</si>
  <si>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</si>
  <si>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</si>
  <si>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</si>
  <si>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</si>
  <si>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</si>
  <si>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</si>
  <si>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</si>
  <si>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</si>
  <si>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</si>
  <si>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</si>
  <si>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</si>
  <si>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</si>
  <si>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</si>
  <si>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</si>
  <si>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</si>
  <si>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</si>
  <si>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</si>
  <si>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</si>
  <si>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</si>
  <si>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</si>
  <si>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</si>
  <si>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</si>
  <si>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</si>
  <si>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</si>
  <si>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</si>
  <si>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</si>
  <si>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</si>
  <si>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</si>
  <si>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</si>
  <si>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</si>
  <si>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</si>
  <si>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</si>
  <si>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</si>
  <si>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</si>
  <si>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</si>
  <si>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</si>
  <si>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</si>
  <si>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</si>
  <si>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</si>
  <si>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</si>
  <si>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</si>
  <si>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</si>
  <si>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</si>
  <si>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</si>
  <si>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</si>
  <si>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</si>
  <si>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</si>
  <si>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</si>
  <si>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</si>
  <si>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</si>
  <si>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</si>
  <si>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</si>
  <si>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</si>
  <si>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</si>
  <si>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</si>
  <si>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</si>
  <si>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</si>
  <si>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</si>
  <si>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</si>
  <si>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</si>
  <si>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</si>
  <si>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</si>
  <si>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</si>
  <si>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</si>
  <si>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</si>
  <si>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</si>
  <si>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</si>
  <si>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</si>
  <si>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</si>
  <si>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</si>
  <si>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</si>
  <si>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</si>
  <si>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</si>
  <si>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</si>
  <si>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</si>
  <si>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</si>
  <si>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</si>
  <si>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</si>
  <si>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</si>
  <si>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</si>
  <si>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</si>
  <si>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</si>
  <si>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</si>
  <si>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</si>
  <si>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</si>
  <si>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</si>
  <si>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</si>
  <si>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</si>
  <si>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</si>
  <si>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</si>
  <si>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</si>
  <si>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</si>
  <si>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</si>
  <si>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</si>
  <si>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</si>
  <si>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</si>
  <si>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</si>
  <si>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</si>
  <si>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</si>
  <si>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</si>
  <si>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</si>
  <si>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</si>
  <si>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</si>
  <si>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</si>
  <si>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</si>
  <si>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</si>
  <si>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</si>
  <si>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</si>
  <si>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</si>
  <si>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</si>
  <si>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</si>
  <si>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</si>
  <si>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</si>
  <si>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</si>
  <si>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</si>
  <si>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</si>
  <si>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</si>
  <si>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</si>
  <si>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</si>
  <si>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</si>
  <si>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</si>
  <si>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</si>
  <si>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</si>
  <si>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</si>
  <si>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</si>
  <si>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</si>
  <si>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</si>
  <si>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</si>
  <si>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</si>
  <si>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</si>
  <si>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</si>
  <si>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</si>
  <si>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</si>
  <si>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</si>
  <si>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</si>
  <si>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</si>
  <si>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</si>
  <si>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</si>
  <si>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</si>
  <si>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</si>
  <si>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</si>
  <si>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</si>
  <si>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</si>
  <si>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</si>
  <si>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</si>
  <si>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</si>
  <si>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</si>
  <si>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</si>
  <si>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</si>
  <si>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</si>
  <si>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</si>
  <si>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</si>
  <si>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</si>
  <si>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</si>
  <si>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</si>
  <si>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</si>
  <si>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</si>
  <si>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</si>
  <si>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</si>
  <si>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</si>
  <si>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</si>
  <si>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</si>
  <si>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</si>
  <si>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</si>
  <si>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</si>
  <si>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</si>
  <si>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</si>
  <si>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</si>
  <si>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</si>
  <si>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>EMY ASMINIATI  (CM),</t>
  </si>
  <si>
    <t xml:space="preserve">UUN  (CM),  </t>
  </si>
  <si>
    <t>ANTIKA (WN)</t>
  </si>
  <si>
    <t>Mr. Lan you zhang. .Mr.Zhong daizhou</t>
  </si>
  <si>
    <t>NOVI ISMA, ZULFA HIMMATUL (CM)</t>
  </si>
  <si>
    <t>SITI KHUSNIATI(CM),</t>
  </si>
  <si>
    <t xml:space="preserve">LAILATUN NISHFAH (CM),  </t>
  </si>
  <si>
    <t>GLDH-Finance(Accounting/Cashier)</t>
  </si>
  <si>
    <t>GLDH-General Affair</t>
  </si>
  <si>
    <t>GLD1-Cleaning Cervice</t>
  </si>
  <si>
    <t>GLD2-Cleaning Cervice</t>
  </si>
  <si>
    <t>GLD3-Cleaning Cervice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</si>
  <si>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</si>
  <si>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</si>
  <si>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</si>
  <si>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</si>
  <si>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</si>
  <si>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</si>
  <si>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</si>
  <si>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</si>
  <si>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</si>
  <si>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</si>
  <si>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</si>
  <si>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</si>
  <si>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</si>
  <si>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</si>
  <si>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</si>
  <si>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</si>
  <si>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</si>
  <si>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</si>
  <si>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</si>
  <si>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GLD1-Cutting/staff</t>
  </si>
  <si>
    <t xml:space="preserve">GLD2-Cutting </t>
  </si>
  <si>
    <t xml:space="preserve">GLD2-Cutting/staff </t>
  </si>
  <si>
    <t>GLD3-Cutting</t>
  </si>
  <si>
    <t xml:space="preserve">GLD3-Cutting/staff </t>
  </si>
  <si>
    <t xml:space="preserve">GLD5-Cutting </t>
  </si>
  <si>
    <t>GLD5-Pleating</t>
  </si>
  <si>
    <t xml:space="preserve">GLD5-Cutting/staff </t>
  </si>
  <si>
    <t>GLD6-Cutting</t>
  </si>
  <si>
    <t>GLD6-Cutting/staff</t>
  </si>
  <si>
    <t>GLD6-Bordir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</si>
  <si>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</si>
  <si>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</si>
  <si>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</si>
  <si>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</si>
  <si>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</si>
  <si>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</si>
  <si>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</si>
  <si>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</si>
  <si>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</si>
  <si>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</si>
  <si>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</si>
  <si>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</si>
  <si>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</si>
  <si>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</si>
  <si>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</si>
  <si>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</si>
  <si>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MUNIAH (CM),</t>
  </si>
  <si>
    <t>SRI (S)</t>
  </si>
  <si>
    <t>ZULFATUL UMAYAH (CM)</t>
  </si>
  <si>
    <t xml:space="preserve">KHOMSATUN (CM), </t>
  </si>
  <si>
    <t>GLD1-Supervisor Ironing/ Staff</t>
  </si>
  <si>
    <t>GLD1-Ironing</t>
  </si>
  <si>
    <t>GLD1-Finishing/staff</t>
  </si>
  <si>
    <t>GLD1-Finishing/Transfer</t>
  </si>
  <si>
    <t>GLD1-Finishing/Packing</t>
  </si>
  <si>
    <t>GLD2-Supervisor Ironing/ Staff</t>
  </si>
  <si>
    <t>GLD2-Ironing</t>
  </si>
  <si>
    <t>GLD2-Finishing/staff</t>
  </si>
  <si>
    <t>GLD2-Finishing/Transfer</t>
  </si>
  <si>
    <t>GLD2-Finishing/Packing</t>
  </si>
  <si>
    <t>GLD2-Washing/Operator</t>
  </si>
  <si>
    <t>GLD3-Supervisor Ironing/ Staff</t>
  </si>
  <si>
    <t>GLD3-Ironing</t>
  </si>
  <si>
    <t>GLD3-Finishing/staff</t>
  </si>
  <si>
    <t>GLD3-Finishing/Transfer</t>
  </si>
  <si>
    <t>GLD3-Finishing/Packing</t>
  </si>
  <si>
    <t>GLD5-Supervisor Ironing/ Staff</t>
  </si>
  <si>
    <t>GLD5-Ironing</t>
  </si>
  <si>
    <t>GLD5-Finishing/staff</t>
  </si>
  <si>
    <t>GLD5-Finishing/Transfer</t>
  </si>
  <si>
    <t>GLD5-Finishing/Packing</t>
  </si>
  <si>
    <t>GLD6-Finishing/staff</t>
  </si>
  <si>
    <t>GLD6-Finishing/Transfer</t>
  </si>
  <si>
    <t>GLD6-Finishing/Packing</t>
  </si>
  <si>
    <t>GLD6-Supervisor Ironing/ Staff</t>
  </si>
  <si>
    <t>GLD6-Ironing</t>
  </si>
  <si>
    <t>GLDH-Mekanik Sample</t>
  </si>
  <si>
    <t>GLD1-Chief Mekanik</t>
  </si>
  <si>
    <t>GLD1-Adm Mekanik</t>
  </si>
  <si>
    <t>GLD1-Adm Jarum</t>
  </si>
  <si>
    <t>GLD1-Mechanic Mesin</t>
  </si>
  <si>
    <t>GLD1-Mechanic Listrik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</si>
  <si>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</si>
  <si>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</si>
  <si>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</si>
  <si>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</si>
  <si>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</si>
  <si>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</si>
  <si>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</si>
  <si>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</si>
  <si>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</si>
  <si>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</si>
  <si>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</si>
  <si>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</si>
  <si>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</si>
  <si>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</si>
  <si>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</si>
  <si>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</si>
  <si>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</si>
  <si>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</si>
  <si>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</si>
  <si>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</si>
  <si>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GLD3-PPIC</t>
  </si>
  <si>
    <t>GLD5-PPIC</t>
  </si>
  <si>
    <t>GLD6-PPIC</t>
  </si>
  <si>
    <t>GLDH-Exim</t>
  </si>
  <si>
    <t>GLD1-INDUSTRIAL ENGINEERING</t>
  </si>
  <si>
    <t>GLD2-INDUSTRIAL ENGINEERING</t>
  </si>
  <si>
    <t>GLD3-INDUSTRIAL ENGINEERING</t>
  </si>
  <si>
    <t>GLD5-INDUSTRIAL ENGINEERING</t>
  </si>
  <si>
    <t>GLD6-INDUSTRIAL ENGINEERING</t>
  </si>
  <si>
    <t>GLD1-Warehouse/Staff</t>
  </si>
  <si>
    <t xml:space="preserve">GLD1-Warehouse/Fabric </t>
  </si>
  <si>
    <t>GLD1-Warehouse/Sewing Accessories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</si>
  <si>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</si>
  <si>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</si>
  <si>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</si>
  <si>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</si>
  <si>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</si>
  <si>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</si>
  <si>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</si>
  <si>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GLD5-Warehouse/Fabric</t>
  </si>
  <si>
    <t>GLD5-Warehouse/Sewing Accessories</t>
  </si>
  <si>
    <t>GLD6-Warehouse/Staff</t>
  </si>
  <si>
    <t>GLD6-Warehouse/Fabric</t>
  </si>
  <si>
    <t>GLD6-Warehouse/Sewing Accessories</t>
  </si>
  <si>
    <t>GLD1-QC-QA</t>
  </si>
  <si>
    <t>GLD1-QC-Sewing</t>
  </si>
  <si>
    <t>GLD1-QC-Finishing</t>
  </si>
  <si>
    <t>GLD1-QC-Others</t>
  </si>
  <si>
    <t>GLD1-QC- GU</t>
  </si>
  <si>
    <t>GLD1-QC-Cutting</t>
  </si>
  <si>
    <t>GLD1-QC-Auditor Benang</t>
  </si>
  <si>
    <t>GLD1-Manager QA</t>
  </si>
  <si>
    <t>GLD1-QC/Staff</t>
  </si>
  <si>
    <t>GLD2-QC-Sewing</t>
  </si>
  <si>
    <t>GLD2-QC-Finishing</t>
  </si>
  <si>
    <t>GLD2-QC-Others</t>
  </si>
  <si>
    <t>GLD2-QC-Cutting</t>
  </si>
  <si>
    <t>GLD2-QC-Special Washing Team</t>
  </si>
  <si>
    <t>GLD2-Manager  QA</t>
  </si>
  <si>
    <t>GLD2-QC/Staff</t>
  </si>
  <si>
    <t>GLD3-QC-Sewing</t>
  </si>
  <si>
    <t>GLD3-QC-Finishing</t>
  </si>
  <si>
    <t>GLD3-QC-Others</t>
  </si>
  <si>
    <t>GLD3-QC-CUTTING</t>
  </si>
  <si>
    <t>GLD3-QC-QA</t>
  </si>
  <si>
    <t>GLD3-Manager QA</t>
  </si>
  <si>
    <t>GLD3-QC/Staff</t>
  </si>
  <si>
    <t>GLD5-QC-Sewing</t>
  </si>
  <si>
    <t>GLD5-QC-Finishing</t>
  </si>
  <si>
    <t>GLD5-QC-Others</t>
  </si>
  <si>
    <t>GLD5-QC-CUTTING</t>
  </si>
  <si>
    <t>GLD5-Manager QA</t>
  </si>
  <si>
    <t>GLD5-QC/Staff</t>
  </si>
  <si>
    <t>GLD6-QC-Sewing</t>
  </si>
  <si>
    <t>GLD6-QC-Finishing</t>
  </si>
  <si>
    <t>GLD6-QC-Others</t>
  </si>
  <si>
    <t>GLD6-QC-Cutting</t>
  </si>
  <si>
    <t>GLD6-Manager QA</t>
  </si>
  <si>
    <t>GLD6-QC/Staff</t>
  </si>
  <si>
    <t>Persons</t>
  </si>
  <si>
    <t>CM-C</t>
  </si>
  <si>
    <t>MISKHUT TOYIBAH (CM),</t>
  </si>
  <si>
    <t>GLD5-Sample</t>
  </si>
  <si>
    <t xml:space="preserve">MUTMAINAH (CM), </t>
  </si>
  <si>
    <t>CIKITA MEISA. UMI KULSU  (CM),</t>
  </si>
  <si>
    <t>Person</t>
  </si>
  <si>
    <t>Total Permanent Employee =17.5%</t>
  </si>
  <si>
    <t>Total Contract Employee=82.5%</t>
  </si>
  <si>
    <t>SITI (WN)</t>
  </si>
  <si>
    <t xml:space="preserve"> SRI HANDAYANI. IKA SAFITRI  (CM), </t>
  </si>
  <si>
    <t>SITI DAMILIA (CM)</t>
  </si>
  <si>
    <t>SAKBANIYAH (WN)</t>
  </si>
  <si>
    <t>DWI(S)</t>
  </si>
  <si>
    <t>NUR CHASANAH (CM),</t>
  </si>
  <si>
    <t>RINJANI OKTAFIA H (CM),</t>
  </si>
  <si>
    <t>KHUMAEROH (CM),</t>
  </si>
  <si>
    <t>EKA (S)</t>
  </si>
  <si>
    <t>NUR (WN)</t>
  </si>
  <si>
    <t xml:space="preserve">NADA SILVIA (CM), </t>
  </si>
  <si>
    <t>DATE : September  14, 2026</t>
  </si>
  <si>
    <t>Total Absence = 1 Persons</t>
  </si>
  <si>
    <t>RINI OKTAFIYAH (CM), FARIZI (S0, IMAM, CHOIRUDIN, IATICHOMAH (WN)</t>
  </si>
  <si>
    <t xml:space="preserve">SITI ROIFAH (CM), </t>
  </si>
  <si>
    <t>SITI, ZULAIKAH, UMI (WN)</t>
  </si>
  <si>
    <t>JUMIATUN (S), ERNANA (WN)</t>
  </si>
  <si>
    <t>IRA (WN)</t>
  </si>
  <si>
    <t>SITI, NURUL (WN)</t>
  </si>
  <si>
    <t>SITI(S)</t>
  </si>
  <si>
    <t>SARINAH, SITI (Wn)</t>
  </si>
  <si>
    <t>ANIS CHOLIFAH, SRI WAHYUNI (CM), ANIS (WN)</t>
  </si>
  <si>
    <t>KHOIRUN NISA'(CM), PUDJI  (OL), DANANGM DESTY, RISA (WN)</t>
  </si>
  <si>
    <t>SUCI, RIZKA (Wn)</t>
  </si>
  <si>
    <t>SAPUTRA, SITI, RAFI (Wn)</t>
  </si>
  <si>
    <t>LULUK CHOIRIYAH  (CM), SETI,LUSIANA (WN)</t>
  </si>
  <si>
    <t>PUJI ASTUTI (CM), JULITA (Wn)</t>
  </si>
  <si>
    <t>ADITYA (Wn)</t>
  </si>
  <si>
    <t>IKA, NUR (WN)</t>
  </si>
  <si>
    <t>NUROTUS (WN)</t>
  </si>
  <si>
    <t>RIBUT WINARTI (CM). PUTRIYANI (WN)</t>
  </si>
  <si>
    <t>HILDA (WN)</t>
  </si>
  <si>
    <t>DEVI, INEZ (Wn)</t>
  </si>
  <si>
    <t>MUARIFAH, ROHMAT (WN)</t>
  </si>
  <si>
    <t>SITI(Wn)</t>
  </si>
  <si>
    <t>AHMAD, ANY (Wn)</t>
  </si>
  <si>
    <t>IKA, LILIS, SITI, UMAR (WN)</t>
  </si>
  <si>
    <t>ASEP (Wn)</t>
  </si>
  <si>
    <t>WAHYU (WN)</t>
  </si>
  <si>
    <t>ANIES (WN)</t>
  </si>
  <si>
    <t>SRI EKO SUSILOWATI (CM), DIMAS, KUSMIATI (WN)</t>
  </si>
  <si>
    <t>KHAMIDAH (WN)</t>
  </si>
  <si>
    <t>DWI (WN)</t>
  </si>
  <si>
    <t>FIKI (P), JUMIATI (CN)</t>
  </si>
  <si>
    <t>KUSMIYATUN (OL), SUMARNI, LATIFATUL (WN)</t>
  </si>
  <si>
    <t>MUAKHIROH (CM), FANI, LASMI (Wn)</t>
  </si>
  <si>
    <t>EDI, EVI, SURATI, WIDIYA (WN)</t>
  </si>
  <si>
    <t>SITI (Wn)</t>
  </si>
  <si>
    <t>NUR, ERLIA, LULUS (WN)</t>
  </si>
  <si>
    <t>AINUL, SEKTI (WN)</t>
  </si>
  <si>
    <t>IKHWANSAH  (Wn)</t>
  </si>
  <si>
    <t>TRIA, UMI SITI (WN)</t>
  </si>
  <si>
    <t>SITI MAROH (CM), NIAM, KHOIRUL (WN)</t>
  </si>
  <si>
    <t>ANDRIAN, FATHUR (WN)</t>
  </si>
  <si>
    <t>FUADATUN (P), RIKA (S)</t>
  </si>
  <si>
    <t>SUPARTINI, MAEFA (WN)</t>
  </si>
  <si>
    <t>DINA PUJI LESTARI(CM),</t>
  </si>
  <si>
    <t>TRI HARJANTI (CM) LISA, YUNITA (WN)</t>
  </si>
  <si>
    <t>KASMUDI (WN)</t>
  </si>
  <si>
    <t>MARYANI DWI UTAMI (CM)</t>
  </si>
  <si>
    <t>SITI AMINAH (CM)</t>
  </si>
  <si>
    <t>ESTI, LINA, RIKA (WN)</t>
  </si>
  <si>
    <t>LAILIL (WN)</t>
  </si>
  <si>
    <t>MUGIHARTI (CN), RIZQIYAH (S)</t>
  </si>
  <si>
    <t>SENIPAH (WN)</t>
  </si>
  <si>
    <t>SUTARI (WN)</t>
  </si>
  <si>
    <t>MUNAZAH, SUHANDONO (WN)</t>
  </si>
  <si>
    <t>LILIS (WN)</t>
  </si>
  <si>
    <t>TAUFIKUL (WN)</t>
  </si>
  <si>
    <t>ANJAR FITRIANA (CM), ELFI, HANIFAH, ISMORINI, NAYLA (WN)</t>
  </si>
  <si>
    <t>WIYATA (WN)</t>
  </si>
  <si>
    <t>LAILATUL, SITI (Wn)</t>
  </si>
  <si>
    <t>SEPTI MALA AMELIA (CM), SITI, SUPARJO (WN)</t>
  </si>
  <si>
    <t>RINA (Wn), saidatul (s)</t>
  </si>
  <si>
    <t>HADI (WN)</t>
  </si>
  <si>
    <t>AGUSTINA DEWI (CM), SITI, BAIDLOWI (WN)</t>
  </si>
  <si>
    <t xml:space="preserve">WAHYU INDRI HAPSARI (CM), </t>
  </si>
  <si>
    <t>DWI (Wn)</t>
  </si>
  <si>
    <t>MARDHIYAH (CM), NURUL, SUMIDAH (WN)</t>
  </si>
  <si>
    <t xml:space="preserve"> NUR EVIYANA  (CM), </t>
  </si>
  <si>
    <t>SITI, MUHTAR (Wn)</t>
  </si>
  <si>
    <t>KHOTIMATUS SA'DIYAH , SITI MARYAM (CM)</t>
  </si>
  <si>
    <t xml:space="preserve">ANGGRENI SUSILOWATI, SITI MAGHFIROH (CM), </t>
  </si>
  <si>
    <t>SITI(OL)</t>
  </si>
  <si>
    <t>YATUL M (CM), ARIEF (Wn)</t>
  </si>
  <si>
    <t>FAJAR ANDRI (CM),  SITI, NIKMATUL (Wn)</t>
  </si>
  <si>
    <t>FATAHILAH, LEGIMAH (WN)</t>
  </si>
  <si>
    <t>AHMAD, SRI (WN)</t>
  </si>
  <si>
    <t>SHOFI (WN)</t>
  </si>
  <si>
    <t>ARIEF (Wn)</t>
  </si>
  <si>
    <t>PURWATI (CM).MASKANAH, MUFAIZAH, MUSRIYAH, NUR, SUPARTI, ZULAIKAH (Wn)</t>
  </si>
  <si>
    <t>IKA, JIDAN, LAILATUL, LUSI, RESA (WN)</t>
  </si>
  <si>
    <t>RIRIN (WN)</t>
  </si>
  <si>
    <t>TUKORI (OL)</t>
  </si>
  <si>
    <t>NOVI (Wn)</t>
  </si>
  <si>
    <t xml:space="preserve">SITI NURUL ULYA (CM), </t>
  </si>
  <si>
    <t>PETRUS (WN)</t>
  </si>
  <si>
    <t>ISRI NASIFAH. LEILA WAHYU TRIYANTI , SAPUTRI HANDAYANI  (CM). APIT, IATIQOMAH, NANDA, NATASYA, NUR, RIZKI, TITIK, ULIN, YOLANDA (WN)</t>
  </si>
  <si>
    <t>VINNA YUNITA (CM), INTAN, IZZATUL, VILSA (Wn)</t>
  </si>
  <si>
    <t>ANISA, USWATUN (WN)</t>
  </si>
  <si>
    <t>NUR , SRI (WN)</t>
  </si>
  <si>
    <t>Total Absence = 61 Persons</t>
  </si>
  <si>
    <t>Total In =  26 Persons</t>
  </si>
  <si>
    <r>
      <t xml:space="preserve">2026/09/14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</si>
  <si>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256 Persons</t>
  </si>
  <si>
    <t>Total Out = 45 Persons</t>
  </si>
  <si>
    <t>Total Persen Absence = 3.7 %</t>
  </si>
  <si>
    <t>Total Absence = 318 Persons</t>
  </si>
  <si>
    <t>Total Persen Hadir = 96.3 %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</si>
</sst>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227" fillId="12" borderId="0" xfId="1" applyFont="1" applyFill="1" applyBorder="1" applyAlignment="1">
      <alignment horizontal="left" vertic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78582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169069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332</xdr:row>
      <xdr:rowOff>161925</xdr:rowOff>
    </xdr:to>
    <xdr:sp macro="" textlink="">
      <xdr:nvSpPr>
        <xdr:cNvPr id="5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331</xdr:row>
      <xdr:rowOff>106680</xdr:rowOff>
    </xdr:from>
    <xdr:to>
      <xdr:col>35</xdr:col>
      <xdr:colOff>297180</xdr:colOff>
      <xdr:row>337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4"/>
  <sheetViews>
    <sheetView zoomScaleNormal="100" workbookViewId="0">
      <pane xSplit="1" ySplit="1" topLeftCell="L2" activePane="bottomRight" state="frozen"/>
      <selection activeCell="U968" sqref="U968"/>
      <selection pane="topRight" activeCell="U968" sqref="U968"/>
      <selection pane="bottomLeft" activeCell="U968" sqref="U968"/>
      <selection pane="bottomRight" activeCell="T1034" sqref="T1034:U1034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1462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1463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1476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1469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1572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1477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1475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1478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1485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1486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1479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1498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1499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1517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1522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7" t="s">
        <v>1528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1566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1518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1520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1521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1544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1550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1554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1545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1546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1555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1549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1548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1552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1547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1551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1556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1567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1568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1569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1578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1579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1580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1600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1593</v>
      </c>
      <c r="T315" s="645" t="s">
        <v>755</v>
      </c>
      <c r="U315" s="645" t="s">
        <v>572</v>
      </c>
      <c r="X315" s="241"/>
    </row>
    <row r="316" spans="19:27" hidden="1">
      <c r="S316" s="647" t="s">
        <v>1594</v>
      </c>
      <c r="T316" s="645" t="s">
        <v>755</v>
      </c>
      <c r="U316" s="645" t="s">
        <v>572</v>
      </c>
      <c r="X316" s="241"/>
    </row>
    <row r="317" spans="19:27" hidden="1">
      <c r="S317" s="651" t="s">
        <v>1598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1595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1596</v>
      </c>
      <c r="T334" s="645" t="s">
        <v>755</v>
      </c>
      <c r="U334" s="645" t="s">
        <v>572</v>
      </c>
      <c r="X334" s="241"/>
    </row>
    <row r="335" spans="19:24" hidden="1">
      <c r="S335" s="651" t="s">
        <v>1601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1472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1523</v>
      </c>
      <c r="T411" s="645" t="s">
        <v>800</v>
      </c>
      <c r="U411" s="645" t="s">
        <v>294</v>
      </c>
      <c r="X411" s="241"/>
    </row>
    <row r="412" spans="19:24" hidden="1">
      <c r="S412" s="651" t="s">
        <v>1525</v>
      </c>
      <c r="T412" s="645" t="s">
        <v>800</v>
      </c>
      <c r="U412" s="645" t="s">
        <v>936</v>
      </c>
      <c r="X412" s="241"/>
    </row>
    <row r="413" spans="19:24" hidden="1">
      <c r="S413" s="645" t="s">
        <v>1526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1529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 hidden="1">
      <c r="S430" s="645" t="s">
        <v>1615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1487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1531</v>
      </c>
      <c r="T445" s="645" t="s">
        <v>800</v>
      </c>
      <c r="U445" s="645" t="s">
        <v>936</v>
      </c>
      <c r="X445" s="241"/>
    </row>
    <row r="446" spans="19:24" hidden="1">
      <c r="S446" s="645" t="s">
        <v>1532</v>
      </c>
      <c r="T446" s="645" t="s">
        <v>800</v>
      </c>
      <c r="U446" s="645" t="s">
        <v>936</v>
      </c>
      <c r="X446" s="241"/>
    </row>
    <row r="447" spans="19:24" hidden="1">
      <c r="S447" s="645" t="s">
        <v>1612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1586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1489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1585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 hidden="1">
      <c r="S480" s="663" t="s">
        <v>1608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1490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1501</v>
      </c>
      <c r="T495" s="645" t="s">
        <v>755</v>
      </c>
      <c r="U495" s="645" t="s">
        <v>737</v>
      </c>
    </row>
    <row r="496" spans="19:24" hidden="1">
      <c r="S496" s="645" t="s">
        <v>1504</v>
      </c>
      <c r="T496" s="645" t="s">
        <v>755</v>
      </c>
      <c r="U496" s="645" t="s">
        <v>737</v>
      </c>
    </row>
    <row r="497" spans="19:22" hidden="1">
      <c r="S497" s="645" t="s">
        <v>1502</v>
      </c>
      <c r="T497" s="645" t="s">
        <v>755</v>
      </c>
      <c r="U497" s="645" t="s">
        <v>737</v>
      </c>
    </row>
    <row r="498" spans="19:22" hidden="1">
      <c r="S498" s="645" t="s">
        <v>1505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1519</v>
      </c>
      <c r="T500" s="645" t="s">
        <v>755</v>
      </c>
      <c r="U500" s="645" t="s">
        <v>793</v>
      </c>
    </row>
    <row r="501" spans="19:22" hidden="1">
      <c r="S501" s="645" t="s">
        <v>1524</v>
      </c>
      <c r="T501" s="645" t="s">
        <v>755</v>
      </c>
      <c r="U501" s="645" t="s">
        <v>793</v>
      </c>
    </row>
    <row r="502" spans="19:22" hidden="1">
      <c r="S502" s="654" t="s">
        <v>1530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1500</v>
      </c>
      <c r="T504" s="645" t="s">
        <v>755</v>
      </c>
      <c r="U504" s="645" t="s">
        <v>737</v>
      </c>
    </row>
    <row r="505" spans="19:22" hidden="1">
      <c r="S505" s="645" t="s">
        <v>1503</v>
      </c>
      <c r="T505" s="645" t="s">
        <v>755</v>
      </c>
      <c r="U505" s="645" t="s">
        <v>737</v>
      </c>
    </row>
    <row r="506" spans="19:22" hidden="1">
      <c r="S506" s="645" t="s">
        <v>1506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1613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1507</v>
      </c>
      <c r="T513" s="645" t="s">
        <v>755</v>
      </c>
      <c r="U513" s="645" t="s">
        <v>737</v>
      </c>
    </row>
    <row r="514" spans="19:22" hidden="1">
      <c r="S514" s="645" t="s">
        <v>1508</v>
      </c>
      <c r="T514" s="645" t="s">
        <v>755</v>
      </c>
      <c r="U514" s="645" t="s">
        <v>737</v>
      </c>
    </row>
    <row r="515" spans="19:22" hidden="1">
      <c r="S515" s="645" t="s">
        <v>1534</v>
      </c>
      <c r="T515" s="645" t="s">
        <v>800</v>
      </c>
      <c r="U515" s="645" t="s">
        <v>294</v>
      </c>
    </row>
    <row r="516" spans="19:22" hidden="1">
      <c r="S516" s="645" t="s">
        <v>1560</v>
      </c>
      <c r="T516" s="645" t="s">
        <v>755</v>
      </c>
      <c r="U516" s="645" t="s">
        <v>855</v>
      </c>
    </row>
    <row r="517" spans="19:22" hidden="1">
      <c r="S517" s="645" t="s">
        <v>1561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1584</v>
      </c>
      <c r="T521" s="645" t="s">
        <v>755</v>
      </c>
      <c r="U521" s="645" t="s">
        <v>742</v>
      </c>
    </row>
    <row r="522" spans="19:22" hidden="1">
      <c r="S522" s="645" t="s">
        <v>1588</v>
      </c>
      <c r="T522" s="645" t="s">
        <v>755</v>
      </c>
      <c r="U522" s="645" t="s">
        <v>742</v>
      </c>
    </row>
    <row r="523" spans="19:22" hidden="1">
      <c r="S523" s="645" t="s">
        <v>1537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1488</v>
      </c>
      <c r="T525" s="645" t="s">
        <v>806</v>
      </c>
      <c r="U525" s="645" t="s">
        <v>807</v>
      </c>
    </row>
    <row r="526" spans="19:22" hidden="1">
      <c r="S526" s="645" t="s">
        <v>1491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1570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1559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1493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1619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1533</v>
      </c>
      <c r="T553" s="645" t="s">
        <v>755</v>
      </c>
      <c r="U553" s="653" t="s">
        <v>797</v>
      </c>
    </row>
    <row r="554" spans="19:22" hidden="1">
      <c r="S554" s="645" t="s">
        <v>1589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1509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1557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1587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 hidden="1">
      <c r="S580" s="645" t="s">
        <v>1621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1553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1605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1536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1535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1542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1511</v>
      </c>
      <c r="T874" s="675" t="s">
        <v>755</v>
      </c>
      <c r="U874" s="645" t="s">
        <v>1307</v>
      </c>
    </row>
    <row r="875" spans="19:22" hidden="1">
      <c r="S875" s="645" t="s">
        <v>1510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 hidden="1">
      <c r="S884" s="645" t="s">
        <v>1627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1539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1494</v>
      </c>
      <c r="T894" s="645" t="s">
        <v>800</v>
      </c>
      <c r="U894" s="645" t="s">
        <v>1192</v>
      </c>
    </row>
    <row r="895" spans="19:22" hidden="1">
      <c r="S895" s="677" t="s">
        <v>1512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1541</v>
      </c>
      <c r="T900" s="675" t="s">
        <v>755</v>
      </c>
      <c r="U900" s="645" t="s">
        <v>797</v>
      </c>
      <c r="V900" s="684"/>
    </row>
    <row r="901" spans="19:22" hidden="1">
      <c r="S901" s="676" t="s">
        <v>1571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1564</v>
      </c>
      <c r="T906" s="675" t="s">
        <v>755</v>
      </c>
      <c r="U906" s="645" t="s">
        <v>855</v>
      </c>
      <c r="V906" s="660"/>
    </row>
    <row r="907" spans="19:22" hidden="1">
      <c r="S907" s="679" t="s">
        <v>1590</v>
      </c>
      <c r="T907" s="675" t="s">
        <v>755</v>
      </c>
      <c r="U907" s="645" t="s">
        <v>742</v>
      </c>
      <c r="V907" s="660"/>
    </row>
    <row r="908" spans="19:22" hidden="1">
      <c r="S908" s="679" t="s">
        <v>1592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1495</v>
      </c>
      <c r="T912" s="645" t="s">
        <v>755</v>
      </c>
      <c r="U912" s="645" t="s">
        <v>1317</v>
      </c>
    </row>
    <row r="913" spans="19:22" hidden="1">
      <c r="S913" s="686" t="s">
        <v>1540</v>
      </c>
      <c r="T913" s="645" t="s">
        <v>800</v>
      </c>
      <c r="U913" s="645" t="s">
        <v>936</v>
      </c>
    </row>
    <row r="914" spans="19:22" hidden="1">
      <c r="S914" s="679" t="s">
        <v>1565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1562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1625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1538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1591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1482</v>
      </c>
      <c r="T971" s="645" t="s">
        <v>800</v>
      </c>
      <c r="U971" s="645" t="s">
        <v>72</v>
      </c>
      <c r="V971" s="654"/>
    </row>
    <row r="972" spans="19:23" hidden="1">
      <c r="S972" s="654" t="s">
        <v>1483</v>
      </c>
      <c r="T972" s="645" t="s">
        <v>806</v>
      </c>
      <c r="U972" s="645" t="s">
        <v>736</v>
      </c>
      <c r="V972" s="654"/>
    </row>
    <row r="973" spans="19:23" hidden="1">
      <c r="S973" s="654" t="s">
        <v>1558</v>
      </c>
      <c r="T973" s="654" t="s">
        <v>806</v>
      </c>
      <c r="U973" s="654" t="s">
        <v>855</v>
      </c>
    </row>
    <row r="974" spans="19:23" hidden="1">
      <c r="S974" s="669" t="s">
        <v>1480</v>
      </c>
      <c r="T974" s="669" t="s">
        <v>800</v>
      </c>
      <c r="U974" s="669" t="s">
        <v>72</v>
      </c>
    </row>
    <row r="975" spans="19:23" hidden="1">
      <c r="S975" s="669" t="s">
        <v>1481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1602</v>
      </c>
      <c r="T977" s="650" t="s">
        <v>755</v>
      </c>
      <c r="U977" s="650" t="s">
        <v>572</v>
      </c>
    </row>
    <row r="978" spans="19:22" hidden="1">
      <c r="S978" s="650" t="s">
        <v>1603</v>
      </c>
      <c r="T978" s="650" t="s">
        <v>755</v>
      </c>
      <c r="U978" s="650" t="s">
        <v>572</v>
      </c>
    </row>
    <row r="979" spans="19:22" hidden="1">
      <c r="S979" s="650" t="s">
        <v>1604</v>
      </c>
      <c r="T979" s="650" t="s">
        <v>755</v>
      </c>
      <c r="U979" s="650" t="s">
        <v>572</v>
      </c>
    </row>
    <row r="980" spans="19:22" hidden="1">
      <c r="S980" s="650" t="s">
        <v>1609</v>
      </c>
      <c r="T980" s="650" t="s">
        <v>755</v>
      </c>
      <c r="U980" s="650" t="s">
        <v>572</v>
      </c>
    </row>
    <row r="981" spans="19:22" hidden="1">
      <c r="S981" s="650" t="s">
        <v>1610</v>
      </c>
      <c r="T981" s="650" t="s">
        <v>755</v>
      </c>
      <c r="U981" s="650" t="s">
        <v>572</v>
      </c>
    </row>
    <row r="982" spans="19:22" hidden="1">
      <c r="S982" s="650" t="s">
        <v>1611</v>
      </c>
      <c r="T982" s="650" t="s">
        <v>755</v>
      </c>
      <c r="U982" s="650" t="s">
        <v>572</v>
      </c>
    </row>
    <row r="983" spans="19:22" hidden="1">
      <c r="S983" s="650" t="s">
        <v>1616</v>
      </c>
      <c r="T983" s="650" t="s">
        <v>755</v>
      </c>
      <c r="U983" s="650" t="s">
        <v>572</v>
      </c>
    </row>
    <row r="984" spans="19:22" hidden="1">
      <c r="S984" s="650" t="s">
        <v>1617</v>
      </c>
      <c r="T984" s="650" t="s">
        <v>755</v>
      </c>
      <c r="U984" s="650" t="s">
        <v>572</v>
      </c>
    </row>
    <row r="985" spans="19:22" hidden="1">
      <c r="S985" s="650" t="s">
        <v>1618</v>
      </c>
      <c r="T985" s="650" t="s">
        <v>755</v>
      </c>
      <c r="U985" s="650" t="s">
        <v>572</v>
      </c>
    </row>
    <row r="986" spans="19:22" hidden="1">
      <c r="S986" s="650" t="s">
        <v>1622</v>
      </c>
      <c r="T986" s="650" t="s">
        <v>755</v>
      </c>
      <c r="U986" s="650" t="s">
        <v>572</v>
      </c>
    </row>
    <row r="987" spans="19:22" hidden="1">
      <c r="S987" s="650" t="s">
        <v>1623</v>
      </c>
      <c r="T987" s="650" t="s">
        <v>755</v>
      </c>
      <c r="U987" s="650" t="s">
        <v>572</v>
      </c>
    </row>
    <row r="988" spans="19:22" hidden="1">
      <c r="S988" s="650" t="s">
        <v>1624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1582</v>
      </c>
      <c r="T990" s="654" t="s">
        <v>755</v>
      </c>
      <c r="U990" s="654" t="s">
        <v>742</v>
      </c>
    </row>
    <row r="991" spans="19:22" hidden="1">
      <c r="S991" s="689" t="s">
        <v>1583</v>
      </c>
      <c r="T991" s="689" t="s">
        <v>755</v>
      </c>
      <c r="U991" s="689" t="s">
        <v>742</v>
      </c>
    </row>
    <row r="992" spans="19:22" hidden="1">
      <c r="S992" s="662" t="s">
        <v>1575</v>
      </c>
      <c r="T992" s="654" t="s">
        <v>755</v>
      </c>
      <c r="U992" s="654" t="s">
        <v>756</v>
      </c>
    </row>
    <row r="993" spans="19:23" hidden="1">
      <c r="S993" s="654" t="s">
        <v>1576</v>
      </c>
      <c r="T993" s="654" t="s">
        <v>755</v>
      </c>
      <c r="U993" s="654" t="s">
        <v>756</v>
      </c>
    </row>
    <row r="994" spans="19:23" hidden="1">
      <c r="S994" s="654" t="s">
        <v>1573</v>
      </c>
      <c r="T994" s="654" t="s">
        <v>755</v>
      </c>
      <c r="U994" s="654" t="s">
        <v>756</v>
      </c>
    </row>
    <row r="995" spans="19:23" hidden="1">
      <c r="S995" s="654" t="s">
        <v>1577</v>
      </c>
      <c r="T995" s="654" t="s">
        <v>755</v>
      </c>
      <c r="U995" s="654" t="s">
        <v>756</v>
      </c>
    </row>
    <row r="996" spans="19:23" hidden="1">
      <c r="S996" s="654" t="s">
        <v>1574</v>
      </c>
      <c r="T996" s="654" t="s">
        <v>755</v>
      </c>
      <c r="U996" s="654" t="s">
        <v>756</v>
      </c>
    </row>
    <row r="997" spans="19:23" hidden="1">
      <c r="S997" s="654" t="s">
        <v>1581</v>
      </c>
      <c r="T997" s="654" t="s">
        <v>755</v>
      </c>
      <c r="U997" s="654" t="s">
        <v>742</v>
      </c>
    </row>
    <row r="998" spans="19:23">
      <c r="S998" s="654" t="s">
        <v>1543</v>
      </c>
      <c r="T998" s="654" t="s">
        <v>755</v>
      </c>
      <c r="U998" s="654" t="s">
        <v>855</v>
      </c>
    </row>
    <row r="999" spans="19:23" hidden="1">
      <c r="S999" s="645" t="s">
        <v>1563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1497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1484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1464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1465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1466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1467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1468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1470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1471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1492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1597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1473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1527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1496</v>
      </c>
      <c r="T1025" s="654" t="s">
        <v>935</v>
      </c>
      <c r="U1025" s="654" t="s">
        <v>987</v>
      </c>
    </row>
    <row r="1026" spans="18:24" hidden="1">
      <c r="S1026" s="654" t="s">
        <v>1474</v>
      </c>
      <c r="T1026" s="654" t="s">
        <v>755</v>
      </c>
      <c r="U1026" s="654" t="s">
        <v>756</v>
      </c>
    </row>
    <row r="1027" spans="18:24" hidden="1">
      <c r="S1027" s="654" t="s">
        <v>1607</v>
      </c>
      <c r="T1027" s="654" t="s">
        <v>755</v>
      </c>
      <c r="U1027" s="654" t="s">
        <v>756</v>
      </c>
    </row>
    <row r="1028" spans="18:24" hidden="1">
      <c r="S1028" s="654" t="s">
        <v>1614</v>
      </c>
      <c r="T1028" s="654" t="s">
        <v>755</v>
      </c>
      <c r="U1028" s="654" t="s">
        <v>756</v>
      </c>
    </row>
    <row r="1029" spans="18:24" hidden="1">
      <c r="S1029" s="654" t="s">
        <v>1620</v>
      </c>
      <c r="T1029" s="654" t="s">
        <v>755</v>
      </c>
      <c r="U1029" s="654" t="s">
        <v>756</v>
      </c>
    </row>
    <row r="1030" spans="18:24" hidden="1">
      <c r="S1030" s="654" t="s">
        <v>1626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1599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1606</v>
      </c>
      <c r="T1033" s="654" t="s">
        <v>755</v>
      </c>
      <c r="U1033" s="654" t="s">
        <v>572</v>
      </c>
      <c r="X1033" s="906" t="s">
        <v>1454</v>
      </c>
    </row>
    <row r="1034" spans="18:24">
      <c r="S1034" s="645" t="s">
        <v>1631</v>
      </c>
      <c r="T1034" s="645" t="s">
        <v>806</v>
      </c>
      <c r="U1034" s="645" t="s">
        <v>1059</v>
      </c>
    </row>
  </sheetData>
  <autoFilter ref="S1:W1034">
    <filterColumn colId="0">
      <filters>
        <filter val="GLD5-Sample"/>
        <filter val="GLDH-Mekanik Sample"/>
        <filter val="GLDH-Pattern/POLA/Sample"/>
        <filter val="Pattern/POLA/Sample/Marker"/>
        <filter val="Pattern/POLA/Sample/Marker (HL)"/>
        <filter val="Pattern/POLA/Sample/Operator"/>
        <filter val="Pattern/POLA/Sample/Staff"/>
        <filter val="Sample (Center)"/>
        <filter val="Sample (HL)"/>
        <filter val="Sample (TP)"/>
        <filter val="Temporary Sample (HL)"/>
        <filter val="Temporary Sample/Kantong Bobok (HL)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9"/>
  <sheetViews>
    <sheetView zoomScale="80" zoomScaleNormal="80" workbookViewId="0">
      <pane xSplit="11" ySplit="8" topLeftCell="AC314" activePane="bottomRight" state="frozen"/>
      <selection pane="topRight" activeCell="L1" sqref="L1"/>
      <selection pane="bottomLeft" activeCell="A9" sqref="A9"/>
      <selection pane="bottomRight" activeCell="BA316" sqref="BA31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7.6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5"/>
    </row>
    <row r="2" spans="1:57" s="706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1648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3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1" t="s">
        <v>1386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8" t="s">
        <v>5</v>
      </c>
      <c r="BD5" s="714" t="s">
        <v>11</v>
      </c>
      <c r="BE5" s="705"/>
    </row>
    <row r="6" spans="1:57" s="706" customFormat="1" ht="12.75">
      <c r="A6" s="933"/>
      <c r="B6" s="934"/>
      <c r="C6" s="920"/>
      <c r="D6" s="936"/>
      <c r="E6" s="936"/>
      <c r="F6" s="921"/>
      <c r="G6" s="715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1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79"/>
      <c r="BD6" s="716"/>
      <c r="BE6" s="705"/>
    </row>
    <row r="7" spans="1:57" s="706" customFormat="1" ht="12.75">
      <c r="A7" s="933"/>
      <c r="B7" s="934"/>
      <c r="C7" s="916" t="s">
        <v>20</v>
      </c>
      <c r="D7" s="917"/>
      <c r="E7" s="916" t="s">
        <v>21</v>
      </c>
      <c r="F7" s="917"/>
      <c r="G7" s="715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1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7" t="s">
        <v>16</v>
      </c>
      <c r="AX7" s="718" t="s">
        <v>22</v>
      </c>
      <c r="AY7" s="916" t="s">
        <v>20</v>
      </c>
      <c r="AZ7" s="917"/>
      <c r="BA7" s="916" t="s">
        <v>21</v>
      </c>
      <c r="BB7" s="917"/>
      <c r="BC7" s="879"/>
      <c r="BD7" s="719"/>
      <c r="BE7" s="705"/>
    </row>
    <row r="8" spans="1:57" s="706" customFormat="1" ht="13.5" thickBot="1">
      <c r="A8" s="933"/>
      <c r="B8" s="934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1458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1462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1463</v>
      </c>
      <c r="C23" s="546">
        <v>0</v>
      </c>
      <c r="D23" s="546">
        <v>0</v>
      </c>
      <c r="E23" s="546">
        <v>8</v>
      </c>
      <c r="F23" s="546">
        <v>3</v>
      </c>
      <c r="G23" s="728">
        <v>11</v>
      </c>
      <c r="H23" s="899"/>
      <c r="I23" s="899"/>
      <c r="J23" s="899"/>
      <c r="K23" s="899"/>
      <c r="L23" s="899"/>
      <c r="M23" s="899"/>
      <c r="N23" s="899">
        <v>1</v>
      </c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10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7</v>
      </c>
      <c r="BB23" s="546">
        <v>3</v>
      </c>
      <c r="BC23" s="733">
        <v>10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1464</v>
      </c>
      <c r="C24" s="546">
        <v>0</v>
      </c>
      <c r="D24" s="546">
        <v>0</v>
      </c>
      <c r="E24" s="546">
        <v>5</v>
      </c>
      <c r="F24" s="546">
        <v>2</v>
      </c>
      <c r="G24" s="728">
        <v>7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7</v>
      </c>
      <c r="Y24" s="899"/>
      <c r="Z24" s="899"/>
      <c r="AA24" s="899"/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0</v>
      </c>
      <c r="AY24" s="546">
        <v>0</v>
      </c>
      <c r="AZ24" s="546">
        <v>0</v>
      </c>
      <c r="BA24" s="546">
        <v>5</v>
      </c>
      <c r="BB24" s="546">
        <v>2</v>
      </c>
      <c r="BC24" s="733">
        <v>7</v>
      </c>
      <c r="BD24" s="744"/>
      <c r="BE24" s="705"/>
    </row>
    <row r="25" spans="1:57" s="706" customFormat="1" ht="12.75">
      <c r="A25" s="727">
        <v>4</v>
      </c>
      <c r="B25" s="759" t="s">
        <v>1465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>
        <v>1</v>
      </c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4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3</v>
      </c>
      <c r="BB25" s="546">
        <v>1</v>
      </c>
      <c r="BC25" s="733">
        <v>4</v>
      </c>
      <c r="BD25" s="744"/>
      <c r="BE25" s="705"/>
    </row>
    <row r="26" spans="1:57" s="706" customFormat="1" ht="12.75">
      <c r="A26" s="727">
        <v>5</v>
      </c>
      <c r="B26" s="767" t="s">
        <v>1466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/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0</v>
      </c>
      <c r="AY26" s="546">
        <v>0</v>
      </c>
      <c r="AZ26" s="546">
        <v>0</v>
      </c>
      <c r="BA26" s="546">
        <v>3</v>
      </c>
      <c r="BB26" s="546">
        <v>1</v>
      </c>
      <c r="BC26" s="733">
        <v>4</v>
      </c>
      <c r="BD26" s="744"/>
      <c r="BE26" s="705"/>
    </row>
    <row r="27" spans="1:57" s="706" customFormat="1" ht="12.75">
      <c r="A27" s="727">
        <v>6</v>
      </c>
      <c r="B27" s="843" t="s">
        <v>1467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1468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1469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1470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1471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1472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/>
      <c r="AM32" s="899"/>
      <c r="AN32" s="899"/>
      <c r="AO32" s="729"/>
      <c r="AP32" s="729"/>
      <c r="AQ32" s="729"/>
      <c r="AR32" s="729"/>
      <c r="AS32" s="729"/>
      <c r="AT32" s="729">
        <v>1</v>
      </c>
      <c r="AU32" s="729"/>
      <c r="AV32" s="729"/>
      <c r="AW32" s="728">
        <v>1</v>
      </c>
      <c r="AX32" s="732">
        <v>0</v>
      </c>
      <c r="AY32" s="546">
        <v>0</v>
      </c>
      <c r="AZ32" s="546">
        <v>4</v>
      </c>
      <c r="BA32" s="546">
        <v>0</v>
      </c>
      <c r="BB32" s="546">
        <v>0</v>
      </c>
      <c r="BC32" s="733">
        <v>4</v>
      </c>
      <c r="BD32" s="744" t="s">
        <v>1630</v>
      </c>
      <c r="BE32" s="705"/>
    </row>
    <row r="33" spans="1:57" s="706" customFormat="1" ht="12.75">
      <c r="A33" s="727">
        <v>12</v>
      </c>
      <c r="B33" s="846" t="s">
        <v>1473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/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0</v>
      </c>
      <c r="AY33" s="546">
        <v>0</v>
      </c>
      <c r="AZ33" s="546">
        <v>0</v>
      </c>
      <c r="BA33" s="546">
        <v>1</v>
      </c>
      <c r="BB33" s="546">
        <v>7</v>
      </c>
      <c r="BC33" s="733">
        <v>8</v>
      </c>
      <c r="BD33" s="760"/>
      <c r="BE33" s="758"/>
    </row>
    <row r="34" spans="1:57" s="706" customFormat="1" ht="12.75">
      <c r="A34" s="727">
        <v>13</v>
      </c>
      <c r="B34" s="846" t="s">
        <v>1474</v>
      </c>
      <c r="C34" s="546">
        <v>1</v>
      </c>
      <c r="D34" s="546">
        <v>14</v>
      </c>
      <c r="E34" s="546">
        <v>1</v>
      </c>
      <c r="F34" s="546">
        <v>5</v>
      </c>
      <c r="G34" s="728">
        <v>21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/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0</v>
      </c>
      <c r="AY34" s="546">
        <v>1</v>
      </c>
      <c r="AZ34" s="546">
        <v>14</v>
      </c>
      <c r="BA34" s="546">
        <v>1</v>
      </c>
      <c r="BB34" s="546">
        <v>5</v>
      </c>
      <c r="BC34" s="733">
        <v>21</v>
      </c>
      <c r="BD34" s="760"/>
      <c r="BE34" s="758"/>
    </row>
    <row r="35" spans="1:57" s="706" customFormat="1" ht="12.75">
      <c r="A35" s="727">
        <v>14</v>
      </c>
      <c r="B35" s="846" t="s">
        <v>1475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1476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1477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10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36</v>
      </c>
      <c r="F40" s="546">
        <v>26</v>
      </c>
      <c r="G40" s="546">
        <v>138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2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136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1</v>
      </c>
      <c r="AX40" s="69">
        <v>0</v>
      </c>
      <c r="AY40" s="69">
        <v>26</v>
      </c>
      <c r="AZ40" s="69">
        <v>49</v>
      </c>
      <c r="BA40" s="69">
        <v>34</v>
      </c>
      <c r="BB40" s="69">
        <v>26</v>
      </c>
      <c r="BC40" s="69">
        <v>135</v>
      </c>
      <c r="BD40" s="753" t="s">
        <v>1649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1478</v>
      </c>
      <c r="C42" s="546">
        <v>16</v>
      </c>
      <c r="D42" s="546">
        <v>38</v>
      </c>
      <c r="E42" s="546">
        <v>4</v>
      </c>
      <c r="F42" s="546">
        <v>17</v>
      </c>
      <c r="G42" s="728">
        <v>75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75</v>
      </c>
      <c r="Y42" s="899">
        <v>2</v>
      </c>
      <c r="Z42" s="899">
        <v>1</v>
      </c>
      <c r="AA42" s="899"/>
      <c r="AB42" s="899">
        <v>1</v>
      </c>
      <c r="AC42" s="899">
        <v>1</v>
      </c>
      <c r="AD42" s="899"/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5</v>
      </c>
      <c r="AX42" s="732">
        <v>1</v>
      </c>
      <c r="AY42" s="546">
        <v>13</v>
      </c>
      <c r="AZ42" s="546">
        <v>36</v>
      </c>
      <c r="BA42" s="546">
        <v>4</v>
      </c>
      <c r="BB42" s="546">
        <v>16</v>
      </c>
      <c r="BC42" s="733">
        <v>69</v>
      </c>
      <c r="BD42" s="744" t="s">
        <v>1650</v>
      </c>
      <c r="BE42" s="705" t="s">
        <v>65</v>
      </c>
    </row>
    <row r="43" spans="1:57" s="706" customFormat="1" ht="12.75">
      <c r="A43" s="740">
        <v>2</v>
      </c>
      <c r="B43" s="842" t="s">
        <v>1479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1480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1481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1482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1483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1484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1485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150</v>
      </c>
      <c r="Y49" s="899"/>
      <c r="Z49" s="899"/>
      <c r="AA49" s="899">
        <v>1</v>
      </c>
      <c r="AB49" s="899">
        <v>5</v>
      </c>
      <c r="AC49" s="899"/>
      <c r="AD49" s="899"/>
      <c r="AE49" s="899"/>
      <c r="AF49" s="899"/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7</v>
      </c>
      <c r="AY49" s="546">
        <v>0</v>
      </c>
      <c r="AZ49" s="546">
        <v>0</v>
      </c>
      <c r="BA49" s="546">
        <v>30</v>
      </c>
      <c r="BB49" s="546">
        <v>113</v>
      </c>
      <c r="BC49" s="733">
        <v>143</v>
      </c>
      <c r="BD49" s="756" t="s">
        <v>1651</v>
      </c>
      <c r="BE49" s="705" t="s">
        <v>72</v>
      </c>
    </row>
    <row r="50" spans="1:57" s="706" customFormat="1" ht="12.75">
      <c r="A50" s="740">
        <v>9</v>
      </c>
      <c r="B50" s="842" t="s">
        <v>1486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/>
      <c r="Z50" s="899"/>
      <c r="AA50" s="899">
        <v>1</v>
      </c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0</v>
      </c>
      <c r="AX50" s="732">
        <v>1</v>
      </c>
      <c r="AY50" s="546">
        <v>2</v>
      </c>
      <c r="AZ50" s="546">
        <v>2</v>
      </c>
      <c r="BA50" s="546">
        <v>0</v>
      </c>
      <c r="BB50" s="546">
        <v>1</v>
      </c>
      <c r="BC50" s="733">
        <v>5</v>
      </c>
      <c r="BD50" s="756"/>
      <c r="BE50" s="758"/>
    </row>
    <row r="51" spans="1:57" s="706" customFormat="1" ht="12.75">
      <c r="A51" s="740">
        <v>10</v>
      </c>
      <c r="B51" s="759" t="s">
        <v>1487</v>
      </c>
      <c r="C51" s="546">
        <v>2</v>
      </c>
      <c r="D51" s="546">
        <v>0</v>
      </c>
      <c r="E51" s="546">
        <v>32</v>
      </c>
      <c r="F51" s="546">
        <v>112</v>
      </c>
      <c r="G51" s="728">
        <v>146</v>
      </c>
      <c r="H51" s="899"/>
      <c r="I51" s="899"/>
      <c r="J51" s="899"/>
      <c r="K51" s="899">
        <v>2</v>
      </c>
      <c r="L51" s="899"/>
      <c r="M51" s="899"/>
      <c r="N51" s="899"/>
      <c r="O51" s="899">
        <v>2</v>
      </c>
      <c r="P51" s="736"/>
      <c r="Q51" s="736"/>
      <c r="R51" s="736"/>
      <c r="S51" s="736"/>
      <c r="T51" s="736"/>
      <c r="U51" s="736"/>
      <c r="V51" s="736"/>
      <c r="W51" s="736"/>
      <c r="X51" s="731">
        <v>146</v>
      </c>
      <c r="Y51" s="899"/>
      <c r="Z51" s="899"/>
      <c r="AA51" s="899"/>
      <c r="AB51" s="899">
        <v>3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/>
      <c r="AW51" s="728">
        <v>0</v>
      </c>
      <c r="AX51" s="732">
        <v>3</v>
      </c>
      <c r="AY51" s="546">
        <v>2</v>
      </c>
      <c r="AZ51" s="546">
        <v>0</v>
      </c>
      <c r="BA51" s="546">
        <v>32</v>
      </c>
      <c r="BB51" s="546">
        <v>109</v>
      </c>
      <c r="BC51" s="733">
        <v>143</v>
      </c>
      <c r="BD51" s="756" t="s">
        <v>1652</v>
      </c>
      <c r="BE51" s="758"/>
    </row>
    <row r="52" spans="1:57" s="706" customFormat="1" ht="12.75">
      <c r="A52" s="740">
        <v>11</v>
      </c>
      <c r="B52" s="759" t="s">
        <v>1488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1489</v>
      </c>
      <c r="C53" s="546">
        <v>0</v>
      </c>
      <c r="D53" s="546">
        <v>0</v>
      </c>
      <c r="E53" s="546">
        <v>19</v>
      </c>
      <c r="F53" s="546">
        <v>30</v>
      </c>
      <c r="G53" s="728">
        <v>49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>
        <v>2</v>
      </c>
      <c r="X53" s="731">
        <v>47</v>
      </c>
      <c r="Y53" s="899"/>
      <c r="Z53" s="899"/>
      <c r="AA53" s="899"/>
      <c r="AB53" s="899">
        <v>1</v>
      </c>
      <c r="AC53" s="899"/>
      <c r="AD53" s="899"/>
      <c r="AE53" s="899"/>
      <c r="AF53" s="899">
        <v>1</v>
      </c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2</v>
      </c>
      <c r="AY53" s="546">
        <v>0</v>
      </c>
      <c r="AZ53" s="546">
        <v>0</v>
      </c>
      <c r="BA53" s="546">
        <v>19</v>
      </c>
      <c r="BB53" s="546">
        <v>26</v>
      </c>
      <c r="BC53" s="733">
        <v>45</v>
      </c>
      <c r="BD53" s="756"/>
      <c r="BE53" s="705"/>
    </row>
    <row r="54" spans="1:57" s="706" customFormat="1" ht="12.75">
      <c r="A54" s="740">
        <v>13</v>
      </c>
      <c r="B54" s="767" t="s">
        <v>1490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1491</v>
      </c>
      <c r="C55" s="546">
        <v>0</v>
      </c>
      <c r="D55" s="546">
        <v>0</v>
      </c>
      <c r="E55" s="546">
        <v>22</v>
      </c>
      <c r="F55" s="546">
        <v>59</v>
      </c>
      <c r="G55" s="728">
        <v>81</v>
      </c>
      <c r="H55" s="899"/>
      <c r="I55" s="899"/>
      <c r="J55" s="899"/>
      <c r="K55" s="899"/>
      <c r="L55" s="899"/>
      <c r="M55" s="899"/>
      <c r="N55" s="899"/>
      <c r="O55" s="899">
        <v>1</v>
      </c>
      <c r="P55" s="736"/>
      <c r="Q55" s="736"/>
      <c r="R55" s="736"/>
      <c r="S55" s="736"/>
      <c r="T55" s="764"/>
      <c r="U55" s="736"/>
      <c r="V55" s="764"/>
      <c r="W55" s="764"/>
      <c r="X55" s="731">
        <v>80</v>
      </c>
      <c r="Y55" s="899"/>
      <c r="Z55" s="899"/>
      <c r="AA55" s="899"/>
      <c r="AB55" s="899">
        <v>4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4</v>
      </c>
      <c r="AY55" s="546">
        <v>0</v>
      </c>
      <c r="AZ55" s="546">
        <v>0</v>
      </c>
      <c r="BA55" s="546">
        <v>22</v>
      </c>
      <c r="BB55" s="546">
        <v>54</v>
      </c>
      <c r="BC55" s="733">
        <v>76</v>
      </c>
      <c r="BD55" s="756"/>
      <c r="BE55" s="705"/>
    </row>
    <row r="56" spans="1:57" s="706" customFormat="1" ht="12.75">
      <c r="A56" s="740">
        <v>15</v>
      </c>
      <c r="B56" s="843" t="s">
        <v>1492</v>
      </c>
      <c r="C56" s="546">
        <v>0</v>
      </c>
      <c r="D56" s="546">
        <v>0</v>
      </c>
      <c r="E56" s="546">
        <v>22</v>
      </c>
      <c r="F56" s="546">
        <v>12</v>
      </c>
      <c r="G56" s="728">
        <v>34</v>
      </c>
      <c r="H56" s="899"/>
      <c r="I56" s="899"/>
      <c r="J56" s="899">
        <v>2</v>
      </c>
      <c r="K56" s="899">
        <v>5</v>
      </c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41</v>
      </c>
      <c r="Y56" s="899"/>
      <c r="Z56" s="899"/>
      <c r="AA56" s="899"/>
      <c r="AB56" s="899"/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0</v>
      </c>
      <c r="AY56" s="546">
        <v>0</v>
      </c>
      <c r="AZ56" s="546">
        <v>0</v>
      </c>
      <c r="BA56" s="546">
        <v>24</v>
      </c>
      <c r="BB56" s="546">
        <v>17</v>
      </c>
      <c r="BC56" s="733">
        <v>41</v>
      </c>
      <c r="BD56" s="756"/>
      <c r="BE56" s="705"/>
    </row>
    <row r="57" spans="1:57" s="706" customFormat="1" ht="12.75">
      <c r="A57" s="740">
        <v>16</v>
      </c>
      <c r="B57" s="843" t="s">
        <v>1493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1494</v>
      </c>
      <c r="C58" s="546">
        <v>0</v>
      </c>
      <c r="D58" s="546">
        <v>1</v>
      </c>
      <c r="E58" s="546">
        <v>19</v>
      </c>
      <c r="F58" s="546">
        <v>62</v>
      </c>
      <c r="G58" s="728">
        <v>82</v>
      </c>
      <c r="H58" s="899"/>
      <c r="I58" s="899"/>
      <c r="J58" s="899"/>
      <c r="K58" s="899"/>
      <c r="L58" s="899"/>
      <c r="M58" s="899"/>
      <c r="N58" s="899"/>
      <c r="O58" s="899"/>
      <c r="P58" s="736"/>
      <c r="Q58" s="736"/>
      <c r="R58" s="736"/>
      <c r="S58" s="736">
        <v>2</v>
      </c>
      <c r="T58" s="736"/>
      <c r="U58" s="736"/>
      <c r="V58" s="736"/>
      <c r="W58" s="736"/>
      <c r="X58" s="731">
        <v>84</v>
      </c>
      <c r="Y58" s="899"/>
      <c r="Z58" s="899"/>
      <c r="AA58" s="899"/>
      <c r="AB58" s="899">
        <v>4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/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4</v>
      </c>
      <c r="AY58" s="546">
        <v>0</v>
      </c>
      <c r="AZ58" s="546">
        <v>1</v>
      </c>
      <c r="BA58" s="546">
        <v>19</v>
      </c>
      <c r="BB58" s="546">
        <v>60</v>
      </c>
      <c r="BC58" s="733">
        <v>80</v>
      </c>
      <c r="BD58" s="756"/>
      <c r="BE58" s="705"/>
    </row>
    <row r="59" spans="1:57" s="706" customFormat="1" ht="12.75">
      <c r="A59" s="740">
        <v>18</v>
      </c>
      <c r="B59" s="864" t="s">
        <v>1495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>
        <v>1</v>
      </c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1</v>
      </c>
      <c r="AY59" s="546">
        <v>2</v>
      </c>
      <c r="AZ59" s="546">
        <v>0</v>
      </c>
      <c r="BA59" s="546">
        <v>0</v>
      </c>
      <c r="BB59" s="546">
        <v>0</v>
      </c>
      <c r="BC59" s="733">
        <v>2</v>
      </c>
      <c r="BD59" s="744"/>
      <c r="BE59" s="705"/>
    </row>
    <row r="60" spans="1:57" s="706" customFormat="1" ht="12.75">
      <c r="A60" s="740">
        <v>19</v>
      </c>
      <c r="B60" s="864" t="s">
        <v>1496</v>
      </c>
      <c r="C60" s="546">
        <v>0</v>
      </c>
      <c r="D60" s="546">
        <v>0</v>
      </c>
      <c r="E60" s="546">
        <v>7</v>
      </c>
      <c r="F60" s="546">
        <v>29</v>
      </c>
      <c r="G60" s="728">
        <v>36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36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/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1</v>
      </c>
      <c r="AY60" s="546">
        <v>0</v>
      </c>
      <c r="AZ60" s="546">
        <v>0</v>
      </c>
      <c r="BA60" s="546">
        <v>7</v>
      </c>
      <c r="BB60" s="546">
        <v>28</v>
      </c>
      <c r="BC60" s="733">
        <v>35</v>
      </c>
      <c r="BD60" s="757"/>
      <c r="BE60" s="705" t="s">
        <v>1514</v>
      </c>
    </row>
    <row r="61" spans="1:57" s="706" customFormat="1" ht="12.75">
      <c r="A61" s="740">
        <v>20</v>
      </c>
      <c r="B61" s="864" t="s">
        <v>1497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1498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1499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>
        <v>1</v>
      </c>
      <c r="AC63" s="899"/>
      <c r="AD63" s="899"/>
      <c r="AE63" s="899"/>
      <c r="AF63" s="899">
        <v>1</v>
      </c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0</v>
      </c>
      <c r="AX63" s="732">
        <v>2</v>
      </c>
      <c r="AY63" s="546">
        <v>0</v>
      </c>
      <c r="AZ63" s="546">
        <v>18</v>
      </c>
      <c r="BA63" s="546">
        <v>4</v>
      </c>
      <c r="BB63" s="546">
        <v>8</v>
      </c>
      <c r="BC63" s="733">
        <v>30</v>
      </c>
      <c r="BD63" s="744" t="s">
        <v>1653</v>
      </c>
      <c r="BE63" s="705"/>
    </row>
    <row r="64" spans="1:57" s="706" customFormat="1" ht="12.75">
      <c r="A64" s="740">
        <v>23</v>
      </c>
      <c r="B64" s="842" t="s">
        <v>1500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1501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>
        <v>1</v>
      </c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1</v>
      </c>
      <c r="AX65" s="732">
        <v>0</v>
      </c>
      <c r="AY65" s="546">
        <v>0</v>
      </c>
      <c r="AZ65" s="546">
        <v>7</v>
      </c>
      <c r="BA65" s="546">
        <v>0</v>
      </c>
      <c r="BB65" s="546">
        <v>0</v>
      </c>
      <c r="BC65" s="733">
        <v>7</v>
      </c>
      <c r="BD65" s="744"/>
      <c r="BE65" s="705"/>
    </row>
    <row r="66" spans="1:57" s="706" customFormat="1" ht="12.75">
      <c r="A66" s="740">
        <v>25</v>
      </c>
      <c r="B66" s="759" t="s">
        <v>1502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0</v>
      </c>
      <c r="AX66" s="732">
        <v>0</v>
      </c>
      <c r="AY66" s="546">
        <v>2</v>
      </c>
      <c r="AZ66" s="546">
        <v>19</v>
      </c>
      <c r="BA66" s="546">
        <v>1</v>
      </c>
      <c r="BB66" s="546">
        <v>15</v>
      </c>
      <c r="BC66" s="733">
        <v>37</v>
      </c>
      <c r="BE66" s="705"/>
    </row>
    <row r="67" spans="1:57" s="706" customFormat="1" ht="12.75">
      <c r="A67" s="740">
        <v>26</v>
      </c>
      <c r="B67" s="759" t="s">
        <v>1503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1504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1505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>
        <v>1</v>
      </c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1</v>
      </c>
      <c r="AY69" s="546">
        <v>1</v>
      </c>
      <c r="AZ69" s="546">
        <v>7</v>
      </c>
      <c r="BA69" s="546">
        <v>2</v>
      </c>
      <c r="BB69" s="546">
        <v>5</v>
      </c>
      <c r="BC69" s="717">
        <v>15</v>
      </c>
      <c r="BD69" s="727" t="s">
        <v>1654</v>
      </c>
      <c r="BE69" s="758"/>
    </row>
    <row r="70" spans="1:57" s="706" customFormat="1" ht="12.75">
      <c r="A70" s="740">
        <v>29</v>
      </c>
      <c r="B70" s="767" t="s">
        <v>1506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1507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1508</v>
      </c>
      <c r="C72" s="546">
        <v>7</v>
      </c>
      <c r="D72" s="546">
        <v>9</v>
      </c>
      <c r="E72" s="546">
        <v>0</v>
      </c>
      <c r="F72" s="546">
        <v>3</v>
      </c>
      <c r="G72" s="728">
        <v>19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0"/>
      <c r="W72" s="736"/>
      <c r="X72" s="731">
        <v>19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0</v>
      </c>
      <c r="BB72" s="546">
        <v>3</v>
      </c>
      <c r="BC72" s="733">
        <v>19</v>
      </c>
      <c r="BD72" s="760"/>
      <c r="BE72" s="705"/>
    </row>
    <row r="73" spans="1:57" s="706" customFormat="1" ht="12.75">
      <c r="A73" s="740">
        <v>32</v>
      </c>
      <c r="B73" s="843" t="s">
        <v>1509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1510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1511</v>
      </c>
      <c r="C75" s="546">
        <v>2</v>
      </c>
      <c r="D75" s="546">
        <v>9</v>
      </c>
      <c r="E75" s="546">
        <v>0</v>
      </c>
      <c r="F75" s="546">
        <v>9</v>
      </c>
      <c r="G75" s="728">
        <v>20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20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9</v>
      </c>
      <c r="BC75" s="733">
        <v>20</v>
      </c>
      <c r="BD75" s="744"/>
      <c r="BE75" s="705"/>
    </row>
    <row r="76" spans="1:57" s="706" customFormat="1" ht="12.75">
      <c r="A76" s="740">
        <v>35</v>
      </c>
      <c r="B76" s="864" t="s">
        <v>1512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8</v>
      </c>
      <c r="F77" s="546">
        <v>31</v>
      </c>
      <c r="G77" s="728">
        <v>41</v>
      </c>
      <c r="H77" s="899"/>
      <c r="I77" s="899"/>
      <c r="J77" s="899"/>
      <c r="K77" s="899">
        <v>1</v>
      </c>
      <c r="L77" s="899"/>
      <c r="M77" s="899"/>
      <c r="N77" s="899">
        <v>1</v>
      </c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41</v>
      </c>
      <c r="Y77" s="727"/>
      <c r="Z77" s="727"/>
      <c r="AA77" s="899"/>
      <c r="AB77" s="899">
        <v>1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1</v>
      </c>
      <c r="AY77" s="546">
        <v>0</v>
      </c>
      <c r="AZ77" s="546">
        <v>2</v>
      </c>
      <c r="BA77" s="546">
        <v>7</v>
      </c>
      <c r="BB77" s="546">
        <v>31</v>
      </c>
      <c r="BC77" s="733">
        <v>40</v>
      </c>
      <c r="BD77" s="744" t="s">
        <v>1637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31</v>
      </c>
      <c r="G78" s="728">
        <v>37</v>
      </c>
      <c r="H78" s="899"/>
      <c r="I78" s="899"/>
      <c r="J78" s="729"/>
      <c r="K78" s="899"/>
      <c r="L78" s="899"/>
      <c r="M78" s="899"/>
      <c r="N78" s="899"/>
      <c r="O78" s="899"/>
      <c r="P78" s="736"/>
      <c r="Q78" s="736"/>
      <c r="R78" s="736"/>
      <c r="S78" s="736"/>
      <c r="T78" s="736"/>
      <c r="U78" s="736"/>
      <c r="V78" s="736"/>
      <c r="W78" s="736"/>
      <c r="X78" s="731">
        <v>37</v>
      </c>
      <c r="Y78" s="727"/>
      <c r="Z78" s="727"/>
      <c r="AA78" s="899"/>
      <c r="AB78" s="899">
        <v>2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2</v>
      </c>
      <c r="AY78" s="546">
        <v>0</v>
      </c>
      <c r="AZ78" s="546">
        <v>2</v>
      </c>
      <c r="BA78" s="546">
        <v>4</v>
      </c>
      <c r="BB78" s="546">
        <v>29</v>
      </c>
      <c r="BC78" s="733">
        <v>35</v>
      </c>
      <c r="BD78" s="744" t="s">
        <v>1655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>
        <v>1</v>
      </c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1</v>
      </c>
      <c r="AY79" s="546">
        <v>2</v>
      </c>
      <c r="AZ79" s="546">
        <v>2</v>
      </c>
      <c r="BA79" s="546">
        <v>8</v>
      </c>
      <c r="BB79" s="546">
        <v>24</v>
      </c>
      <c r="BC79" s="733">
        <v>36</v>
      </c>
      <c r="BD79" s="744" t="s">
        <v>1656</v>
      </c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4</v>
      </c>
      <c r="F80" s="546">
        <v>32</v>
      </c>
      <c r="G80" s="728">
        <v>38</v>
      </c>
      <c r="H80" s="899"/>
      <c r="I80" s="737"/>
      <c r="J80" s="899"/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38</v>
      </c>
      <c r="Y80" s="727"/>
      <c r="Z80" s="727"/>
      <c r="AA80" s="899"/>
      <c r="AB80" s="899">
        <v>2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2</v>
      </c>
      <c r="AY80" s="546">
        <v>0</v>
      </c>
      <c r="AZ80" s="546">
        <v>2</v>
      </c>
      <c r="BA80" s="546">
        <v>4</v>
      </c>
      <c r="BB80" s="546">
        <v>30</v>
      </c>
      <c r="BC80" s="733">
        <v>36</v>
      </c>
      <c r="BD80" s="744" t="s">
        <v>1657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30</v>
      </c>
      <c r="G81" s="728">
        <v>40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40</v>
      </c>
      <c r="Y81" s="727"/>
      <c r="Z81" s="727"/>
      <c r="AA81" s="899"/>
      <c r="AB81" s="899"/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2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1638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9</v>
      </c>
      <c r="F82" s="546">
        <v>24</v>
      </c>
      <c r="G82" s="728">
        <v>43</v>
      </c>
      <c r="H82" s="738"/>
      <c r="I82" s="899"/>
      <c r="J82" s="899"/>
      <c r="K82" s="899"/>
      <c r="L82" s="899"/>
      <c r="M82" s="899"/>
      <c r="N82" s="899">
        <v>1</v>
      </c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/>
      <c r="AB82" s="899">
        <v>1</v>
      </c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21</v>
      </c>
      <c r="BC82" s="733">
        <v>39</v>
      </c>
      <c r="BD82" s="744" t="s">
        <v>1658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8</v>
      </c>
      <c r="F83" s="546">
        <v>29</v>
      </c>
      <c r="G83" s="728">
        <v>43</v>
      </c>
      <c r="H83" s="738"/>
      <c r="I83" s="899"/>
      <c r="J83" s="899"/>
      <c r="K83" s="899"/>
      <c r="L83" s="899"/>
      <c r="M83" s="899"/>
      <c r="N83" s="899">
        <v>1</v>
      </c>
      <c r="O83" s="729"/>
      <c r="P83" s="736"/>
      <c r="Q83" s="736"/>
      <c r="R83" s="736"/>
      <c r="S83" s="736"/>
      <c r="T83" s="717"/>
      <c r="U83" s="717"/>
      <c r="V83" s="736"/>
      <c r="W83" s="736"/>
      <c r="X83" s="731">
        <v>42</v>
      </c>
      <c r="Y83" s="727"/>
      <c r="Z83" s="727"/>
      <c r="AA83" s="899"/>
      <c r="AB83" s="899">
        <v>3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>
        <v>1</v>
      </c>
      <c r="AO83" s="763"/>
      <c r="AP83" s="763"/>
      <c r="AQ83" s="763"/>
      <c r="AR83" s="763"/>
      <c r="AS83" s="729"/>
      <c r="AT83" s="729"/>
      <c r="AU83" s="729"/>
      <c r="AV83" s="729">
        <v>1</v>
      </c>
      <c r="AW83" s="728">
        <v>0</v>
      </c>
      <c r="AX83" s="732">
        <v>5</v>
      </c>
      <c r="AY83" s="546">
        <v>0</v>
      </c>
      <c r="AZ83" s="546">
        <v>6</v>
      </c>
      <c r="BA83" s="546">
        <v>7</v>
      </c>
      <c r="BB83" s="546">
        <v>24</v>
      </c>
      <c r="BC83" s="717">
        <v>37</v>
      </c>
      <c r="BD83" s="744" t="s">
        <v>1659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20</v>
      </c>
      <c r="G84" s="728">
        <v>38</v>
      </c>
      <c r="H84" s="738"/>
      <c r="I84" s="899"/>
      <c r="J84" s="899"/>
      <c r="K84" s="899"/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38</v>
      </c>
      <c r="Y84" s="727"/>
      <c r="Z84" s="727"/>
      <c r="AA84" s="899"/>
      <c r="AB84" s="899">
        <v>2</v>
      </c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2</v>
      </c>
      <c r="AY84" s="546">
        <v>0</v>
      </c>
      <c r="AZ84" s="546">
        <v>9</v>
      </c>
      <c r="BA84" s="546">
        <v>9</v>
      </c>
      <c r="BB84" s="546">
        <v>18</v>
      </c>
      <c r="BC84" s="733">
        <v>36</v>
      </c>
      <c r="BD84" s="744" t="s">
        <v>1660</v>
      </c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/>
      <c r="AB85" s="899">
        <v>3</v>
      </c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3</v>
      </c>
      <c r="AY85" s="546">
        <v>2</v>
      </c>
      <c r="AZ85" s="546">
        <v>7</v>
      </c>
      <c r="BA85" s="546">
        <v>7</v>
      </c>
      <c r="BB85" s="546">
        <v>19</v>
      </c>
      <c r="BC85" s="733">
        <v>35</v>
      </c>
      <c r="BD85" s="744" t="s">
        <v>1661</v>
      </c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10</v>
      </c>
      <c r="F86" s="546">
        <v>22</v>
      </c>
      <c r="G86" s="728">
        <v>40</v>
      </c>
      <c r="H86" s="738"/>
      <c r="I86" s="899"/>
      <c r="J86" s="899"/>
      <c r="K86" s="729"/>
      <c r="L86" s="899"/>
      <c r="M86" s="899"/>
      <c r="N86" s="729"/>
      <c r="O86" s="729">
        <v>1</v>
      </c>
      <c r="P86" s="736"/>
      <c r="Q86" s="736"/>
      <c r="R86" s="736"/>
      <c r="S86" s="736"/>
      <c r="T86" s="736"/>
      <c r="U86" s="736"/>
      <c r="V86" s="736"/>
      <c r="W86" s="736"/>
      <c r="X86" s="731">
        <v>39</v>
      </c>
      <c r="Y86" s="727"/>
      <c r="Z86" s="727"/>
      <c r="AA86" s="899"/>
      <c r="AB86" s="899">
        <v>2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3</v>
      </c>
      <c r="AY86" s="546">
        <v>1</v>
      </c>
      <c r="AZ86" s="546">
        <v>7</v>
      </c>
      <c r="BA86" s="546">
        <v>10</v>
      </c>
      <c r="BB86" s="546">
        <v>18</v>
      </c>
      <c r="BC86" s="733">
        <v>36</v>
      </c>
      <c r="BD86" s="744" t="s">
        <v>1662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23</v>
      </c>
      <c r="G87" s="728">
        <v>37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37</v>
      </c>
      <c r="Y87" s="727"/>
      <c r="Z87" s="727"/>
      <c r="AA87" s="899"/>
      <c r="AB87" s="899">
        <v>1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2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1663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25</v>
      </c>
      <c r="G88" s="728">
        <v>39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/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7</v>
      </c>
      <c r="F89" s="546">
        <v>23</v>
      </c>
      <c r="G89" s="728">
        <v>39</v>
      </c>
      <c r="H89" s="738"/>
      <c r="I89" s="899"/>
      <c r="J89" s="899"/>
      <c r="K89" s="729"/>
      <c r="L89" s="899"/>
      <c r="M89" s="899"/>
      <c r="N89" s="899"/>
      <c r="O89" s="899">
        <v>1</v>
      </c>
      <c r="P89" s="761"/>
      <c r="Q89" s="736"/>
      <c r="R89" s="736"/>
      <c r="S89" s="736"/>
      <c r="T89" s="736"/>
      <c r="U89" s="736"/>
      <c r="V89" s="736"/>
      <c r="W89" s="736"/>
      <c r="X89" s="731">
        <v>38</v>
      </c>
      <c r="Y89" s="727"/>
      <c r="Z89" s="727"/>
      <c r="AA89" s="899"/>
      <c r="AB89" s="899">
        <v>1</v>
      </c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1</v>
      </c>
      <c r="AY89" s="546">
        <v>1</v>
      </c>
      <c r="AZ89" s="546">
        <v>8</v>
      </c>
      <c r="BA89" s="546">
        <v>7</v>
      </c>
      <c r="BB89" s="546">
        <v>21</v>
      </c>
      <c r="BC89" s="733">
        <v>37</v>
      </c>
      <c r="BD89" s="744" t="s">
        <v>1664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22</v>
      </c>
      <c r="G90" s="728">
        <v>36</v>
      </c>
      <c r="H90" s="738"/>
      <c r="I90" s="899"/>
      <c r="J90" s="899"/>
      <c r="K90" s="729">
        <v>1</v>
      </c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37</v>
      </c>
      <c r="Y90" s="727"/>
      <c r="Z90" s="727"/>
      <c r="AA90" s="899"/>
      <c r="AB90" s="899">
        <v>2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2</v>
      </c>
      <c r="AY90" s="546">
        <v>0</v>
      </c>
      <c r="AZ90" s="546">
        <v>9</v>
      </c>
      <c r="BA90" s="546">
        <v>5</v>
      </c>
      <c r="BB90" s="546">
        <v>21</v>
      </c>
      <c r="BC90" s="733">
        <v>35</v>
      </c>
      <c r="BD90" s="744" t="s">
        <v>1665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23</v>
      </c>
      <c r="G91" s="728">
        <v>39</v>
      </c>
      <c r="H91" s="910"/>
      <c r="I91" s="899"/>
      <c r="J91" s="899"/>
      <c r="K91" s="729"/>
      <c r="L91" s="743"/>
      <c r="M91" s="743"/>
      <c r="N91" s="899"/>
      <c r="O91" s="899">
        <v>1</v>
      </c>
      <c r="P91" s="913"/>
      <c r="Q91" s="736"/>
      <c r="R91" s="736"/>
      <c r="S91" s="736"/>
      <c r="T91" s="717"/>
      <c r="U91" s="717"/>
      <c r="V91" s="736"/>
      <c r="W91" s="736"/>
      <c r="X91" s="731">
        <v>38</v>
      </c>
      <c r="Y91" s="727"/>
      <c r="Z91" s="727"/>
      <c r="AA91" s="899"/>
      <c r="AB91" s="899">
        <v>1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1</v>
      </c>
      <c r="AY91" s="546">
        <v>0</v>
      </c>
      <c r="AZ91" s="546">
        <v>7</v>
      </c>
      <c r="BA91" s="546">
        <v>9</v>
      </c>
      <c r="BB91" s="546">
        <v>21</v>
      </c>
      <c r="BC91" s="733">
        <v>37</v>
      </c>
      <c r="BD91" s="744" t="s">
        <v>1666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19</v>
      </c>
      <c r="G92" s="728">
        <v>39</v>
      </c>
      <c r="H92" s="910"/>
      <c r="I92" s="729"/>
      <c r="J92" s="729"/>
      <c r="K92" s="729"/>
      <c r="L92" s="746"/>
      <c r="M92" s="746"/>
      <c r="N92" s="729"/>
      <c r="O92" s="729"/>
      <c r="P92" s="913"/>
      <c r="Q92" s="736"/>
      <c r="R92" s="736"/>
      <c r="S92" s="736"/>
      <c r="T92" s="717"/>
      <c r="U92" s="717"/>
      <c r="V92" s="736"/>
      <c r="W92" s="736"/>
      <c r="X92" s="731">
        <v>39</v>
      </c>
      <c r="Y92" s="727"/>
      <c r="Z92" s="727"/>
      <c r="AA92" s="899"/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0</v>
      </c>
      <c r="AY92" s="546">
        <v>0</v>
      </c>
      <c r="AZ92" s="546">
        <v>7</v>
      </c>
      <c r="BA92" s="546">
        <v>13</v>
      </c>
      <c r="BB92" s="546">
        <v>19</v>
      </c>
      <c r="BC92" s="733">
        <v>39</v>
      </c>
      <c r="BD92" s="744"/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16</v>
      </c>
      <c r="G93" s="728">
        <v>41</v>
      </c>
      <c r="H93" s="910"/>
      <c r="I93" s="729"/>
      <c r="J93" s="729"/>
      <c r="K93" s="729"/>
      <c r="L93" s="746"/>
      <c r="M93" s="746"/>
      <c r="N93" s="729"/>
      <c r="O93" s="729">
        <v>1</v>
      </c>
      <c r="P93" s="913"/>
      <c r="Q93" s="717"/>
      <c r="R93" s="736"/>
      <c r="S93" s="736"/>
      <c r="T93" s="717"/>
      <c r="U93" s="717"/>
      <c r="V93" s="736"/>
      <c r="W93" s="736"/>
      <c r="X93" s="731">
        <v>40</v>
      </c>
      <c r="Y93" s="727"/>
      <c r="Z93" s="727"/>
      <c r="AA93" s="899"/>
      <c r="AB93" s="899">
        <v>1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2</v>
      </c>
      <c r="AY93" s="546">
        <v>2</v>
      </c>
      <c r="AZ93" s="546">
        <v>15</v>
      </c>
      <c r="BA93" s="546">
        <v>8</v>
      </c>
      <c r="BB93" s="546">
        <v>13</v>
      </c>
      <c r="BC93" s="733">
        <v>38</v>
      </c>
      <c r="BD93" s="744" t="s">
        <v>1667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10"/>
      <c r="I94" s="729"/>
      <c r="J94" s="729"/>
      <c r="K94" s="729">
        <v>1</v>
      </c>
      <c r="L94" s="746"/>
      <c r="M94" s="746"/>
      <c r="N94" s="729"/>
      <c r="O94" s="729"/>
      <c r="P94" s="913"/>
      <c r="Q94" s="717"/>
      <c r="R94" s="736"/>
      <c r="S94" s="736"/>
      <c r="T94" s="717"/>
      <c r="U94" s="717"/>
      <c r="V94" s="736"/>
      <c r="W94" s="736"/>
      <c r="X94" s="731">
        <v>41</v>
      </c>
      <c r="Y94" s="727"/>
      <c r="Z94" s="727"/>
      <c r="AA94" s="899"/>
      <c r="AB94" s="899">
        <v>1</v>
      </c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1</v>
      </c>
      <c r="AY94" s="546">
        <v>0</v>
      </c>
      <c r="AZ94" s="546">
        <v>9</v>
      </c>
      <c r="BA94" s="546">
        <v>8</v>
      </c>
      <c r="BB94" s="546">
        <v>23</v>
      </c>
      <c r="BC94" s="733">
        <v>40</v>
      </c>
      <c r="BD94" s="744" t="s">
        <v>1668</v>
      </c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25</v>
      </c>
      <c r="G95" s="728">
        <v>39</v>
      </c>
      <c r="H95" s="910"/>
      <c r="I95" s="729"/>
      <c r="J95" s="729"/>
      <c r="K95" s="729"/>
      <c r="L95" s="746"/>
      <c r="M95" s="729"/>
      <c r="N95" s="729"/>
      <c r="O95" s="729"/>
      <c r="P95" s="913"/>
      <c r="Q95" s="736"/>
      <c r="R95" s="736"/>
      <c r="S95" s="736"/>
      <c r="T95" s="717"/>
      <c r="U95" s="717"/>
      <c r="V95" s="736"/>
      <c r="W95" s="736"/>
      <c r="X95" s="731">
        <v>39</v>
      </c>
      <c r="Y95" s="727"/>
      <c r="Z95" s="727"/>
      <c r="AA95" s="899"/>
      <c r="AB95" s="899">
        <v>2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2</v>
      </c>
      <c r="AY95" s="546">
        <v>2</v>
      </c>
      <c r="AZ95" s="546">
        <v>3</v>
      </c>
      <c r="BA95" s="546">
        <v>9</v>
      </c>
      <c r="BB95" s="546">
        <v>23</v>
      </c>
      <c r="BC95" s="733">
        <v>37</v>
      </c>
      <c r="BD95" s="744" t="s">
        <v>1669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7</v>
      </c>
      <c r="F96" s="546">
        <v>23</v>
      </c>
      <c r="G96" s="728">
        <v>38</v>
      </c>
      <c r="H96" s="910"/>
      <c r="I96" s="729"/>
      <c r="J96" s="729"/>
      <c r="K96" s="729"/>
      <c r="L96" s="746"/>
      <c r="M96" s="746"/>
      <c r="N96" s="729"/>
      <c r="O96" s="729">
        <v>2</v>
      </c>
      <c r="P96" s="913"/>
      <c r="Q96" s="736"/>
      <c r="R96" s="764"/>
      <c r="S96" s="764"/>
      <c r="T96" s="717"/>
      <c r="U96" s="717"/>
      <c r="V96" s="736"/>
      <c r="W96" s="736"/>
      <c r="X96" s="731">
        <v>36</v>
      </c>
      <c r="Y96" s="727"/>
      <c r="Z96" s="727"/>
      <c r="AA96" s="899"/>
      <c r="AB96" s="899">
        <v>2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2</v>
      </c>
      <c r="AY96" s="546">
        <v>1</v>
      </c>
      <c r="AZ96" s="546">
        <v>7</v>
      </c>
      <c r="BA96" s="546">
        <v>7</v>
      </c>
      <c r="BB96" s="546">
        <v>19</v>
      </c>
      <c r="BC96" s="733">
        <v>34</v>
      </c>
      <c r="BD96" s="757" t="s">
        <v>1670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5</v>
      </c>
      <c r="F97" s="546">
        <v>31</v>
      </c>
      <c r="G97" s="728">
        <v>41</v>
      </c>
      <c r="H97" s="910"/>
      <c r="I97" s="746"/>
      <c r="J97" s="729"/>
      <c r="K97" s="729"/>
      <c r="L97" s="729"/>
      <c r="M97" s="746"/>
      <c r="N97" s="729"/>
      <c r="O97" s="729">
        <v>1</v>
      </c>
      <c r="P97" s="872"/>
      <c r="Q97" s="872"/>
      <c r="R97" s="764"/>
      <c r="S97" s="736"/>
      <c r="T97" s="717"/>
      <c r="U97" s="717"/>
      <c r="V97" s="736">
        <v>1</v>
      </c>
      <c r="W97" s="736"/>
      <c r="X97" s="731">
        <v>39</v>
      </c>
      <c r="Y97" s="727"/>
      <c r="Z97" s="727"/>
      <c r="AA97" s="899"/>
      <c r="AB97" s="899">
        <v>4</v>
      </c>
      <c r="AC97" s="727"/>
      <c r="AD97" s="727"/>
      <c r="AE97" s="727"/>
      <c r="AF97" s="899"/>
      <c r="AG97" s="727"/>
      <c r="AH97" s="727"/>
      <c r="AI97" s="727"/>
      <c r="AJ97" s="727"/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4</v>
      </c>
      <c r="AY97" s="546">
        <v>0</v>
      </c>
      <c r="AZ97" s="546">
        <v>5</v>
      </c>
      <c r="BA97" s="546">
        <v>4</v>
      </c>
      <c r="BB97" s="546">
        <v>26</v>
      </c>
      <c r="BC97" s="733">
        <v>35</v>
      </c>
      <c r="BD97" s="757"/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29</v>
      </c>
      <c r="G98" s="728">
        <v>38</v>
      </c>
      <c r="H98" s="910"/>
      <c r="I98" s="746"/>
      <c r="J98" s="729"/>
      <c r="K98" s="729"/>
      <c r="L98" s="729"/>
      <c r="M98" s="746"/>
      <c r="N98" s="729"/>
      <c r="O98" s="729">
        <v>1</v>
      </c>
      <c r="P98" s="913"/>
      <c r="Q98" s="717"/>
      <c r="R98" s="736"/>
      <c r="S98" s="736"/>
      <c r="T98" s="717"/>
      <c r="U98" s="717"/>
      <c r="V98" s="736"/>
      <c r="W98" s="764"/>
      <c r="X98" s="731">
        <v>37</v>
      </c>
      <c r="Y98" s="727"/>
      <c r="Z98" s="727"/>
      <c r="AA98" s="899"/>
      <c r="AB98" s="899">
        <v>1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1</v>
      </c>
      <c r="AY98" s="546">
        <v>3</v>
      </c>
      <c r="AZ98" s="546">
        <v>4</v>
      </c>
      <c r="BA98" s="546">
        <v>2</v>
      </c>
      <c r="BB98" s="546">
        <v>27</v>
      </c>
      <c r="BC98" s="733">
        <v>36</v>
      </c>
      <c r="BD98" s="757" t="s">
        <v>1671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29</v>
      </c>
      <c r="G99" s="728">
        <v>40</v>
      </c>
      <c r="H99" s="910"/>
      <c r="I99" s="746"/>
      <c r="J99" s="729"/>
      <c r="K99" s="729"/>
      <c r="L99" s="746"/>
      <c r="M99" s="746"/>
      <c r="N99" s="729"/>
      <c r="O99" s="729"/>
      <c r="P99" s="913"/>
      <c r="Q99" s="717"/>
      <c r="R99" s="736">
        <v>1</v>
      </c>
      <c r="S99" s="736"/>
      <c r="T99" s="717"/>
      <c r="U99" s="717"/>
      <c r="V99" s="736"/>
      <c r="W99" s="736"/>
      <c r="X99" s="731">
        <v>41</v>
      </c>
      <c r="Y99" s="727"/>
      <c r="Z99" s="727"/>
      <c r="AA99" s="899"/>
      <c r="AB99" s="899">
        <v>2</v>
      </c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2</v>
      </c>
      <c r="AY99" s="546">
        <v>4</v>
      </c>
      <c r="AZ99" s="546">
        <v>6</v>
      </c>
      <c r="BA99" s="546">
        <v>2</v>
      </c>
      <c r="BB99" s="546">
        <v>27</v>
      </c>
      <c r="BC99" s="733">
        <v>39</v>
      </c>
      <c r="BD99" s="757" t="s">
        <v>1672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9</v>
      </c>
      <c r="E100" s="546">
        <v>3</v>
      </c>
      <c r="F100" s="546">
        <v>28</v>
      </c>
      <c r="G100" s="728">
        <v>40</v>
      </c>
      <c r="H100" s="910"/>
      <c r="I100" s="746"/>
      <c r="J100" s="729"/>
      <c r="K100" s="729"/>
      <c r="L100" s="746"/>
      <c r="M100" s="729"/>
      <c r="N100" s="729"/>
      <c r="O100" s="729"/>
      <c r="P100" s="913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4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4</v>
      </c>
      <c r="AY100" s="546">
        <v>0</v>
      </c>
      <c r="AZ100" s="546">
        <v>9</v>
      </c>
      <c r="BA100" s="546">
        <v>3</v>
      </c>
      <c r="BB100" s="546">
        <v>24</v>
      </c>
      <c r="BC100" s="717">
        <v>36</v>
      </c>
      <c r="BD100" s="745" t="s">
        <v>1673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1513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39</v>
      </c>
      <c r="Y103" s="727"/>
      <c r="Z103" s="727"/>
      <c r="AA103" s="899">
        <v>1</v>
      </c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1</v>
      </c>
      <c r="AY103" s="546">
        <v>0</v>
      </c>
      <c r="AZ103" s="546">
        <v>13</v>
      </c>
      <c r="BA103" s="546">
        <v>9</v>
      </c>
      <c r="BB103" s="546">
        <v>16</v>
      </c>
      <c r="BC103" s="717">
        <v>38</v>
      </c>
      <c r="BD103" s="757" t="s">
        <v>1674</v>
      </c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18</v>
      </c>
      <c r="G104" s="717">
        <v>38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38</v>
      </c>
      <c r="Y104" s="727"/>
      <c r="Z104" s="727"/>
      <c r="AA104" s="899"/>
      <c r="AB104" s="899"/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0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/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7">
        <v>41</v>
      </c>
      <c r="H105" s="899"/>
      <c r="I105" s="899"/>
      <c r="J105" s="899"/>
      <c r="K105" s="899"/>
      <c r="L105" s="899"/>
      <c r="M105" s="899"/>
      <c r="N105" s="899"/>
      <c r="O105" s="729">
        <v>1</v>
      </c>
      <c r="P105" s="717"/>
      <c r="Q105" s="736"/>
      <c r="R105" s="736"/>
      <c r="S105" s="764"/>
      <c r="T105" s="717"/>
      <c r="U105" s="717"/>
      <c r="V105" s="736"/>
      <c r="W105" s="736"/>
      <c r="X105" s="865">
        <v>40</v>
      </c>
      <c r="Y105" s="727"/>
      <c r="Z105" s="727"/>
      <c r="AA105" s="899"/>
      <c r="AB105" s="899">
        <v>1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1</v>
      </c>
      <c r="AY105" s="546">
        <v>0</v>
      </c>
      <c r="AZ105" s="546">
        <v>6</v>
      </c>
      <c r="BA105" s="546">
        <v>6</v>
      </c>
      <c r="BB105" s="546">
        <v>27</v>
      </c>
      <c r="BC105" s="717">
        <v>39</v>
      </c>
      <c r="BD105" s="874" t="s">
        <v>1646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3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>
        <v>1</v>
      </c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1</v>
      </c>
      <c r="AY106" s="546">
        <v>0</v>
      </c>
      <c r="AZ106" s="546">
        <v>12</v>
      </c>
      <c r="BA106" s="546">
        <v>7</v>
      </c>
      <c r="BB106" s="546">
        <v>18</v>
      </c>
      <c r="BC106" s="733">
        <v>37</v>
      </c>
      <c r="BD106" s="744" t="s">
        <v>1675</v>
      </c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3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>
        <v>1</v>
      </c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1</v>
      </c>
      <c r="AY107" s="546">
        <v>0</v>
      </c>
      <c r="AZ107" s="546">
        <v>9</v>
      </c>
      <c r="BA107" s="546">
        <v>5</v>
      </c>
      <c r="BB107" s="546">
        <v>25</v>
      </c>
      <c r="BC107" s="733">
        <v>39</v>
      </c>
      <c r="BD107" s="744" t="s">
        <v>1676</v>
      </c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23</v>
      </c>
      <c r="G108" s="728">
        <v>38</v>
      </c>
      <c r="H108" s="738"/>
      <c r="I108" s="729"/>
      <c r="J108" s="729"/>
      <c r="K108" s="729"/>
      <c r="L108" s="729"/>
      <c r="M108" s="729"/>
      <c r="N108" s="729"/>
      <c r="O108" s="729"/>
      <c r="P108" s="913"/>
      <c r="Q108" s="717"/>
      <c r="R108" s="736"/>
      <c r="S108" s="736"/>
      <c r="T108" s="717"/>
      <c r="U108" s="717"/>
      <c r="V108" s="736"/>
      <c r="W108" s="736"/>
      <c r="X108" s="731">
        <v>38</v>
      </c>
      <c r="Y108" s="727"/>
      <c r="Z108" s="727"/>
      <c r="AA108" s="899">
        <v>1</v>
      </c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3</v>
      </c>
      <c r="AY108" s="546">
        <v>0</v>
      </c>
      <c r="AZ108" s="546">
        <v>8</v>
      </c>
      <c r="BA108" s="546">
        <v>6</v>
      </c>
      <c r="BB108" s="546">
        <v>21</v>
      </c>
      <c r="BC108" s="733">
        <v>35</v>
      </c>
      <c r="BD108" s="744" t="s">
        <v>1677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/>
      <c r="L109" s="729"/>
      <c r="M109" s="729"/>
      <c r="N109" s="729"/>
      <c r="O109" s="729"/>
      <c r="P109" s="913"/>
      <c r="Q109" s="717"/>
      <c r="R109" s="736"/>
      <c r="S109" s="736"/>
      <c r="T109" s="717"/>
      <c r="U109" s="717"/>
      <c r="V109" s="736"/>
      <c r="W109" s="736"/>
      <c r="X109" s="731">
        <v>36</v>
      </c>
      <c r="Y109" s="727"/>
      <c r="Z109" s="727"/>
      <c r="AA109" s="899"/>
      <c r="AB109" s="899">
        <v>1</v>
      </c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13</v>
      </c>
      <c r="BB109" s="546">
        <v>15</v>
      </c>
      <c r="BC109" s="733">
        <v>35</v>
      </c>
      <c r="BD109" s="744" t="s">
        <v>1678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8">
        <v>34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34</v>
      </c>
      <c r="Y110" s="727"/>
      <c r="Z110" s="727"/>
      <c r="AA110" s="899"/>
      <c r="AB110" s="899">
        <v>1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1</v>
      </c>
      <c r="AY110" s="546">
        <v>2</v>
      </c>
      <c r="AZ110" s="546">
        <v>6</v>
      </c>
      <c r="BA110" s="546">
        <v>5</v>
      </c>
      <c r="BB110" s="546">
        <v>20</v>
      </c>
      <c r="BC110" s="733">
        <v>33</v>
      </c>
      <c r="BD110" s="744" t="s">
        <v>1679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8">
        <v>37</v>
      </c>
      <c r="H111" s="738"/>
      <c r="I111" s="729"/>
      <c r="J111" s="729"/>
      <c r="K111" s="729"/>
      <c r="L111" s="729"/>
      <c r="M111" s="729"/>
      <c r="N111" s="729"/>
      <c r="O111" s="729"/>
      <c r="P111" s="913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/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/>
      <c r="AS111" s="763"/>
      <c r="AT111" s="763"/>
      <c r="AU111" s="763"/>
      <c r="AV111" s="729"/>
      <c r="AW111" s="728">
        <v>0</v>
      </c>
      <c r="AX111" s="732">
        <v>0</v>
      </c>
      <c r="AY111" s="546">
        <v>1</v>
      </c>
      <c r="AZ111" s="546">
        <v>7</v>
      </c>
      <c r="BA111" s="546">
        <v>7</v>
      </c>
      <c r="BB111" s="546">
        <v>22</v>
      </c>
      <c r="BC111" s="733">
        <v>37</v>
      </c>
      <c r="BD111" s="744"/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11</v>
      </c>
      <c r="F112" s="546">
        <v>20</v>
      </c>
      <c r="G112" s="728">
        <v>37</v>
      </c>
      <c r="H112" s="738"/>
      <c r="I112" s="729"/>
      <c r="J112" s="729"/>
      <c r="K112" s="729"/>
      <c r="L112" s="729"/>
      <c r="M112" s="729"/>
      <c r="N112" s="729"/>
      <c r="O112" s="729">
        <v>1</v>
      </c>
      <c r="P112" s="913"/>
      <c r="Q112" s="717"/>
      <c r="R112" s="736"/>
      <c r="S112" s="736"/>
      <c r="T112" s="717"/>
      <c r="U112" s="717"/>
      <c r="V112" s="736"/>
      <c r="W112" s="736"/>
      <c r="X112" s="731">
        <v>36</v>
      </c>
      <c r="Y112" s="727"/>
      <c r="Z112" s="727"/>
      <c r="AA112" s="899"/>
      <c r="AB112" s="899">
        <v>3</v>
      </c>
      <c r="AC112" s="727"/>
      <c r="AD112" s="727"/>
      <c r="AE112" s="727"/>
      <c r="AF112" s="899">
        <v>1</v>
      </c>
      <c r="AG112" s="727"/>
      <c r="AH112" s="727"/>
      <c r="AI112" s="727"/>
      <c r="AJ112" s="727">
        <v>1</v>
      </c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5</v>
      </c>
      <c r="AY112" s="546">
        <v>0</v>
      </c>
      <c r="AZ112" s="546">
        <v>6</v>
      </c>
      <c r="BA112" s="546">
        <v>11</v>
      </c>
      <c r="BB112" s="546">
        <v>14</v>
      </c>
      <c r="BC112" s="733">
        <v>31</v>
      </c>
      <c r="BD112" s="744" t="s">
        <v>1680</v>
      </c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3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/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0</v>
      </c>
      <c r="AY113" s="546">
        <v>0</v>
      </c>
      <c r="AZ113" s="546">
        <v>0</v>
      </c>
      <c r="BA113" s="546">
        <v>4</v>
      </c>
      <c r="BB113" s="546">
        <v>1</v>
      </c>
      <c r="BC113" s="733">
        <v>5</v>
      </c>
      <c r="BD113" s="744"/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3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9</v>
      </c>
      <c r="F115" s="546">
        <v>22</v>
      </c>
      <c r="G115" s="728">
        <v>39</v>
      </c>
      <c r="H115" s="738"/>
      <c r="I115" s="729"/>
      <c r="J115" s="729"/>
      <c r="K115" s="729"/>
      <c r="L115" s="729"/>
      <c r="M115" s="729"/>
      <c r="N115" s="729">
        <v>2</v>
      </c>
      <c r="O115" s="729"/>
      <c r="P115" s="913"/>
      <c r="Q115" s="736"/>
      <c r="R115" s="764"/>
      <c r="S115" s="736"/>
      <c r="T115" s="717"/>
      <c r="U115" s="717"/>
      <c r="V115" s="736"/>
      <c r="W115" s="736"/>
      <c r="X115" s="731">
        <v>37</v>
      </c>
      <c r="Y115" s="727"/>
      <c r="Z115" s="727"/>
      <c r="AA115" s="899"/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>
        <v>1</v>
      </c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3</v>
      </c>
      <c r="AY115" s="546">
        <v>0</v>
      </c>
      <c r="AZ115" s="546">
        <v>8</v>
      </c>
      <c r="BA115" s="546">
        <v>7</v>
      </c>
      <c r="BB115" s="546">
        <v>19</v>
      </c>
      <c r="BC115" s="733">
        <v>34</v>
      </c>
      <c r="BD115" s="757" t="s">
        <v>1681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5</v>
      </c>
      <c r="F116" s="546">
        <v>26</v>
      </c>
      <c r="G116" s="728">
        <v>38</v>
      </c>
      <c r="H116" s="738"/>
      <c r="I116" s="729"/>
      <c r="J116" s="729"/>
      <c r="K116" s="729">
        <v>1</v>
      </c>
      <c r="L116" s="729"/>
      <c r="M116" s="729"/>
      <c r="N116" s="729"/>
      <c r="O116" s="729"/>
      <c r="P116" s="913"/>
      <c r="Q116" s="736"/>
      <c r="R116" s="736"/>
      <c r="S116" s="736"/>
      <c r="T116" s="717"/>
      <c r="U116" s="717"/>
      <c r="V116" s="736"/>
      <c r="W116" s="736"/>
      <c r="X116" s="731">
        <v>39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26</v>
      </c>
      <c r="BC116" s="733">
        <v>38</v>
      </c>
      <c r="BD116" s="744" t="s">
        <v>1456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22</v>
      </c>
      <c r="G117" s="728">
        <v>36</v>
      </c>
      <c r="H117" s="738"/>
      <c r="I117" s="729"/>
      <c r="J117" s="729"/>
      <c r="K117" s="729"/>
      <c r="L117" s="729"/>
      <c r="M117" s="729"/>
      <c r="N117" s="729"/>
      <c r="O117" s="729">
        <v>1</v>
      </c>
      <c r="P117" s="913"/>
      <c r="Q117" s="736"/>
      <c r="R117" s="764"/>
      <c r="S117" s="736"/>
      <c r="T117" s="717"/>
      <c r="U117" s="717"/>
      <c r="V117" s="736"/>
      <c r="W117" s="736"/>
      <c r="X117" s="731">
        <v>35</v>
      </c>
      <c r="Y117" s="727"/>
      <c r="Z117" s="727"/>
      <c r="AA117" s="899"/>
      <c r="AB117" s="899"/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0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/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3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>
        <v>2</v>
      </c>
      <c r="AC118" s="727"/>
      <c r="AD118" s="727"/>
      <c r="AE118" s="727"/>
      <c r="AF118" s="899"/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3</v>
      </c>
      <c r="AY118" s="546">
        <v>1</v>
      </c>
      <c r="AZ118" s="546">
        <v>7</v>
      </c>
      <c r="BA118" s="546">
        <v>4</v>
      </c>
      <c r="BB118" s="546">
        <v>22</v>
      </c>
      <c r="BC118" s="717">
        <v>34</v>
      </c>
      <c r="BD118" s="745" t="s">
        <v>1682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8">
        <v>35</v>
      </c>
      <c r="H119" s="738"/>
      <c r="I119" s="729"/>
      <c r="J119" s="729"/>
      <c r="K119" s="729"/>
      <c r="L119" s="729"/>
      <c r="M119" s="729"/>
      <c r="N119" s="729"/>
      <c r="O119" s="729"/>
      <c r="P119" s="913"/>
      <c r="Q119" s="736"/>
      <c r="R119" s="736"/>
      <c r="S119" s="736"/>
      <c r="T119" s="717"/>
      <c r="U119" s="717"/>
      <c r="V119" s="736"/>
      <c r="W119" s="736"/>
      <c r="X119" s="731">
        <v>35</v>
      </c>
      <c r="Y119" s="727"/>
      <c r="Z119" s="727"/>
      <c r="AA119" s="899"/>
      <c r="AB119" s="899">
        <v>4</v>
      </c>
      <c r="AC119" s="727"/>
      <c r="AD119" s="727"/>
      <c r="AE119" s="727"/>
      <c r="AF119" s="899"/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4</v>
      </c>
      <c r="AY119" s="546">
        <v>0</v>
      </c>
      <c r="AZ119" s="546">
        <v>6</v>
      </c>
      <c r="BA119" s="546">
        <v>5</v>
      </c>
      <c r="BB119" s="546">
        <v>20</v>
      </c>
      <c r="BC119" s="733">
        <v>31</v>
      </c>
      <c r="BD119" s="744" t="s">
        <v>1683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8</v>
      </c>
      <c r="F120" s="546">
        <v>20</v>
      </c>
      <c r="G120" s="728">
        <v>38</v>
      </c>
      <c r="H120" s="738"/>
      <c r="I120" s="729"/>
      <c r="J120" s="729"/>
      <c r="K120" s="729"/>
      <c r="L120" s="729"/>
      <c r="M120" s="729"/>
      <c r="N120" s="729"/>
      <c r="O120" s="729"/>
      <c r="P120" s="913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>
        <v>1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1</v>
      </c>
      <c r="AY120" s="546">
        <v>1</v>
      </c>
      <c r="AZ120" s="546">
        <v>9</v>
      </c>
      <c r="BA120" s="546">
        <v>8</v>
      </c>
      <c r="BB120" s="546">
        <v>19</v>
      </c>
      <c r="BC120" s="733">
        <v>37</v>
      </c>
      <c r="BD120" s="744" t="s">
        <v>1684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11</v>
      </c>
      <c r="F121" s="546">
        <v>24</v>
      </c>
      <c r="G121" s="728">
        <v>40</v>
      </c>
      <c r="H121" s="738"/>
      <c r="I121" s="729"/>
      <c r="J121" s="729"/>
      <c r="K121" s="729"/>
      <c r="L121" s="729"/>
      <c r="M121" s="729"/>
      <c r="N121" s="729"/>
      <c r="O121" s="729"/>
      <c r="P121" s="913"/>
      <c r="Q121" s="736"/>
      <c r="R121" s="736"/>
      <c r="S121" s="736"/>
      <c r="T121" s="717"/>
      <c r="U121" s="736"/>
      <c r="V121" s="736"/>
      <c r="W121" s="736"/>
      <c r="X121" s="731">
        <v>40</v>
      </c>
      <c r="Y121" s="727"/>
      <c r="Z121" s="727"/>
      <c r="AA121" s="899"/>
      <c r="AB121" s="899">
        <v>3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3</v>
      </c>
      <c r="AY121" s="546">
        <v>0</v>
      </c>
      <c r="AZ121" s="546">
        <v>5</v>
      </c>
      <c r="BA121" s="546">
        <v>11</v>
      </c>
      <c r="BB121" s="546">
        <v>21</v>
      </c>
      <c r="BC121" s="733">
        <v>37</v>
      </c>
      <c r="BD121" s="744" t="s">
        <v>1685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8</v>
      </c>
      <c r="F122" s="546">
        <v>14</v>
      </c>
      <c r="G122" s="728">
        <v>38</v>
      </c>
      <c r="H122" s="738"/>
      <c r="I122" s="729"/>
      <c r="J122" s="729"/>
      <c r="K122" s="899"/>
      <c r="L122" s="729"/>
      <c r="M122" s="729"/>
      <c r="N122" s="729"/>
      <c r="O122" s="729">
        <v>1</v>
      </c>
      <c r="P122" s="913"/>
      <c r="Q122" s="736"/>
      <c r="R122" s="736"/>
      <c r="S122" s="764"/>
      <c r="T122" s="717"/>
      <c r="U122" s="717"/>
      <c r="V122" s="736"/>
      <c r="W122" s="736"/>
      <c r="X122" s="731">
        <v>37</v>
      </c>
      <c r="Y122" s="727"/>
      <c r="Z122" s="727"/>
      <c r="AA122" s="899"/>
      <c r="AB122" s="899">
        <v>2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2</v>
      </c>
      <c r="AY122" s="546">
        <v>0</v>
      </c>
      <c r="AZ122" s="546">
        <v>16</v>
      </c>
      <c r="BA122" s="546">
        <v>8</v>
      </c>
      <c r="BB122" s="546">
        <v>11</v>
      </c>
      <c r="BC122" s="733">
        <v>35</v>
      </c>
      <c r="BD122" s="744" t="s">
        <v>1686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8">
        <v>38</v>
      </c>
      <c r="H123" s="738"/>
      <c r="I123" s="729"/>
      <c r="J123" s="729"/>
      <c r="K123" s="729"/>
      <c r="L123" s="729"/>
      <c r="M123" s="729"/>
      <c r="N123" s="729"/>
      <c r="O123" s="729"/>
      <c r="P123" s="913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8">
        <v>37</v>
      </c>
      <c r="H124" s="738"/>
      <c r="I124" s="729"/>
      <c r="J124" s="729"/>
      <c r="K124" s="729"/>
      <c r="L124" s="729"/>
      <c r="M124" s="729"/>
      <c r="N124" s="729"/>
      <c r="O124" s="729"/>
      <c r="P124" s="913"/>
      <c r="Q124" s="717"/>
      <c r="R124" s="736"/>
      <c r="S124" s="736"/>
      <c r="T124" s="765"/>
      <c r="U124" s="765"/>
      <c r="V124" s="764"/>
      <c r="W124" s="764"/>
      <c r="X124" s="731">
        <v>37</v>
      </c>
      <c r="Y124" s="727"/>
      <c r="Z124" s="727"/>
      <c r="AA124" s="899"/>
      <c r="AB124" s="899">
        <v>1</v>
      </c>
      <c r="AC124" s="727"/>
      <c r="AD124" s="727"/>
      <c r="AE124" s="727"/>
      <c r="AF124" s="899"/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8</v>
      </c>
      <c r="BB124" s="546">
        <v>20</v>
      </c>
      <c r="BC124" s="733">
        <v>36</v>
      </c>
      <c r="BD124" s="757" t="s">
        <v>1687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3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/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1</v>
      </c>
      <c r="AY125" s="546">
        <v>0</v>
      </c>
      <c r="AZ125" s="546">
        <v>5</v>
      </c>
      <c r="BA125" s="546">
        <v>4</v>
      </c>
      <c r="BB125" s="546">
        <v>28</v>
      </c>
      <c r="BC125" s="733">
        <v>37</v>
      </c>
      <c r="BD125" s="744" t="s">
        <v>1639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>
        <v>1</v>
      </c>
      <c r="P126" s="913"/>
      <c r="Q126" s="764"/>
      <c r="R126" s="764"/>
      <c r="S126" s="764"/>
      <c r="T126" s="765"/>
      <c r="U126" s="765"/>
      <c r="V126" s="764"/>
      <c r="W126" s="764"/>
      <c r="X126" s="731">
        <v>34</v>
      </c>
      <c r="Y126" s="727"/>
      <c r="Z126" s="727"/>
      <c r="AA126" s="899"/>
      <c r="AB126" s="899"/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0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/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/>
      <c r="L127" s="729"/>
      <c r="M127" s="729"/>
      <c r="N127" s="729"/>
      <c r="O127" s="729"/>
      <c r="P127" s="913"/>
      <c r="Q127" s="717"/>
      <c r="R127" s="764"/>
      <c r="S127" s="736"/>
      <c r="T127" s="765"/>
      <c r="U127" s="765"/>
      <c r="V127" s="764"/>
      <c r="W127" s="764"/>
      <c r="X127" s="731">
        <v>35</v>
      </c>
      <c r="Y127" s="727"/>
      <c r="Z127" s="727"/>
      <c r="AA127" s="899">
        <v>1</v>
      </c>
      <c r="AB127" s="899">
        <v>3</v>
      </c>
      <c r="AC127" s="727"/>
      <c r="AD127" s="727"/>
      <c r="AE127" s="727"/>
      <c r="AF127" s="899"/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4</v>
      </c>
      <c r="AY127" s="546">
        <v>0</v>
      </c>
      <c r="AZ127" s="546">
        <v>5</v>
      </c>
      <c r="BA127" s="546">
        <v>4</v>
      </c>
      <c r="BB127" s="546">
        <v>22</v>
      </c>
      <c r="BC127" s="733">
        <v>31</v>
      </c>
      <c r="BD127" s="744" t="s">
        <v>1688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3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>
        <v>2</v>
      </c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3</v>
      </c>
      <c r="AY128" s="546">
        <v>4</v>
      </c>
      <c r="AZ128" s="546">
        <v>7</v>
      </c>
      <c r="BA128" s="546">
        <v>6</v>
      </c>
      <c r="BB128" s="546">
        <v>15</v>
      </c>
      <c r="BC128" s="733">
        <v>32</v>
      </c>
      <c r="BD128" s="744" t="s">
        <v>1689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4</v>
      </c>
      <c r="F129" s="546">
        <v>28</v>
      </c>
      <c r="G129" s="728">
        <v>37</v>
      </c>
      <c r="H129" s="738"/>
      <c r="I129" s="729"/>
      <c r="J129" s="729"/>
      <c r="K129" s="729"/>
      <c r="L129" s="729"/>
      <c r="M129" s="729"/>
      <c r="N129" s="729"/>
      <c r="O129" s="729">
        <v>1</v>
      </c>
      <c r="P129" s="913"/>
      <c r="Q129" s="717"/>
      <c r="R129" s="764"/>
      <c r="S129" s="764"/>
      <c r="T129" s="765"/>
      <c r="U129" s="765"/>
      <c r="V129" s="764"/>
      <c r="W129" s="764"/>
      <c r="X129" s="731">
        <v>36</v>
      </c>
      <c r="Y129" s="727"/>
      <c r="Z129" s="727"/>
      <c r="AA129" s="899"/>
      <c r="AB129" s="899">
        <v>2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2</v>
      </c>
      <c r="AY129" s="546">
        <v>0</v>
      </c>
      <c r="AZ129" s="546">
        <v>5</v>
      </c>
      <c r="BA129" s="546">
        <v>4</v>
      </c>
      <c r="BB129" s="546">
        <v>25</v>
      </c>
      <c r="BC129" s="733">
        <v>34</v>
      </c>
      <c r="BD129" s="757" t="s">
        <v>1690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3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/>
      <c r="AC130" s="727"/>
      <c r="AD130" s="727"/>
      <c r="AE130" s="727"/>
      <c r="AF130" s="899"/>
      <c r="AG130" s="727"/>
      <c r="AH130" s="727"/>
      <c r="AI130" s="727"/>
      <c r="AJ130" s="727"/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0</v>
      </c>
      <c r="AY130" s="546">
        <v>3</v>
      </c>
      <c r="AZ130" s="546">
        <v>7</v>
      </c>
      <c r="BA130" s="546">
        <v>7</v>
      </c>
      <c r="BB130" s="546">
        <v>19</v>
      </c>
      <c r="BC130" s="717">
        <v>36</v>
      </c>
      <c r="BD130" s="745"/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3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1</v>
      </c>
      <c r="AC131" s="727"/>
      <c r="AD131" s="727"/>
      <c r="AE131" s="727"/>
      <c r="AF131" s="899"/>
      <c r="AG131" s="727"/>
      <c r="AH131" s="727"/>
      <c r="AI131" s="727"/>
      <c r="AJ131" s="727">
        <v>1</v>
      </c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2</v>
      </c>
      <c r="AY131" s="546">
        <v>1</v>
      </c>
      <c r="AZ131" s="546">
        <v>11</v>
      </c>
      <c r="BA131" s="546">
        <v>3</v>
      </c>
      <c r="BB131" s="546">
        <v>20</v>
      </c>
      <c r="BC131" s="733">
        <v>35</v>
      </c>
      <c r="BD131" s="744" t="s">
        <v>1691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3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/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3">
        <v>37</v>
      </c>
      <c r="BD132" s="757"/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37</v>
      </c>
      <c r="Y133" s="727"/>
      <c r="Z133" s="727"/>
      <c r="AA133" s="899">
        <v>1</v>
      </c>
      <c r="AB133" s="899"/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1</v>
      </c>
      <c r="AY133" s="546">
        <v>3</v>
      </c>
      <c r="AZ133" s="546">
        <v>3</v>
      </c>
      <c r="BA133" s="546">
        <v>1</v>
      </c>
      <c r="BB133" s="546">
        <v>29</v>
      </c>
      <c r="BC133" s="733">
        <v>36</v>
      </c>
      <c r="BD133" s="744"/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10"/>
      <c r="I134" s="729"/>
      <c r="J134" s="729"/>
      <c r="K134" s="729"/>
      <c r="L134" s="729"/>
      <c r="M134" s="729"/>
      <c r="N134" s="729"/>
      <c r="O134" s="729"/>
      <c r="P134" s="913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24</v>
      </c>
      <c r="G135" s="728">
        <v>37</v>
      </c>
      <c r="H135" s="910"/>
      <c r="I135" s="746"/>
      <c r="J135" s="729"/>
      <c r="K135" s="729"/>
      <c r="L135" s="729"/>
      <c r="M135" s="729"/>
      <c r="N135" s="729"/>
      <c r="O135" s="729"/>
      <c r="P135" s="913"/>
      <c r="Q135" s="717"/>
      <c r="R135" s="764"/>
      <c r="S135" s="764"/>
      <c r="T135" s="765"/>
      <c r="U135" s="765"/>
      <c r="V135" s="764"/>
      <c r="W135" s="764"/>
      <c r="X135" s="731">
        <v>37</v>
      </c>
      <c r="Y135" s="727"/>
      <c r="Z135" s="727"/>
      <c r="AA135" s="899"/>
      <c r="AB135" s="899">
        <v>1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1</v>
      </c>
      <c r="AY135" s="546">
        <v>0</v>
      </c>
      <c r="AZ135" s="546">
        <v>9</v>
      </c>
      <c r="BA135" s="546">
        <v>4</v>
      </c>
      <c r="BB135" s="546">
        <v>23</v>
      </c>
      <c r="BC135" s="733">
        <v>36</v>
      </c>
      <c r="BD135" s="744" t="s">
        <v>1679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24</v>
      </c>
      <c r="G136" s="728">
        <v>37</v>
      </c>
      <c r="H136" s="910"/>
      <c r="I136" s="746"/>
      <c r="J136" s="729"/>
      <c r="K136" s="729"/>
      <c r="L136" s="729"/>
      <c r="M136" s="729"/>
      <c r="N136" s="729"/>
      <c r="O136" s="729">
        <v>1</v>
      </c>
      <c r="P136" s="913"/>
      <c r="Q136" s="764"/>
      <c r="R136" s="764"/>
      <c r="S136" s="764"/>
      <c r="T136" s="765"/>
      <c r="U136" s="764"/>
      <c r="V136" s="764"/>
      <c r="W136" s="764"/>
      <c r="X136" s="731">
        <v>36</v>
      </c>
      <c r="Y136" s="727"/>
      <c r="Z136" s="727"/>
      <c r="AA136" s="899"/>
      <c r="AB136" s="899">
        <v>2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2</v>
      </c>
      <c r="AY136" s="546">
        <v>3</v>
      </c>
      <c r="AZ136" s="546">
        <v>5</v>
      </c>
      <c r="BA136" s="546">
        <v>5</v>
      </c>
      <c r="BB136" s="546">
        <v>21</v>
      </c>
      <c r="BC136" s="733">
        <v>34</v>
      </c>
      <c r="BD136" s="744" t="s">
        <v>1692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10"/>
      <c r="I137" s="746"/>
      <c r="J137" s="729"/>
      <c r="K137" s="729"/>
      <c r="L137" s="729"/>
      <c r="M137" s="729"/>
      <c r="N137" s="729"/>
      <c r="O137" s="729"/>
      <c r="P137" s="913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/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1</v>
      </c>
      <c r="AY137" s="546">
        <v>0</v>
      </c>
      <c r="AZ137" s="546">
        <v>4</v>
      </c>
      <c r="BA137" s="546">
        <v>6</v>
      </c>
      <c r="BB137" s="546">
        <v>26</v>
      </c>
      <c r="BC137" s="733">
        <v>36</v>
      </c>
      <c r="BD137" s="744" t="s">
        <v>1693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8">
        <v>40</v>
      </c>
      <c r="H138" s="910"/>
      <c r="I138" s="746"/>
      <c r="J138" s="729"/>
      <c r="K138" s="729"/>
      <c r="L138" s="729"/>
      <c r="M138" s="729"/>
      <c r="N138" s="729"/>
      <c r="O138" s="729"/>
      <c r="P138" s="913"/>
      <c r="Q138" s="717"/>
      <c r="R138" s="764"/>
      <c r="S138" s="764"/>
      <c r="T138" s="765"/>
      <c r="U138" s="765"/>
      <c r="V138" s="764"/>
      <c r="W138" s="764"/>
      <c r="X138" s="731">
        <v>40</v>
      </c>
      <c r="Y138" s="727"/>
      <c r="Z138" s="727"/>
      <c r="AA138" s="899"/>
      <c r="AB138" s="899">
        <v>2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>
        <v>1</v>
      </c>
      <c r="AW138" s="728">
        <v>0</v>
      </c>
      <c r="AX138" s="732">
        <v>3</v>
      </c>
      <c r="AY138" s="546">
        <v>1</v>
      </c>
      <c r="AZ138" s="546">
        <v>4</v>
      </c>
      <c r="BA138" s="546">
        <v>6</v>
      </c>
      <c r="BB138" s="546">
        <v>26</v>
      </c>
      <c r="BC138" s="733">
        <v>37</v>
      </c>
      <c r="BD138" s="744" t="s">
        <v>1694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3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>
        <v>1</v>
      </c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1</v>
      </c>
      <c r="AY139" s="546">
        <v>0</v>
      </c>
      <c r="AZ139" s="546">
        <v>7</v>
      </c>
      <c r="BA139" s="546">
        <v>2</v>
      </c>
      <c r="BB139" s="546">
        <v>26</v>
      </c>
      <c r="BC139" s="733">
        <v>35</v>
      </c>
      <c r="BD139" s="744" t="s">
        <v>1695</v>
      </c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3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8">
        <v>37</v>
      </c>
      <c r="H141" s="899"/>
      <c r="I141" s="899"/>
      <c r="J141" s="899"/>
      <c r="K141" s="899"/>
      <c r="L141" s="729"/>
      <c r="M141" s="729"/>
      <c r="N141" s="729"/>
      <c r="O141" s="729"/>
      <c r="P141" s="913"/>
      <c r="Q141" s="764"/>
      <c r="R141" s="764"/>
      <c r="S141" s="764"/>
      <c r="T141" s="765"/>
      <c r="U141" s="765"/>
      <c r="V141" s="764"/>
      <c r="W141" s="764"/>
      <c r="X141" s="731">
        <v>37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3">
        <v>36</v>
      </c>
      <c r="BD141" s="744" t="s">
        <v>1640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3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>
        <v>1</v>
      </c>
      <c r="AC142" s="727"/>
      <c r="AD142" s="727"/>
      <c r="AE142" s="727"/>
      <c r="AF142" s="899">
        <v>1</v>
      </c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>
        <v>1</v>
      </c>
      <c r="AW142" s="728">
        <v>0</v>
      </c>
      <c r="AX142" s="732">
        <v>3</v>
      </c>
      <c r="AY142" s="546">
        <v>0</v>
      </c>
      <c r="AZ142" s="546">
        <v>1</v>
      </c>
      <c r="BA142" s="546">
        <v>6</v>
      </c>
      <c r="BB142" s="546">
        <v>29</v>
      </c>
      <c r="BC142" s="733">
        <v>36</v>
      </c>
      <c r="BD142" s="744" t="s">
        <v>1696</v>
      </c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8</v>
      </c>
      <c r="F143" s="546">
        <v>30</v>
      </c>
      <c r="G143" s="728">
        <v>38</v>
      </c>
      <c r="H143" s="899"/>
      <c r="I143" s="899"/>
      <c r="J143" s="899"/>
      <c r="K143" s="899"/>
      <c r="L143" s="729"/>
      <c r="M143" s="729"/>
      <c r="N143" s="729"/>
      <c r="O143" s="729">
        <v>1</v>
      </c>
      <c r="P143" s="913"/>
      <c r="Q143" s="717"/>
      <c r="R143" s="764"/>
      <c r="S143" s="764"/>
      <c r="T143" s="765"/>
      <c r="U143" s="765"/>
      <c r="V143" s="764"/>
      <c r="W143" s="764"/>
      <c r="X143" s="731">
        <v>37</v>
      </c>
      <c r="Y143" s="727"/>
      <c r="Z143" s="727"/>
      <c r="AA143" s="899"/>
      <c r="AB143" s="899">
        <v>2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2</v>
      </c>
      <c r="AY143" s="546">
        <v>0</v>
      </c>
      <c r="AZ143" s="546">
        <v>0</v>
      </c>
      <c r="BA143" s="546">
        <v>8</v>
      </c>
      <c r="BB143" s="546">
        <v>27</v>
      </c>
      <c r="BC143" s="733">
        <v>35</v>
      </c>
      <c r="BD143" s="744"/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8">
        <v>35</v>
      </c>
      <c r="H144" s="738"/>
      <c r="I144" s="729"/>
      <c r="J144" s="729"/>
      <c r="K144" s="729"/>
      <c r="L144" s="729"/>
      <c r="M144" s="729"/>
      <c r="N144" s="729"/>
      <c r="O144" s="729"/>
      <c r="P144" s="913"/>
      <c r="Q144" s="717"/>
      <c r="R144" s="764"/>
      <c r="S144" s="764"/>
      <c r="T144" s="765"/>
      <c r="U144" s="765"/>
      <c r="V144" s="764"/>
      <c r="W144" s="764"/>
      <c r="X144" s="731">
        <v>35</v>
      </c>
      <c r="Y144" s="727"/>
      <c r="Z144" s="727"/>
      <c r="AA144" s="899"/>
      <c r="AB144" s="899">
        <v>2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/>
      <c r="AS144" s="763"/>
      <c r="AT144" s="763"/>
      <c r="AU144" s="763"/>
      <c r="AV144" s="729">
        <v>1</v>
      </c>
      <c r="AW144" s="728">
        <v>0</v>
      </c>
      <c r="AX144" s="732">
        <v>3</v>
      </c>
      <c r="AY144" s="546">
        <v>0</v>
      </c>
      <c r="AZ144" s="546">
        <v>2</v>
      </c>
      <c r="BA144" s="546">
        <v>16</v>
      </c>
      <c r="BB144" s="546">
        <v>14</v>
      </c>
      <c r="BC144" s="733">
        <v>32</v>
      </c>
      <c r="BD144" s="744" t="s">
        <v>1697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3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/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1455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3"/>
      <c r="Q146" s="717"/>
      <c r="R146" s="764"/>
      <c r="S146" s="764"/>
      <c r="T146" s="765"/>
      <c r="U146" s="765"/>
      <c r="V146" s="764"/>
      <c r="W146" s="764"/>
      <c r="X146" s="731">
        <v>34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3">
        <v>33</v>
      </c>
      <c r="BD146" s="744" t="s">
        <v>1641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14</v>
      </c>
      <c r="F147" s="546">
        <v>19</v>
      </c>
      <c r="G147" s="728">
        <v>37</v>
      </c>
      <c r="H147" s="738"/>
      <c r="I147" s="729"/>
      <c r="J147" s="729"/>
      <c r="K147" s="729"/>
      <c r="L147" s="729"/>
      <c r="M147" s="729"/>
      <c r="N147" s="729"/>
      <c r="O147" s="729"/>
      <c r="P147" s="913"/>
      <c r="Q147" s="717"/>
      <c r="R147" s="764"/>
      <c r="S147" s="764"/>
      <c r="T147" s="765"/>
      <c r="U147" s="765"/>
      <c r="V147" s="764"/>
      <c r="W147" s="764"/>
      <c r="X147" s="731">
        <v>37</v>
      </c>
      <c r="Y147" s="727"/>
      <c r="Z147" s="727"/>
      <c r="AA147" s="899"/>
      <c r="AB147" s="899">
        <v>2</v>
      </c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2</v>
      </c>
      <c r="AY147" s="546">
        <v>1</v>
      </c>
      <c r="AZ147" s="546">
        <v>3</v>
      </c>
      <c r="BA147" s="546">
        <v>14</v>
      </c>
      <c r="BB147" s="546">
        <v>17</v>
      </c>
      <c r="BC147" s="733">
        <v>35</v>
      </c>
      <c r="BD147" s="744"/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>
        <v>1</v>
      </c>
      <c r="P148" s="913"/>
      <c r="Q148" s="717"/>
      <c r="R148" s="764"/>
      <c r="S148" s="764"/>
      <c r="T148" s="765"/>
      <c r="U148" s="765"/>
      <c r="V148" s="764"/>
      <c r="W148" s="764"/>
      <c r="X148" s="731">
        <v>36</v>
      </c>
      <c r="Y148" s="727"/>
      <c r="Z148" s="727"/>
      <c r="AA148" s="899"/>
      <c r="AB148" s="899"/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0</v>
      </c>
      <c r="AY148" s="546">
        <v>0</v>
      </c>
      <c r="AZ148" s="546">
        <v>5</v>
      </c>
      <c r="BA148" s="546">
        <v>7</v>
      </c>
      <c r="BB148" s="546">
        <v>24</v>
      </c>
      <c r="BC148" s="733">
        <v>36</v>
      </c>
      <c r="BD148" s="744"/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24</v>
      </c>
      <c r="G149" s="728">
        <v>37</v>
      </c>
      <c r="H149" s="738"/>
      <c r="I149" s="729"/>
      <c r="J149" s="729"/>
      <c r="K149" s="729"/>
      <c r="L149" s="729"/>
      <c r="M149" s="729"/>
      <c r="N149" s="729"/>
      <c r="O149" s="729"/>
      <c r="P149" s="913"/>
      <c r="Q149" s="717"/>
      <c r="R149" s="764"/>
      <c r="S149" s="764"/>
      <c r="T149" s="765"/>
      <c r="U149" s="765"/>
      <c r="V149" s="764"/>
      <c r="W149" s="764"/>
      <c r="X149" s="731">
        <v>37</v>
      </c>
      <c r="Y149" s="727"/>
      <c r="Z149" s="727"/>
      <c r="AA149" s="899"/>
      <c r="AB149" s="899">
        <v>3</v>
      </c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3</v>
      </c>
      <c r="AY149" s="546">
        <v>1</v>
      </c>
      <c r="AZ149" s="546">
        <v>3</v>
      </c>
      <c r="BA149" s="546">
        <v>9</v>
      </c>
      <c r="BB149" s="546">
        <v>21</v>
      </c>
      <c r="BC149" s="733">
        <v>34</v>
      </c>
      <c r="BD149" s="744" t="s">
        <v>1698</v>
      </c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3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>
        <v>1</v>
      </c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1</v>
      </c>
      <c r="AY150" s="546">
        <v>2</v>
      </c>
      <c r="AZ150" s="546">
        <v>3</v>
      </c>
      <c r="BA150" s="546">
        <v>4</v>
      </c>
      <c r="BB150" s="546">
        <v>24</v>
      </c>
      <c r="BC150" s="733">
        <v>33</v>
      </c>
      <c r="BD150" s="744" t="s">
        <v>1699</v>
      </c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3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3">
        <v>37</v>
      </c>
      <c r="BD151" s="744"/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5</v>
      </c>
      <c r="F152" s="546">
        <v>25</v>
      </c>
      <c r="G152" s="728">
        <v>34</v>
      </c>
      <c r="H152" s="738"/>
      <c r="I152" s="729"/>
      <c r="J152" s="729"/>
      <c r="K152" s="729"/>
      <c r="L152" s="729"/>
      <c r="M152" s="729"/>
      <c r="N152" s="729"/>
      <c r="O152" s="729"/>
      <c r="P152" s="913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/>
      <c r="AB152" s="899"/>
      <c r="AC152" s="727"/>
      <c r="AD152" s="727"/>
      <c r="AE152" s="727"/>
      <c r="AF152" s="899">
        <v>1</v>
      </c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>
        <v>1</v>
      </c>
      <c r="AS152" s="763"/>
      <c r="AT152" s="763"/>
      <c r="AU152" s="763"/>
      <c r="AV152" s="729"/>
      <c r="AW152" s="728">
        <v>0</v>
      </c>
      <c r="AX152" s="732">
        <v>2</v>
      </c>
      <c r="AY152" s="546">
        <v>2</v>
      </c>
      <c r="AZ152" s="546">
        <v>2</v>
      </c>
      <c r="BA152" s="546">
        <v>5</v>
      </c>
      <c r="BB152" s="546">
        <v>23</v>
      </c>
      <c r="BC152" s="733">
        <v>32</v>
      </c>
      <c r="BD152" s="757" t="s">
        <v>1700</v>
      </c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3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>
        <v>1</v>
      </c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1</v>
      </c>
      <c r="AY153" s="546">
        <v>1</v>
      </c>
      <c r="AZ153" s="546">
        <v>10</v>
      </c>
      <c r="BA153" s="546">
        <v>3</v>
      </c>
      <c r="BB153" s="546">
        <v>19</v>
      </c>
      <c r="BC153" s="733">
        <v>33</v>
      </c>
      <c r="BD153" s="744" t="s">
        <v>1701</v>
      </c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3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1515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3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/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0</v>
      </c>
      <c r="AY155" s="546">
        <v>0</v>
      </c>
      <c r="AZ155" s="546">
        <v>15</v>
      </c>
      <c r="BA155" s="546">
        <v>5</v>
      </c>
      <c r="BB155" s="546">
        <v>15</v>
      </c>
      <c r="BC155" s="733">
        <v>35</v>
      </c>
      <c r="BD155" s="757"/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6</v>
      </c>
      <c r="F156" s="546">
        <v>22</v>
      </c>
      <c r="G156" s="728">
        <v>38</v>
      </c>
      <c r="H156" s="738"/>
      <c r="I156" s="729"/>
      <c r="J156" s="729"/>
      <c r="K156" s="729"/>
      <c r="L156" s="729"/>
      <c r="M156" s="729"/>
      <c r="N156" s="729"/>
      <c r="O156" s="729"/>
      <c r="P156" s="913"/>
      <c r="Q156" s="717"/>
      <c r="R156" s="764"/>
      <c r="S156" s="736"/>
      <c r="T156" s="765"/>
      <c r="U156" s="765"/>
      <c r="V156" s="764"/>
      <c r="W156" s="764"/>
      <c r="X156" s="731">
        <v>38</v>
      </c>
      <c r="Y156" s="727"/>
      <c r="Z156" s="727"/>
      <c r="AA156" s="899"/>
      <c r="AB156" s="899"/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2</v>
      </c>
      <c r="AY156" s="546">
        <v>0</v>
      </c>
      <c r="AZ156" s="546">
        <v>10</v>
      </c>
      <c r="BA156" s="546">
        <v>6</v>
      </c>
      <c r="BB156" s="546">
        <v>20</v>
      </c>
      <c r="BC156" s="733">
        <v>36</v>
      </c>
      <c r="BD156" s="757" t="s">
        <v>1642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2</v>
      </c>
      <c r="F157" s="546">
        <v>17</v>
      </c>
      <c r="G157" s="728">
        <v>35</v>
      </c>
      <c r="H157" s="738"/>
      <c r="I157" s="729"/>
      <c r="J157" s="729"/>
      <c r="K157" s="729"/>
      <c r="L157" s="729"/>
      <c r="M157" s="729"/>
      <c r="N157" s="729"/>
      <c r="O157" s="729"/>
      <c r="P157" s="913"/>
      <c r="Q157" s="717"/>
      <c r="R157" s="764"/>
      <c r="S157" s="764"/>
      <c r="T157" s="765"/>
      <c r="U157" s="765"/>
      <c r="V157" s="764"/>
      <c r="W157" s="764"/>
      <c r="X157" s="731">
        <v>35</v>
      </c>
      <c r="Y157" s="727"/>
      <c r="Z157" s="727"/>
      <c r="AA157" s="899"/>
      <c r="AB157" s="899">
        <v>1</v>
      </c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1</v>
      </c>
      <c r="AY157" s="546">
        <v>0</v>
      </c>
      <c r="AZ157" s="546">
        <v>16</v>
      </c>
      <c r="BA157" s="546">
        <v>2</v>
      </c>
      <c r="BB157" s="546">
        <v>16</v>
      </c>
      <c r="BC157" s="733">
        <v>34</v>
      </c>
      <c r="BD157" s="757" t="s">
        <v>1702</v>
      </c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21</v>
      </c>
      <c r="E158" s="546">
        <v>4</v>
      </c>
      <c r="F158" s="546">
        <v>10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3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21</v>
      </c>
      <c r="BA158" s="546">
        <v>4</v>
      </c>
      <c r="BB158" s="546">
        <v>10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/>
      <c r="P159" s="913"/>
      <c r="Q159" s="736"/>
      <c r="R159" s="764"/>
      <c r="S159" s="736"/>
      <c r="T159" s="765"/>
      <c r="U159" s="765"/>
      <c r="V159" s="764"/>
      <c r="W159" s="764"/>
      <c r="X159" s="731">
        <v>37</v>
      </c>
      <c r="Y159" s="727"/>
      <c r="Z159" s="727"/>
      <c r="AA159" s="899"/>
      <c r="AB159" s="899">
        <v>2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2</v>
      </c>
      <c r="AY159" s="546">
        <v>0</v>
      </c>
      <c r="AZ159" s="546">
        <v>15</v>
      </c>
      <c r="BA159" s="546">
        <v>3</v>
      </c>
      <c r="BB159" s="546">
        <v>17</v>
      </c>
      <c r="BC159" s="733">
        <v>35</v>
      </c>
      <c r="BD159" s="757" t="s">
        <v>1703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21</v>
      </c>
      <c r="G160" s="728">
        <v>36</v>
      </c>
      <c r="H160" s="738"/>
      <c r="I160" s="729"/>
      <c r="J160" s="729"/>
      <c r="K160" s="729"/>
      <c r="L160" s="729"/>
      <c r="M160" s="729"/>
      <c r="N160" s="729"/>
      <c r="O160" s="729"/>
      <c r="P160" s="913"/>
      <c r="Q160" s="717"/>
      <c r="R160" s="764"/>
      <c r="S160" s="764"/>
      <c r="T160" s="765"/>
      <c r="U160" s="765"/>
      <c r="V160" s="764"/>
      <c r="W160" s="764"/>
      <c r="X160" s="731">
        <v>36</v>
      </c>
      <c r="Y160" s="727"/>
      <c r="Z160" s="727"/>
      <c r="AA160" s="899"/>
      <c r="AB160" s="899">
        <v>1</v>
      </c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1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 t="s">
        <v>1704</v>
      </c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3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/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0</v>
      </c>
      <c r="AY161" s="546">
        <v>1</v>
      </c>
      <c r="AZ161" s="546">
        <v>7</v>
      </c>
      <c r="BA161" s="546">
        <v>3</v>
      </c>
      <c r="BB161" s="546">
        <v>27</v>
      </c>
      <c r="BC161" s="733">
        <v>38</v>
      </c>
      <c r="BD161" s="757"/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3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8</v>
      </c>
      <c r="E163" s="546">
        <v>0</v>
      </c>
      <c r="F163" s="546">
        <v>28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3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>
        <v>1</v>
      </c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1</v>
      </c>
      <c r="AY163" s="546">
        <v>0</v>
      </c>
      <c r="AZ163" s="546">
        <v>8</v>
      </c>
      <c r="BA163" s="546">
        <v>0</v>
      </c>
      <c r="BB163" s="546">
        <v>27</v>
      </c>
      <c r="BC163" s="733">
        <v>35</v>
      </c>
      <c r="BD163" s="757" t="s">
        <v>1457</v>
      </c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19</v>
      </c>
      <c r="G164" s="728">
        <v>33</v>
      </c>
      <c r="H164" s="738"/>
      <c r="I164" s="729"/>
      <c r="J164" s="729"/>
      <c r="K164" s="729"/>
      <c r="L164" s="729"/>
      <c r="M164" s="729"/>
      <c r="N164" s="729"/>
      <c r="O164" s="729"/>
      <c r="P164" s="913"/>
      <c r="Q164" s="717"/>
      <c r="R164" s="764"/>
      <c r="S164" s="764"/>
      <c r="T164" s="765"/>
      <c r="U164" s="765"/>
      <c r="V164" s="764"/>
      <c r="W164" s="764"/>
      <c r="X164" s="731">
        <v>33</v>
      </c>
      <c r="Y164" s="727"/>
      <c r="Z164" s="727"/>
      <c r="AA164" s="899"/>
      <c r="AB164" s="899">
        <v>1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1</v>
      </c>
      <c r="AY164" s="546">
        <v>0</v>
      </c>
      <c r="AZ164" s="546">
        <v>5</v>
      </c>
      <c r="BA164" s="546">
        <v>9</v>
      </c>
      <c r="BB164" s="546">
        <v>18</v>
      </c>
      <c r="BC164" s="733">
        <v>32</v>
      </c>
      <c r="BD164" s="757" t="s">
        <v>1705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3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3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/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3">
        <v>35</v>
      </c>
      <c r="BD166" s="757"/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18</v>
      </c>
      <c r="G167" s="728">
        <v>38</v>
      </c>
      <c r="H167" s="738"/>
      <c r="I167" s="729"/>
      <c r="J167" s="729"/>
      <c r="K167" s="729"/>
      <c r="L167" s="729"/>
      <c r="M167" s="729"/>
      <c r="N167" s="729"/>
      <c r="O167" s="729"/>
      <c r="P167" s="913"/>
      <c r="Q167" s="717"/>
      <c r="R167" s="764"/>
      <c r="S167" s="764"/>
      <c r="T167" s="765"/>
      <c r="U167" s="765"/>
      <c r="V167" s="764"/>
      <c r="W167" s="764"/>
      <c r="X167" s="731">
        <v>38</v>
      </c>
      <c r="Y167" s="727"/>
      <c r="Z167" s="727"/>
      <c r="AA167" s="899"/>
      <c r="AB167" s="899">
        <v>4</v>
      </c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5</v>
      </c>
      <c r="AY167" s="546">
        <v>0</v>
      </c>
      <c r="AZ167" s="546">
        <v>7</v>
      </c>
      <c r="BA167" s="546">
        <v>13</v>
      </c>
      <c r="BB167" s="546">
        <v>13</v>
      </c>
      <c r="BC167" s="733">
        <v>33</v>
      </c>
      <c r="BD167" s="757" t="s">
        <v>1706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3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3">
        <v>35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3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3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/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0</v>
      </c>
      <c r="AY171" s="546">
        <v>1</v>
      </c>
      <c r="AZ171" s="546">
        <v>9</v>
      </c>
      <c r="BA171" s="546">
        <v>13</v>
      </c>
      <c r="BB171" s="546">
        <v>14</v>
      </c>
      <c r="BC171" s="733">
        <v>37</v>
      </c>
      <c r="BD171" s="757"/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66"/>
      <c r="T172" s="766"/>
      <c r="U172" s="766"/>
      <c r="V172" s="766"/>
      <c r="W172" s="766"/>
      <c r="X172" s="731">
        <v>33</v>
      </c>
      <c r="Y172" s="727"/>
      <c r="Z172" s="727"/>
      <c r="AA172" s="899"/>
      <c r="AB172" s="899">
        <v>1</v>
      </c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1</v>
      </c>
      <c r="AY172" s="546">
        <v>1</v>
      </c>
      <c r="AZ172" s="546">
        <v>8</v>
      </c>
      <c r="BA172" s="546">
        <v>5</v>
      </c>
      <c r="BB172" s="546">
        <v>18</v>
      </c>
      <c r="BC172" s="733">
        <v>32</v>
      </c>
      <c r="BD172" s="757" t="s">
        <v>1707</v>
      </c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/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0</v>
      </c>
      <c r="AY173" s="546">
        <v>6</v>
      </c>
      <c r="AZ173" s="546">
        <v>7</v>
      </c>
      <c r="BA173" s="546">
        <v>3</v>
      </c>
      <c r="BB173" s="546">
        <v>22</v>
      </c>
      <c r="BC173" s="733">
        <v>38</v>
      </c>
      <c r="BD173" s="757"/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6</v>
      </c>
      <c r="D174" s="546">
        <v>6</v>
      </c>
      <c r="E174" s="546">
        <v>5</v>
      </c>
      <c r="F174" s="546">
        <v>18</v>
      </c>
      <c r="G174" s="728">
        <v>35</v>
      </c>
      <c r="H174" s="738"/>
      <c r="I174" s="729"/>
      <c r="J174" s="729"/>
      <c r="K174" s="729"/>
      <c r="L174" s="729"/>
      <c r="M174" s="729"/>
      <c r="N174" s="729"/>
      <c r="O174" s="729"/>
      <c r="P174" s="845"/>
      <c r="Q174" s="766"/>
      <c r="R174" s="766">
        <v>1</v>
      </c>
      <c r="S174" s="766"/>
      <c r="T174" s="766"/>
      <c r="U174" s="766"/>
      <c r="V174" s="766"/>
      <c r="W174" s="766"/>
      <c r="X174" s="731">
        <v>36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6</v>
      </c>
      <c r="AZ174" s="546">
        <v>6</v>
      </c>
      <c r="BA174" s="546">
        <v>6</v>
      </c>
      <c r="BB174" s="546">
        <v>17</v>
      </c>
      <c r="BC174" s="733">
        <v>35</v>
      </c>
      <c r="BD174" s="757" t="s">
        <v>1643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8">
        <v>40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>
        <v>1</v>
      </c>
      <c r="W175" s="766"/>
      <c r="X175" s="731">
        <v>39</v>
      </c>
      <c r="Y175" s="727"/>
      <c r="Z175" s="727"/>
      <c r="AA175" s="899"/>
      <c r="AB175" s="899">
        <v>2</v>
      </c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2</v>
      </c>
      <c r="AY175" s="546">
        <v>2</v>
      </c>
      <c r="AZ175" s="546">
        <v>8</v>
      </c>
      <c r="BA175" s="546">
        <v>3</v>
      </c>
      <c r="BB175" s="546">
        <v>24</v>
      </c>
      <c r="BC175" s="733">
        <v>37</v>
      </c>
      <c r="BD175" s="757" t="s">
        <v>1708</v>
      </c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26</v>
      </c>
      <c r="G176" s="728">
        <v>38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38</v>
      </c>
      <c r="Y176" s="727"/>
      <c r="Z176" s="727"/>
      <c r="AA176" s="899"/>
      <c r="AB176" s="899">
        <v>2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3</v>
      </c>
      <c r="AY176" s="546">
        <v>2</v>
      </c>
      <c r="AZ176" s="546">
        <v>5</v>
      </c>
      <c r="BA176" s="546">
        <v>5</v>
      </c>
      <c r="BB176" s="546">
        <v>23</v>
      </c>
      <c r="BC176" s="733">
        <v>35</v>
      </c>
      <c r="BD176" s="757" t="s">
        <v>1709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22</v>
      </c>
      <c r="G177" s="728">
        <v>38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/>
      <c r="X177" s="731">
        <v>38</v>
      </c>
      <c r="Y177" s="727"/>
      <c r="Z177" s="727"/>
      <c r="AA177" s="899"/>
      <c r="AB177" s="899"/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3">
        <v>38</v>
      </c>
      <c r="BD177" s="757"/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/>
      <c r="T178" s="736"/>
      <c r="U178" s="736"/>
      <c r="V178" s="736"/>
      <c r="W178" s="736"/>
      <c r="X178" s="731">
        <v>38</v>
      </c>
      <c r="Y178" s="727"/>
      <c r="Z178" s="727"/>
      <c r="AA178" s="899"/>
      <c r="AB178" s="899">
        <v>1</v>
      </c>
      <c r="AC178" s="727"/>
      <c r="AD178" s="727"/>
      <c r="AE178" s="727"/>
      <c r="AF178" s="899">
        <v>1</v>
      </c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2</v>
      </c>
      <c r="AY178" s="546">
        <v>4</v>
      </c>
      <c r="AZ178" s="546">
        <v>2</v>
      </c>
      <c r="BA178" s="546">
        <v>3</v>
      </c>
      <c r="BB178" s="546">
        <v>27</v>
      </c>
      <c r="BC178" s="733">
        <v>36</v>
      </c>
      <c r="BD178" s="757" t="s">
        <v>1710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11</v>
      </c>
      <c r="F179" s="546">
        <v>16</v>
      </c>
      <c r="G179" s="728">
        <v>39</v>
      </c>
      <c r="H179" s="738"/>
      <c r="I179" s="729"/>
      <c r="J179" s="729"/>
      <c r="K179" s="729"/>
      <c r="L179" s="729"/>
      <c r="M179" s="729"/>
      <c r="N179" s="729">
        <v>1</v>
      </c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38</v>
      </c>
      <c r="Y179" s="727"/>
      <c r="Z179" s="727"/>
      <c r="AA179" s="899"/>
      <c r="AB179" s="899"/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/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0</v>
      </c>
      <c r="AY179" s="546">
        <v>4</v>
      </c>
      <c r="AZ179" s="546">
        <v>8</v>
      </c>
      <c r="BA179" s="546">
        <v>10</v>
      </c>
      <c r="BB179" s="546">
        <v>16</v>
      </c>
      <c r="BC179" s="733">
        <v>38</v>
      </c>
      <c r="BD179" s="757"/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8">
        <v>39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39</v>
      </c>
      <c r="Y180" s="727"/>
      <c r="Z180" s="727"/>
      <c r="AA180" s="899"/>
      <c r="AB180" s="899">
        <v>1</v>
      </c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/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3">
        <v>38</v>
      </c>
      <c r="BD180" s="757" t="s">
        <v>1711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>
        <v>2</v>
      </c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3</v>
      </c>
      <c r="AY181" s="546">
        <v>1</v>
      </c>
      <c r="AZ181" s="546">
        <v>5</v>
      </c>
      <c r="BA181" s="546">
        <v>11</v>
      </c>
      <c r="BB181" s="546">
        <v>21</v>
      </c>
      <c r="BC181" s="733">
        <v>38</v>
      </c>
      <c r="BD181" s="757" t="s">
        <v>1712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26</v>
      </c>
      <c r="G182" s="728">
        <v>40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>
        <v>1</v>
      </c>
      <c r="T182" s="764"/>
      <c r="U182" s="764"/>
      <c r="V182" s="766"/>
      <c r="W182" s="766"/>
      <c r="X182" s="731">
        <v>41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25</v>
      </c>
      <c r="BC182" s="733">
        <v>39</v>
      </c>
      <c r="BD182" s="757" t="s">
        <v>1459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>
        <v>1</v>
      </c>
      <c r="X183" s="731">
        <v>40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3">
        <v>39</v>
      </c>
      <c r="BD183" s="757" t="s">
        <v>1516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7</v>
      </c>
      <c r="E185" s="546">
        <v>2</v>
      </c>
      <c r="F185" s="546">
        <v>30</v>
      </c>
      <c r="G185" s="717">
        <v>39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>
        <v>1</v>
      </c>
      <c r="W185" s="764"/>
      <c r="X185" s="865">
        <v>38</v>
      </c>
      <c r="Y185" s="727"/>
      <c r="Z185" s="727"/>
      <c r="AA185" s="899"/>
      <c r="AB185" s="899"/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/>
      <c r="AS185" s="727"/>
      <c r="AT185" s="727"/>
      <c r="AU185" s="727"/>
      <c r="AV185" s="899"/>
      <c r="AW185" s="728">
        <v>0</v>
      </c>
      <c r="AX185" s="732">
        <v>0</v>
      </c>
      <c r="AY185" s="546">
        <v>0</v>
      </c>
      <c r="AZ185" s="546">
        <v>7</v>
      </c>
      <c r="BA185" s="546">
        <v>1</v>
      </c>
      <c r="BB185" s="546">
        <v>30</v>
      </c>
      <c r="BC185" s="717">
        <v>38</v>
      </c>
      <c r="BD185" s="757"/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7">
        <v>39</v>
      </c>
      <c r="H186" s="899"/>
      <c r="I186" s="899"/>
      <c r="J186" s="899"/>
      <c r="K186" s="899"/>
      <c r="L186" s="899"/>
      <c r="M186" s="899"/>
      <c r="N186" s="899"/>
      <c r="O186" s="899">
        <v>1</v>
      </c>
      <c r="P186" s="717"/>
      <c r="Q186" s="717"/>
      <c r="R186" s="736"/>
      <c r="S186" s="736"/>
      <c r="T186" s="717"/>
      <c r="U186" s="717"/>
      <c r="V186" s="736"/>
      <c r="W186" s="736"/>
      <c r="X186" s="865">
        <v>38</v>
      </c>
      <c r="Y186" s="727"/>
      <c r="Z186" s="727"/>
      <c r="AA186" s="899"/>
      <c r="AB186" s="899"/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1</v>
      </c>
      <c r="AY186" s="546">
        <v>2</v>
      </c>
      <c r="AZ186" s="546">
        <v>2</v>
      </c>
      <c r="BA186" s="546">
        <v>5</v>
      </c>
      <c r="BB186" s="546">
        <v>28</v>
      </c>
      <c r="BC186" s="717">
        <v>37</v>
      </c>
      <c r="BD186" s="757" t="s">
        <v>1713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>
        <v>1</v>
      </c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1</v>
      </c>
      <c r="AY187" s="546">
        <v>2</v>
      </c>
      <c r="AZ187" s="546">
        <v>5</v>
      </c>
      <c r="BA187" s="546">
        <v>5</v>
      </c>
      <c r="BB187" s="546">
        <v>27</v>
      </c>
      <c r="BC187" s="717">
        <v>39</v>
      </c>
      <c r="BD187" s="757" t="s">
        <v>1714</v>
      </c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>
        <v>2</v>
      </c>
      <c r="AC188" s="727"/>
      <c r="AD188" s="727"/>
      <c r="AE188" s="727"/>
      <c r="AF188" s="899"/>
      <c r="AG188" s="727"/>
      <c r="AH188" s="727"/>
      <c r="AI188" s="727"/>
      <c r="AJ188" s="727"/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3</v>
      </c>
      <c r="AY188" s="546">
        <v>3</v>
      </c>
      <c r="AZ188" s="546">
        <v>4</v>
      </c>
      <c r="BA188" s="546">
        <v>5</v>
      </c>
      <c r="BB188" s="546">
        <v>24</v>
      </c>
      <c r="BC188" s="717">
        <v>36</v>
      </c>
      <c r="BD188" s="745" t="s">
        <v>1715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64">
        <v>1</v>
      </c>
      <c r="S189" s="736"/>
      <c r="T189" s="717"/>
      <c r="U189" s="717"/>
      <c r="V189" s="736"/>
      <c r="W189" s="736"/>
      <c r="X189" s="865">
        <v>41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6</v>
      </c>
      <c r="BB189" s="546">
        <v>25</v>
      </c>
      <c r="BC189" s="717">
        <v>41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1716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43" t="s">
        <v>1631</v>
      </c>
      <c r="C191" s="546">
        <v>0</v>
      </c>
      <c r="D191" s="546">
        <v>0</v>
      </c>
      <c r="E191" s="546">
        <v>1</v>
      </c>
      <c r="F191" s="546">
        <v>0</v>
      </c>
      <c r="G191" s="728">
        <v>1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30"/>
      <c r="S191" s="730"/>
      <c r="T191" s="766"/>
      <c r="U191" s="766"/>
      <c r="V191" s="766"/>
      <c r="W191" s="766"/>
      <c r="X191" s="731">
        <v>1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0</v>
      </c>
      <c r="BA191" s="546">
        <v>1</v>
      </c>
      <c r="BB191" s="546">
        <v>0</v>
      </c>
      <c r="BC191" s="733">
        <v>1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260</v>
      </c>
      <c r="C192" s="546">
        <v>0</v>
      </c>
      <c r="D192" s="546">
        <v>2</v>
      </c>
      <c r="E192" s="546">
        <v>3</v>
      </c>
      <c r="F192" s="546">
        <v>33</v>
      </c>
      <c r="G192" s="728">
        <v>38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36"/>
      <c r="T192" s="766"/>
      <c r="U192" s="766"/>
      <c r="V192" s="766"/>
      <c r="W192" s="766"/>
      <c r="X192" s="731">
        <v>38</v>
      </c>
      <c r="Y192" s="727"/>
      <c r="Z192" s="727"/>
      <c r="AA192" s="899"/>
      <c r="AB192" s="899">
        <v>2</v>
      </c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2</v>
      </c>
      <c r="AY192" s="546">
        <v>0</v>
      </c>
      <c r="AZ192" s="546">
        <v>2</v>
      </c>
      <c r="BA192" s="546">
        <v>3</v>
      </c>
      <c r="BB192" s="546">
        <v>31</v>
      </c>
      <c r="BC192" s="733">
        <v>36</v>
      </c>
      <c r="BD192" s="757"/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261</v>
      </c>
      <c r="C193" s="546">
        <v>3</v>
      </c>
      <c r="D193" s="546">
        <v>4</v>
      </c>
      <c r="E193" s="546">
        <v>2</v>
      </c>
      <c r="F193" s="546">
        <v>28</v>
      </c>
      <c r="G193" s="728">
        <v>37</v>
      </c>
      <c r="H193" s="738"/>
      <c r="I193" s="729"/>
      <c r="J193" s="729"/>
      <c r="K193" s="729"/>
      <c r="L193" s="729"/>
      <c r="M193" s="729"/>
      <c r="N193" s="729"/>
      <c r="O193" s="729">
        <v>1</v>
      </c>
      <c r="P193" s="845"/>
      <c r="Q193" s="766"/>
      <c r="R193" s="766"/>
      <c r="S193" s="766"/>
      <c r="T193" s="766"/>
      <c r="U193" s="766"/>
      <c r="V193" s="766"/>
      <c r="W193" s="766"/>
      <c r="X193" s="731">
        <v>36</v>
      </c>
      <c r="Y193" s="727"/>
      <c r="Z193" s="727"/>
      <c r="AA193" s="899"/>
      <c r="AB193" s="899">
        <v>1</v>
      </c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/>
      <c r="AW193" s="728">
        <v>0</v>
      </c>
      <c r="AX193" s="732">
        <v>1</v>
      </c>
      <c r="AY193" s="546">
        <v>3</v>
      </c>
      <c r="AZ193" s="546">
        <v>4</v>
      </c>
      <c r="BA193" s="546">
        <v>2</v>
      </c>
      <c r="BB193" s="546">
        <v>26</v>
      </c>
      <c r="BC193" s="733">
        <v>35</v>
      </c>
      <c r="BD193" s="757" t="s">
        <v>1717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262</v>
      </c>
      <c r="C194" s="546">
        <v>0</v>
      </c>
      <c r="D194" s="546">
        <v>0</v>
      </c>
      <c r="E194" s="546">
        <v>7</v>
      </c>
      <c r="F194" s="546">
        <v>31</v>
      </c>
      <c r="G194" s="728">
        <v>38</v>
      </c>
      <c r="H194" s="738"/>
      <c r="I194" s="729"/>
      <c r="J194" s="89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>
        <v>1</v>
      </c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>
        <v>1</v>
      </c>
      <c r="AW194" s="728">
        <v>0</v>
      </c>
      <c r="AX194" s="732">
        <v>2</v>
      </c>
      <c r="AY194" s="546">
        <v>0</v>
      </c>
      <c r="AZ194" s="546">
        <v>0</v>
      </c>
      <c r="BA194" s="546">
        <v>7</v>
      </c>
      <c r="BB194" s="546">
        <v>29</v>
      </c>
      <c r="BC194" s="733">
        <v>36</v>
      </c>
      <c r="BD194" s="757" t="s">
        <v>1644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263</v>
      </c>
      <c r="C195" s="546">
        <v>2</v>
      </c>
      <c r="D195" s="546">
        <v>8</v>
      </c>
      <c r="E195" s="546">
        <v>0</v>
      </c>
      <c r="F195" s="546">
        <v>28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/>
      <c r="AW195" s="728">
        <v>0</v>
      </c>
      <c r="AX195" s="732">
        <v>0</v>
      </c>
      <c r="AY195" s="546">
        <v>2</v>
      </c>
      <c r="AZ195" s="546">
        <v>8</v>
      </c>
      <c r="BA195" s="546">
        <v>0</v>
      </c>
      <c r="BB195" s="546">
        <v>28</v>
      </c>
      <c r="BC195" s="733">
        <v>38</v>
      </c>
      <c r="BD195" s="757"/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" customHeight="1">
      <c r="A196" s="740">
        <v>155</v>
      </c>
      <c r="B196" s="864" t="s">
        <v>264</v>
      </c>
      <c r="C196" s="546">
        <v>0</v>
      </c>
      <c r="D196" s="546">
        <v>1</v>
      </c>
      <c r="E196" s="546">
        <v>3</v>
      </c>
      <c r="F196" s="546">
        <v>34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>
        <v>1</v>
      </c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3</v>
      </c>
      <c r="AY196" s="546">
        <v>0</v>
      </c>
      <c r="AZ196" s="546">
        <v>1</v>
      </c>
      <c r="BA196" s="546">
        <v>3</v>
      </c>
      <c r="BB196" s="546">
        <v>31</v>
      </c>
      <c r="BC196" s="733">
        <v>35</v>
      </c>
      <c r="BD196" s="757" t="s">
        <v>1718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.75">
      <c r="A197" s="740">
        <v>156</v>
      </c>
      <c r="B197" s="864" t="s">
        <v>265</v>
      </c>
      <c r="C197" s="546">
        <v>2</v>
      </c>
      <c r="D197" s="546">
        <v>0</v>
      </c>
      <c r="E197" s="546">
        <v>11</v>
      </c>
      <c r="F197" s="546">
        <v>25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6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>
        <v>1</v>
      </c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>
        <v>2</v>
      </c>
      <c r="AW197" s="728">
        <v>0</v>
      </c>
      <c r="AX197" s="732">
        <v>3</v>
      </c>
      <c r="AY197" s="546">
        <v>2</v>
      </c>
      <c r="AZ197" s="546">
        <v>0</v>
      </c>
      <c r="BA197" s="546">
        <v>10</v>
      </c>
      <c r="BB197" s="546">
        <v>23</v>
      </c>
      <c r="BC197" s="733">
        <v>35</v>
      </c>
      <c r="BD197" s="757" t="s">
        <v>1719</v>
      </c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266</v>
      </c>
      <c r="C198" s="546">
        <v>1</v>
      </c>
      <c r="D198" s="546">
        <v>2</v>
      </c>
      <c r="E198" s="546">
        <v>13</v>
      </c>
      <c r="F198" s="546">
        <v>22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36"/>
      <c r="R198" s="766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/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0</v>
      </c>
      <c r="AY198" s="546">
        <v>1</v>
      </c>
      <c r="AZ198" s="546">
        <v>2</v>
      </c>
      <c r="BA198" s="546">
        <v>13</v>
      </c>
      <c r="BB198" s="546">
        <v>22</v>
      </c>
      <c r="BC198" s="733">
        <v>38</v>
      </c>
      <c r="BD198" s="757"/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267</v>
      </c>
      <c r="C199" s="546">
        <v>0</v>
      </c>
      <c r="D199" s="546">
        <v>1</v>
      </c>
      <c r="E199" s="546">
        <v>11</v>
      </c>
      <c r="F199" s="546">
        <v>26</v>
      </c>
      <c r="G199" s="728">
        <v>38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4"/>
      <c r="S199" s="766"/>
      <c r="T199" s="766"/>
      <c r="U199" s="766"/>
      <c r="V199" s="766"/>
      <c r="W199" s="766"/>
      <c r="X199" s="731">
        <v>38</v>
      </c>
      <c r="Y199" s="727"/>
      <c r="Z199" s="727"/>
      <c r="AA199" s="899"/>
      <c r="AB199" s="899"/>
      <c r="AC199" s="727"/>
      <c r="AD199" s="727"/>
      <c r="AE199" s="727"/>
      <c r="AF199" s="899">
        <v>1</v>
      </c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1</v>
      </c>
      <c r="AY199" s="546">
        <v>0</v>
      </c>
      <c r="AZ199" s="546">
        <v>1</v>
      </c>
      <c r="BA199" s="546">
        <v>11</v>
      </c>
      <c r="BB199" s="546">
        <v>25</v>
      </c>
      <c r="BC199" s="733">
        <v>37</v>
      </c>
      <c r="BD199" s="757" t="s">
        <v>1645</v>
      </c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268</v>
      </c>
      <c r="C200" s="546">
        <v>0</v>
      </c>
      <c r="D200" s="546">
        <v>4</v>
      </c>
      <c r="E200" s="546">
        <v>1</v>
      </c>
      <c r="F200" s="546">
        <v>34</v>
      </c>
      <c r="G200" s="728">
        <v>39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4"/>
      <c r="W200" s="764"/>
      <c r="X200" s="731">
        <v>39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>
        <v>1</v>
      </c>
      <c r="AO200" s="763"/>
      <c r="AP200" s="763"/>
      <c r="AQ200" s="763"/>
      <c r="AR200" s="763"/>
      <c r="AS200" s="763"/>
      <c r="AT200" s="763"/>
      <c r="AU200" s="763"/>
      <c r="AV200" s="729"/>
      <c r="AW200" s="728">
        <v>0</v>
      </c>
      <c r="AX200" s="732">
        <v>1</v>
      </c>
      <c r="AY200" s="546">
        <v>0</v>
      </c>
      <c r="AZ200" s="546">
        <v>4</v>
      </c>
      <c r="BA200" s="546">
        <v>1</v>
      </c>
      <c r="BB200" s="546">
        <v>33</v>
      </c>
      <c r="BC200" s="733">
        <v>38</v>
      </c>
      <c r="BD200" s="757" t="s">
        <v>1720</v>
      </c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269</v>
      </c>
      <c r="C201" s="546">
        <v>5</v>
      </c>
      <c r="D201" s="546">
        <v>5</v>
      </c>
      <c r="E201" s="546">
        <v>0</v>
      </c>
      <c r="F201" s="546">
        <v>28</v>
      </c>
      <c r="G201" s="728">
        <v>38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66"/>
      <c r="S201" s="766"/>
      <c r="T201" s="766"/>
      <c r="U201" s="766"/>
      <c r="V201" s="766"/>
      <c r="W201" s="766"/>
      <c r="X201" s="731">
        <v>38</v>
      </c>
      <c r="Y201" s="727">
        <v>1</v>
      </c>
      <c r="Z201" s="727"/>
      <c r="AA201" s="899"/>
      <c r="AB201" s="899"/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>
        <v>1</v>
      </c>
      <c r="AW201" s="728">
        <v>1</v>
      </c>
      <c r="AX201" s="732">
        <v>1</v>
      </c>
      <c r="AY201" s="546">
        <v>4</v>
      </c>
      <c r="AZ201" s="546">
        <v>5</v>
      </c>
      <c r="BA201" s="546">
        <v>0</v>
      </c>
      <c r="BB201" s="546">
        <v>27</v>
      </c>
      <c r="BC201" s="733">
        <v>36</v>
      </c>
      <c r="BD201" s="757" t="s">
        <v>1721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270</v>
      </c>
      <c r="C202" s="546">
        <v>0</v>
      </c>
      <c r="D202" s="546">
        <v>3</v>
      </c>
      <c r="E202" s="546">
        <v>1</v>
      </c>
      <c r="F202" s="546">
        <v>28</v>
      </c>
      <c r="G202" s="728">
        <v>32</v>
      </c>
      <c r="H202" s="738"/>
      <c r="I202" s="729"/>
      <c r="J202" s="729"/>
      <c r="K202" s="729"/>
      <c r="L202" s="729"/>
      <c r="M202" s="729"/>
      <c r="N202" s="729"/>
      <c r="O202" s="729">
        <v>1</v>
      </c>
      <c r="P202" s="845"/>
      <c r="Q202" s="766"/>
      <c r="R202" s="736"/>
      <c r="S202" s="736"/>
      <c r="T202" s="766"/>
      <c r="U202" s="766"/>
      <c r="V202" s="766"/>
      <c r="W202" s="766"/>
      <c r="X202" s="731">
        <v>31</v>
      </c>
      <c r="Y202" s="727"/>
      <c r="Z202" s="727"/>
      <c r="AA202" s="899"/>
      <c r="AB202" s="899"/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0</v>
      </c>
      <c r="AY202" s="546">
        <v>0</v>
      </c>
      <c r="AZ202" s="546">
        <v>3</v>
      </c>
      <c r="BA202" s="546">
        <v>1</v>
      </c>
      <c r="BB202" s="546">
        <v>27</v>
      </c>
      <c r="BC202" s="733">
        <v>31</v>
      </c>
      <c r="BD202" s="757"/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2" customHeight="1">
      <c r="A203" s="740">
        <v>162</v>
      </c>
      <c r="B203" s="864" t="s">
        <v>271</v>
      </c>
      <c r="C203" s="546">
        <v>2</v>
      </c>
      <c r="D203" s="546">
        <v>2</v>
      </c>
      <c r="E203" s="546">
        <v>0</v>
      </c>
      <c r="F203" s="546">
        <v>33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/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/>
      <c r="AW203" s="728">
        <v>0</v>
      </c>
      <c r="AX203" s="732">
        <v>0</v>
      </c>
      <c r="AY203" s="546">
        <v>2</v>
      </c>
      <c r="AZ203" s="546">
        <v>2</v>
      </c>
      <c r="BA203" s="546">
        <v>0</v>
      </c>
      <c r="BB203" s="546">
        <v>33</v>
      </c>
      <c r="BC203" s="733">
        <v>37</v>
      </c>
      <c r="BD203" s="757"/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1.25" customHeight="1">
      <c r="A204" s="740">
        <v>163</v>
      </c>
      <c r="B204" s="864" t="s">
        <v>272</v>
      </c>
      <c r="C204" s="546">
        <v>0</v>
      </c>
      <c r="D204" s="546">
        <v>3</v>
      </c>
      <c r="E204" s="546">
        <v>3</v>
      </c>
      <c r="F204" s="546">
        <v>32</v>
      </c>
      <c r="G204" s="728">
        <v>38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36"/>
      <c r="S204" s="736"/>
      <c r="T204" s="736"/>
      <c r="U204" s="736"/>
      <c r="V204" s="736"/>
      <c r="W204" s="736"/>
      <c r="X204" s="731">
        <v>38</v>
      </c>
      <c r="Y204" s="727"/>
      <c r="Z204" s="727"/>
      <c r="AA204" s="899"/>
      <c r="AB204" s="899">
        <v>2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>
        <v>1</v>
      </c>
      <c r="AW204" s="728">
        <v>0</v>
      </c>
      <c r="AX204" s="732">
        <v>3</v>
      </c>
      <c r="AY204" s="546">
        <v>0</v>
      </c>
      <c r="AZ204" s="546">
        <v>3</v>
      </c>
      <c r="BA204" s="546">
        <v>3</v>
      </c>
      <c r="BB204" s="546">
        <v>29</v>
      </c>
      <c r="BC204" s="733">
        <v>35</v>
      </c>
      <c r="BD204" s="757" t="s">
        <v>1722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273</v>
      </c>
      <c r="C205" s="546">
        <v>2</v>
      </c>
      <c r="D205" s="546">
        <v>0</v>
      </c>
      <c r="E205" s="546">
        <v>4</v>
      </c>
      <c r="F205" s="546">
        <v>31</v>
      </c>
      <c r="G205" s="728">
        <v>37</v>
      </c>
      <c r="H205" s="738"/>
      <c r="I205" s="729"/>
      <c r="J205" s="729"/>
      <c r="K205" s="729">
        <v>1</v>
      </c>
      <c r="L205" s="729"/>
      <c r="M205" s="729"/>
      <c r="N205" s="729"/>
      <c r="O205" s="729"/>
      <c r="P205" s="761"/>
      <c r="Q205" s="736"/>
      <c r="R205" s="766"/>
      <c r="S205" s="766"/>
      <c r="T205" s="736"/>
      <c r="U205" s="736"/>
      <c r="V205" s="736"/>
      <c r="W205" s="736"/>
      <c r="X205" s="731">
        <v>38</v>
      </c>
      <c r="Y205" s="727"/>
      <c r="Z205" s="727"/>
      <c r="AA205" s="899"/>
      <c r="AB205" s="899">
        <v>2</v>
      </c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63"/>
      <c r="AP205" s="763"/>
      <c r="AQ205" s="763"/>
      <c r="AR205" s="763"/>
      <c r="AS205" s="763"/>
      <c r="AT205" s="763"/>
      <c r="AU205" s="763"/>
      <c r="AV205" s="729"/>
      <c r="AW205" s="728">
        <v>0</v>
      </c>
      <c r="AX205" s="732">
        <v>2</v>
      </c>
      <c r="AY205" s="546">
        <v>2</v>
      </c>
      <c r="AZ205" s="546">
        <v>0</v>
      </c>
      <c r="BA205" s="546">
        <v>4</v>
      </c>
      <c r="BB205" s="546">
        <v>30</v>
      </c>
      <c r="BC205" s="733">
        <v>36</v>
      </c>
      <c r="BD205" s="757" t="s">
        <v>1723</v>
      </c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274</v>
      </c>
      <c r="C206" s="546">
        <v>1</v>
      </c>
      <c r="D206" s="546">
        <v>3</v>
      </c>
      <c r="E206" s="546">
        <v>11</v>
      </c>
      <c r="F206" s="546">
        <v>23</v>
      </c>
      <c r="G206" s="728">
        <v>38</v>
      </c>
      <c r="H206" s="738"/>
      <c r="I206" s="729"/>
      <c r="J206" s="729"/>
      <c r="K206" s="729"/>
      <c r="L206" s="729"/>
      <c r="M206" s="729"/>
      <c r="N206" s="729"/>
      <c r="O206" s="729"/>
      <c r="P206" s="717"/>
      <c r="Q206" s="717"/>
      <c r="R206" s="766"/>
      <c r="S206" s="766"/>
      <c r="T206" s="717"/>
      <c r="U206" s="717"/>
      <c r="V206" s="736"/>
      <c r="W206" s="736"/>
      <c r="X206" s="731">
        <v>38</v>
      </c>
      <c r="Y206" s="727"/>
      <c r="Z206" s="727"/>
      <c r="AA206" s="899">
        <v>1</v>
      </c>
      <c r="AB206" s="899">
        <v>1</v>
      </c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2</v>
      </c>
      <c r="AY206" s="546">
        <v>1</v>
      </c>
      <c r="AZ206" s="546">
        <v>3</v>
      </c>
      <c r="BA206" s="546">
        <v>10</v>
      </c>
      <c r="BB206" s="546">
        <v>22</v>
      </c>
      <c r="BC206" s="733">
        <v>36</v>
      </c>
      <c r="BD206" s="757" t="s">
        <v>1724</v>
      </c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275</v>
      </c>
      <c r="C207" s="546">
        <v>0</v>
      </c>
      <c r="D207" s="546">
        <v>1</v>
      </c>
      <c r="E207" s="546">
        <v>15</v>
      </c>
      <c r="F207" s="546">
        <v>22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15</v>
      </c>
      <c r="BB207" s="546">
        <v>22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276</v>
      </c>
      <c r="C208" s="546">
        <v>0</v>
      </c>
      <c r="D208" s="546">
        <v>1</v>
      </c>
      <c r="E208" s="546">
        <v>12</v>
      </c>
      <c r="F208" s="546">
        <v>26</v>
      </c>
      <c r="G208" s="728">
        <v>39</v>
      </c>
      <c r="H208" s="738"/>
      <c r="I208" s="729"/>
      <c r="J208" s="729"/>
      <c r="K208" s="729"/>
      <c r="L208" s="729"/>
      <c r="M208" s="729"/>
      <c r="N208" s="729"/>
      <c r="O208" s="899"/>
      <c r="P208" s="845"/>
      <c r="Q208" s="766"/>
      <c r="R208" s="766"/>
      <c r="S208" s="766"/>
      <c r="T208" s="766"/>
      <c r="U208" s="766"/>
      <c r="V208" s="766"/>
      <c r="W208" s="766"/>
      <c r="X208" s="731">
        <v>39</v>
      </c>
      <c r="Y208" s="727"/>
      <c r="Z208" s="727"/>
      <c r="AA208" s="899"/>
      <c r="AB208" s="899"/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/>
      <c r="AW208" s="728">
        <v>0</v>
      </c>
      <c r="AX208" s="732">
        <v>0</v>
      </c>
      <c r="AY208" s="546">
        <v>0</v>
      </c>
      <c r="AZ208" s="546">
        <v>1</v>
      </c>
      <c r="BA208" s="546">
        <v>12</v>
      </c>
      <c r="BB208" s="546">
        <v>26</v>
      </c>
      <c r="BC208" s="733">
        <v>39</v>
      </c>
      <c r="BD208" s="757"/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277</v>
      </c>
      <c r="C209" s="546">
        <v>0</v>
      </c>
      <c r="D209" s="546">
        <v>0</v>
      </c>
      <c r="E209" s="546">
        <v>16</v>
      </c>
      <c r="F209" s="546">
        <v>24</v>
      </c>
      <c r="G209" s="728">
        <v>40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40</v>
      </c>
      <c r="Y209" s="727"/>
      <c r="Z209" s="727"/>
      <c r="AA209" s="899"/>
      <c r="AB209" s="899">
        <v>1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>
        <v>1</v>
      </c>
      <c r="AW209" s="728">
        <v>0</v>
      </c>
      <c r="AX209" s="732">
        <v>2</v>
      </c>
      <c r="AY209" s="546">
        <v>0</v>
      </c>
      <c r="AZ209" s="546">
        <v>0</v>
      </c>
      <c r="BA209" s="546">
        <v>16</v>
      </c>
      <c r="BB209" s="546">
        <v>22</v>
      </c>
      <c r="BC209" s="717">
        <v>38</v>
      </c>
      <c r="BD209" s="757" t="s">
        <v>1725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278</v>
      </c>
      <c r="C210" s="546">
        <v>1</v>
      </c>
      <c r="D210" s="546">
        <v>0</v>
      </c>
      <c r="E210" s="546">
        <v>9</v>
      </c>
      <c r="F210" s="546">
        <v>27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66"/>
      <c r="T210" s="766"/>
      <c r="U210" s="766"/>
      <c r="V210" s="766"/>
      <c r="W210" s="766"/>
      <c r="X210" s="731">
        <v>37</v>
      </c>
      <c r="Y210" s="727"/>
      <c r="Z210" s="727"/>
      <c r="AA210" s="899">
        <v>1</v>
      </c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27"/>
      <c r="AP210" s="727"/>
      <c r="AQ210" s="727"/>
      <c r="AR210" s="727"/>
      <c r="AS210" s="763"/>
      <c r="AT210" s="763"/>
      <c r="AU210" s="763"/>
      <c r="AV210" s="729"/>
      <c r="AW210" s="728">
        <v>0</v>
      </c>
      <c r="AX210" s="732">
        <v>1</v>
      </c>
      <c r="AY210" s="546">
        <v>1</v>
      </c>
      <c r="AZ210" s="546">
        <v>0</v>
      </c>
      <c r="BA210" s="546">
        <v>8</v>
      </c>
      <c r="BB210" s="546">
        <v>27</v>
      </c>
      <c r="BC210" s="733">
        <v>36</v>
      </c>
      <c r="BD210" s="757" t="s">
        <v>1726</v>
      </c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62" customFormat="1" ht="12" customHeight="1">
      <c r="A211" s="740">
        <v>170</v>
      </c>
      <c r="B211" s="864" t="s">
        <v>279</v>
      </c>
      <c r="C211" s="546">
        <v>1</v>
      </c>
      <c r="D211" s="546">
        <v>2</v>
      </c>
      <c r="E211" s="546">
        <v>5</v>
      </c>
      <c r="F211" s="546">
        <v>29</v>
      </c>
      <c r="G211" s="728">
        <v>37</v>
      </c>
      <c r="H211" s="738"/>
      <c r="I211" s="729"/>
      <c r="J211" s="729"/>
      <c r="K211" s="729"/>
      <c r="L211" s="729"/>
      <c r="M211" s="729"/>
      <c r="N211" s="729"/>
      <c r="O211" s="729"/>
      <c r="P211" s="845"/>
      <c r="Q211" s="766"/>
      <c r="R211" s="766"/>
      <c r="S211" s="736"/>
      <c r="T211" s="766"/>
      <c r="U211" s="766"/>
      <c r="V211" s="766"/>
      <c r="W211" s="766"/>
      <c r="X211" s="731">
        <v>37</v>
      </c>
      <c r="Y211" s="727"/>
      <c r="Z211" s="727"/>
      <c r="AA211" s="899"/>
      <c r="AB211" s="899"/>
      <c r="AC211" s="727"/>
      <c r="AD211" s="727"/>
      <c r="AE211" s="727"/>
      <c r="AF211" s="899"/>
      <c r="AG211" s="727"/>
      <c r="AH211" s="727"/>
      <c r="AI211" s="727"/>
      <c r="AJ211" s="727"/>
      <c r="AK211" s="727"/>
      <c r="AL211" s="727"/>
      <c r="AM211" s="727"/>
      <c r="AN211" s="727"/>
      <c r="AO211" s="763"/>
      <c r="AP211" s="763"/>
      <c r="AQ211" s="763"/>
      <c r="AR211" s="763"/>
      <c r="AS211" s="763"/>
      <c r="AT211" s="763"/>
      <c r="AU211" s="763"/>
      <c r="AV211" s="729">
        <v>1</v>
      </c>
      <c r="AW211" s="728">
        <v>0</v>
      </c>
      <c r="AX211" s="732">
        <v>1</v>
      </c>
      <c r="AY211" s="546">
        <v>1</v>
      </c>
      <c r="AZ211" s="546">
        <v>2</v>
      </c>
      <c r="BA211" s="546">
        <v>5</v>
      </c>
      <c r="BB211" s="546">
        <v>28</v>
      </c>
      <c r="BC211" s="733">
        <v>36</v>
      </c>
      <c r="BD211" s="757" t="s">
        <v>1460</v>
      </c>
      <c r="BE211" s="758"/>
      <c r="BF211" s="758"/>
      <c r="BG211" s="758"/>
      <c r="BH211" s="758"/>
      <c r="BI211" s="758"/>
      <c r="BJ211" s="758"/>
      <c r="BK211" s="758"/>
      <c r="BL211" s="758"/>
      <c r="BM211" s="758"/>
      <c r="BN211" s="758"/>
      <c r="BO211" s="758"/>
      <c r="BP211" s="758"/>
      <c r="BQ211" s="758"/>
      <c r="BR211" s="758"/>
      <c r="BS211" s="758"/>
      <c r="BT211" s="758"/>
      <c r="BU211" s="758"/>
      <c r="BV211" s="758"/>
      <c r="BW211" s="758"/>
      <c r="BX211" s="758"/>
      <c r="BY211" s="758"/>
      <c r="BZ211" s="758"/>
      <c r="CA211" s="758"/>
      <c r="CB211" s="758"/>
      <c r="CC211" s="758"/>
      <c r="CD211" s="758"/>
      <c r="CE211" s="758"/>
      <c r="CF211" s="758"/>
      <c r="CG211" s="758"/>
      <c r="CH211" s="758"/>
      <c r="CI211" s="758"/>
      <c r="CJ211" s="758"/>
      <c r="CK211" s="758"/>
      <c r="CL211" s="758"/>
      <c r="CM211" s="758"/>
      <c r="CN211" s="758"/>
      <c r="CO211" s="758"/>
      <c r="CP211" s="758"/>
      <c r="CQ211" s="758"/>
      <c r="CR211" s="758"/>
      <c r="CS211" s="758"/>
      <c r="CT211" s="758"/>
      <c r="CU211" s="758"/>
      <c r="CV211" s="758"/>
      <c r="CW211" s="758"/>
      <c r="CX211" s="758"/>
      <c r="CY211" s="758"/>
      <c r="CZ211" s="758"/>
      <c r="DA211" s="758"/>
      <c r="DB211" s="758"/>
      <c r="DC211" s="758"/>
      <c r="DD211" s="758"/>
      <c r="DE211" s="758"/>
      <c r="DF211" s="758"/>
      <c r="DG211" s="758"/>
      <c r="DH211" s="758"/>
      <c r="DI211" s="758"/>
      <c r="DJ211" s="758"/>
      <c r="DK211" s="758"/>
      <c r="DL211" s="758"/>
      <c r="DM211" s="758"/>
      <c r="DN211" s="758"/>
      <c r="DO211" s="758"/>
      <c r="DP211" s="758"/>
      <c r="DQ211" s="758"/>
      <c r="DR211" s="758"/>
      <c r="DS211" s="758"/>
      <c r="DT211" s="758"/>
      <c r="DU211" s="758"/>
      <c r="DV211" s="758"/>
      <c r="DW211" s="758"/>
      <c r="DX211" s="758"/>
      <c r="DY211" s="758"/>
      <c r="DZ211" s="758"/>
      <c r="EA211" s="758"/>
      <c r="EB211" s="758"/>
      <c r="EC211" s="758"/>
      <c r="ED211" s="758"/>
      <c r="EE211" s="758"/>
      <c r="EF211" s="758"/>
      <c r="EG211" s="758"/>
      <c r="EH211" s="758"/>
      <c r="EI211" s="758"/>
      <c r="EJ211" s="758"/>
      <c r="EK211" s="758"/>
      <c r="EL211" s="758"/>
      <c r="EM211" s="758"/>
      <c r="EN211" s="758"/>
      <c r="EO211" s="758"/>
      <c r="EP211" s="758"/>
      <c r="EQ211" s="758"/>
      <c r="ER211" s="758"/>
      <c r="ES211" s="758"/>
      <c r="ET211" s="758"/>
      <c r="EU211" s="758"/>
      <c r="EV211" s="758"/>
      <c r="EW211" s="758"/>
      <c r="EX211" s="758"/>
      <c r="EY211" s="758"/>
      <c r="EZ211" s="758"/>
      <c r="FA211" s="758"/>
      <c r="FB211" s="758"/>
      <c r="FC211" s="758"/>
      <c r="FD211" s="758"/>
      <c r="FE211" s="758"/>
      <c r="FF211" s="758"/>
      <c r="FG211" s="758"/>
      <c r="FH211" s="758"/>
      <c r="FI211" s="758"/>
      <c r="FJ211" s="758"/>
      <c r="FK211" s="758"/>
      <c r="FL211" s="758"/>
      <c r="FM211" s="758"/>
      <c r="FN211" s="758"/>
      <c r="FO211" s="758"/>
      <c r="FP211" s="758"/>
      <c r="FQ211" s="758"/>
      <c r="FR211" s="758"/>
      <c r="FS211" s="758"/>
      <c r="FT211" s="758"/>
      <c r="FU211" s="758"/>
      <c r="FV211" s="758"/>
      <c r="FW211" s="758"/>
      <c r="FX211" s="758"/>
      <c r="FY211" s="758"/>
      <c r="FZ211" s="758"/>
      <c r="GA211" s="758"/>
      <c r="GB211" s="758"/>
      <c r="GC211" s="758"/>
      <c r="GD211" s="758"/>
      <c r="GE211" s="758"/>
      <c r="GF211" s="758"/>
      <c r="GG211" s="758"/>
      <c r="GH211" s="758"/>
      <c r="GI211" s="758"/>
      <c r="GJ211" s="758"/>
      <c r="GK211" s="758"/>
      <c r="GL211" s="758"/>
      <c r="GM211" s="758"/>
      <c r="GN211" s="758"/>
      <c r="GO211" s="758"/>
      <c r="GP211" s="758"/>
      <c r="GQ211" s="758"/>
      <c r="GR211" s="758"/>
      <c r="GS211" s="758"/>
      <c r="GT211" s="758"/>
      <c r="GU211" s="758"/>
      <c r="GV211" s="758"/>
      <c r="GW211" s="758"/>
      <c r="GX211" s="758"/>
      <c r="GY211" s="758"/>
      <c r="GZ211" s="758"/>
      <c r="HA211" s="758"/>
      <c r="HB211" s="758"/>
      <c r="HC211" s="758"/>
      <c r="HD211" s="758"/>
      <c r="HE211" s="758"/>
      <c r="HF211" s="758"/>
      <c r="HG211" s="758"/>
      <c r="HH211" s="758"/>
      <c r="HI211" s="758"/>
      <c r="HJ211" s="758"/>
      <c r="HK211" s="758"/>
      <c r="HL211" s="758"/>
      <c r="HM211" s="758"/>
      <c r="HN211" s="758"/>
    </row>
    <row r="212" spans="1:222" s="706" customFormat="1" ht="12.75">
      <c r="A212" s="740">
        <v>171</v>
      </c>
      <c r="B212" s="842" t="s">
        <v>1517</v>
      </c>
      <c r="C212" s="546">
        <v>0</v>
      </c>
      <c r="D212" s="546">
        <v>1</v>
      </c>
      <c r="E212" s="546">
        <v>0</v>
      </c>
      <c r="F212" s="546">
        <v>1</v>
      </c>
      <c r="G212" s="728">
        <v>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2</v>
      </c>
      <c r="Y212" s="899"/>
      <c r="Z212" s="899"/>
      <c r="AA212" s="899"/>
      <c r="AB212" s="899"/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899"/>
      <c r="AP212" s="899"/>
      <c r="AQ212" s="899"/>
      <c r="AR212" s="899"/>
      <c r="AS212" s="899"/>
      <c r="AT212" s="899"/>
      <c r="AU212" s="899"/>
      <c r="AV212" s="729"/>
      <c r="AW212" s="728">
        <v>0</v>
      </c>
      <c r="AX212" s="732">
        <v>0</v>
      </c>
      <c r="AY212" s="546">
        <v>0</v>
      </c>
      <c r="AZ212" s="546">
        <v>1</v>
      </c>
      <c r="BA212" s="546">
        <v>0</v>
      </c>
      <c r="BB212" s="546">
        <v>1</v>
      </c>
      <c r="BC212" s="733">
        <v>2</v>
      </c>
      <c r="BD212" s="757"/>
      <c r="BE212" s="758"/>
    </row>
    <row r="213" spans="1:222" s="706" customFormat="1" ht="12.75">
      <c r="A213" s="740">
        <v>172</v>
      </c>
      <c r="B213" s="842" t="s">
        <v>1518</v>
      </c>
      <c r="C213" s="546">
        <v>0</v>
      </c>
      <c r="D213" s="546">
        <v>10</v>
      </c>
      <c r="E213" s="546">
        <v>7</v>
      </c>
      <c r="F213" s="546">
        <v>95</v>
      </c>
      <c r="G213" s="728">
        <v>112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112</v>
      </c>
      <c r="Y213" s="899"/>
      <c r="Z213" s="899"/>
      <c r="AA213" s="899"/>
      <c r="AB213" s="899">
        <v>1</v>
      </c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729"/>
      <c r="AP213" s="729"/>
      <c r="AQ213" s="729"/>
      <c r="AR213" s="729"/>
      <c r="AS213" s="729"/>
      <c r="AT213" s="729"/>
      <c r="AU213" s="729"/>
      <c r="AV213" s="729"/>
      <c r="AW213" s="728">
        <v>0</v>
      </c>
      <c r="AX213" s="732">
        <v>1</v>
      </c>
      <c r="AY213" s="546">
        <v>0</v>
      </c>
      <c r="AZ213" s="546">
        <v>10</v>
      </c>
      <c r="BA213" s="546">
        <v>7</v>
      </c>
      <c r="BB213" s="546">
        <v>94</v>
      </c>
      <c r="BC213" s="733">
        <v>111</v>
      </c>
      <c r="BD213" s="757"/>
      <c r="BE213" s="758"/>
    </row>
    <row r="214" spans="1:222" s="706" customFormat="1" ht="12.75">
      <c r="A214" s="740">
        <v>173</v>
      </c>
      <c r="B214" s="842" t="s">
        <v>1519</v>
      </c>
      <c r="C214" s="546">
        <v>5</v>
      </c>
      <c r="D214" s="546">
        <v>1</v>
      </c>
      <c r="E214" s="546">
        <v>0</v>
      </c>
      <c r="F214" s="546">
        <v>0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5</v>
      </c>
      <c r="AZ214" s="546">
        <v>1</v>
      </c>
      <c r="BA214" s="546">
        <v>0</v>
      </c>
      <c r="BB214" s="546">
        <v>0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42" t="s">
        <v>1520</v>
      </c>
      <c r="C215" s="546">
        <v>0</v>
      </c>
      <c r="D215" s="546">
        <v>0</v>
      </c>
      <c r="E215" s="546">
        <v>0</v>
      </c>
      <c r="F215" s="546">
        <v>6</v>
      </c>
      <c r="G215" s="728">
        <v>6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6</v>
      </c>
      <c r="Y215" s="899"/>
      <c r="Z215" s="899"/>
      <c r="AA215" s="899"/>
      <c r="AB215" s="899"/>
      <c r="AC215" s="899"/>
      <c r="AD215" s="899"/>
      <c r="AE215" s="899"/>
      <c r="AF215" s="899"/>
      <c r="AG215" s="899"/>
      <c r="AH215" s="899"/>
      <c r="AI215" s="899"/>
      <c r="AJ215" s="899"/>
      <c r="AK215" s="899"/>
      <c r="AL215" s="899"/>
      <c r="AM215" s="899"/>
      <c r="AN215" s="899"/>
      <c r="AO215" s="899"/>
      <c r="AP215" s="899"/>
      <c r="AQ215" s="899"/>
      <c r="AR215" s="899"/>
      <c r="AS215" s="899"/>
      <c r="AT215" s="899"/>
      <c r="AU215" s="899"/>
      <c r="AV215" s="899"/>
      <c r="AW215" s="728">
        <v>0</v>
      </c>
      <c r="AX215" s="732">
        <v>0</v>
      </c>
      <c r="AY215" s="546">
        <v>0</v>
      </c>
      <c r="AZ215" s="546">
        <v>0</v>
      </c>
      <c r="BA215" s="546">
        <v>0</v>
      </c>
      <c r="BB215" s="546">
        <v>6</v>
      </c>
      <c r="BC215" s="733">
        <v>6</v>
      </c>
      <c r="BD215" s="757"/>
      <c r="BE215" s="758"/>
    </row>
    <row r="216" spans="1:222" s="706" customFormat="1" ht="12.75">
      <c r="A216" s="740">
        <v>175</v>
      </c>
      <c r="B216" s="863" t="s">
        <v>1521</v>
      </c>
      <c r="C216" s="546">
        <v>0</v>
      </c>
      <c r="D216" s="546">
        <v>0</v>
      </c>
      <c r="E216" s="546">
        <v>18</v>
      </c>
      <c r="F216" s="546">
        <v>142</v>
      </c>
      <c r="G216" s="728">
        <v>160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160</v>
      </c>
      <c r="Y216" s="899"/>
      <c r="Z216" s="899"/>
      <c r="AA216" s="899"/>
      <c r="AB216" s="899">
        <v>3</v>
      </c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>
        <v>1</v>
      </c>
      <c r="AO216" s="729"/>
      <c r="AP216" s="729"/>
      <c r="AQ216" s="729"/>
      <c r="AR216" s="729"/>
      <c r="AS216" s="729"/>
      <c r="AT216" s="729"/>
      <c r="AU216" s="729"/>
      <c r="AV216" s="729"/>
      <c r="AW216" s="728">
        <v>0</v>
      </c>
      <c r="AX216" s="732">
        <v>4</v>
      </c>
      <c r="AY216" s="546">
        <v>0</v>
      </c>
      <c r="AZ216" s="546">
        <v>0</v>
      </c>
      <c r="BA216" s="546">
        <v>18</v>
      </c>
      <c r="BB216" s="546">
        <v>138</v>
      </c>
      <c r="BC216" s="733">
        <v>156</v>
      </c>
      <c r="BD216" s="757"/>
      <c r="BE216" s="758"/>
    </row>
    <row r="217" spans="1:222" s="706" customFormat="1" ht="12.75">
      <c r="A217" s="740">
        <v>176</v>
      </c>
      <c r="B217" s="759" t="s">
        <v>1522</v>
      </c>
      <c r="C217" s="546">
        <v>0</v>
      </c>
      <c r="D217" s="546">
        <v>1</v>
      </c>
      <c r="E217" s="546">
        <v>0</v>
      </c>
      <c r="F217" s="546">
        <v>1</v>
      </c>
      <c r="G217" s="728">
        <v>2</v>
      </c>
      <c r="H217" s="899"/>
      <c r="I217" s="899"/>
      <c r="J217" s="899"/>
      <c r="K217" s="899"/>
      <c r="L217" s="899"/>
      <c r="M217" s="899"/>
      <c r="N217" s="899"/>
      <c r="O217" s="899"/>
      <c r="P217" s="736"/>
      <c r="Q217" s="736"/>
      <c r="R217" s="736"/>
      <c r="S217" s="736"/>
      <c r="T217" s="736"/>
      <c r="U217" s="736"/>
      <c r="V217" s="736"/>
      <c r="W217" s="736"/>
      <c r="X217" s="731">
        <v>2</v>
      </c>
      <c r="Y217" s="899"/>
      <c r="Z217" s="899"/>
      <c r="AA217" s="899"/>
      <c r="AB217" s="899"/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899"/>
      <c r="AP217" s="899"/>
      <c r="AQ217" s="899"/>
      <c r="AR217" s="899"/>
      <c r="AS217" s="899"/>
      <c r="AT217" s="899"/>
      <c r="AU217" s="899"/>
      <c r="AV217" s="899"/>
      <c r="AW217" s="728">
        <v>0</v>
      </c>
      <c r="AX217" s="732">
        <v>0</v>
      </c>
      <c r="AY217" s="546">
        <v>0</v>
      </c>
      <c r="AZ217" s="546">
        <v>1</v>
      </c>
      <c r="BA217" s="546">
        <v>0</v>
      </c>
      <c r="BB217" s="546">
        <v>1</v>
      </c>
      <c r="BC217" s="733">
        <v>2</v>
      </c>
      <c r="BD217" s="757"/>
      <c r="BE217" s="758"/>
    </row>
    <row r="218" spans="1:222" s="706" customFormat="1" ht="12.75">
      <c r="A218" s="740">
        <v>177</v>
      </c>
      <c r="B218" s="759" t="s">
        <v>1523</v>
      </c>
      <c r="C218" s="546">
        <v>0</v>
      </c>
      <c r="D218" s="546">
        <v>4</v>
      </c>
      <c r="E218" s="546">
        <v>2</v>
      </c>
      <c r="F218" s="546">
        <v>84</v>
      </c>
      <c r="G218" s="728">
        <v>90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64"/>
      <c r="T218" s="736"/>
      <c r="U218" s="736"/>
      <c r="V218" s="736"/>
      <c r="W218" s="764"/>
      <c r="X218" s="731">
        <v>90</v>
      </c>
      <c r="Y218" s="899"/>
      <c r="Z218" s="899"/>
      <c r="AA218" s="899"/>
      <c r="AB218" s="899">
        <v>6</v>
      </c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729"/>
      <c r="AP218" s="729"/>
      <c r="AQ218" s="729"/>
      <c r="AR218" s="729"/>
      <c r="AS218" s="729"/>
      <c r="AT218" s="729"/>
      <c r="AU218" s="729"/>
      <c r="AV218" s="729">
        <v>1</v>
      </c>
      <c r="AW218" s="728">
        <v>0</v>
      </c>
      <c r="AX218" s="732">
        <v>7</v>
      </c>
      <c r="AY218" s="546">
        <v>0</v>
      </c>
      <c r="AZ218" s="546">
        <v>4</v>
      </c>
      <c r="BA218" s="546">
        <v>2</v>
      </c>
      <c r="BB218" s="546">
        <v>77</v>
      </c>
      <c r="BC218" s="733">
        <v>83</v>
      </c>
      <c r="BD218" s="757" t="s">
        <v>1727</v>
      </c>
      <c r="BE218" s="758"/>
    </row>
    <row r="219" spans="1:222" s="706" customFormat="1" ht="12.75">
      <c r="A219" s="740">
        <v>178</v>
      </c>
      <c r="B219" s="759" t="s">
        <v>1524</v>
      </c>
      <c r="C219" s="546">
        <v>3</v>
      </c>
      <c r="D219" s="546">
        <v>2</v>
      </c>
      <c r="E219" s="546">
        <v>1</v>
      </c>
      <c r="F219" s="546">
        <v>0</v>
      </c>
      <c r="G219" s="728">
        <v>6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6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899"/>
      <c r="AP219" s="899"/>
      <c r="AQ219" s="899"/>
      <c r="AR219" s="899"/>
      <c r="AS219" s="899"/>
      <c r="AT219" s="899"/>
      <c r="AU219" s="899"/>
      <c r="AV219" s="899"/>
      <c r="AW219" s="728">
        <v>0</v>
      </c>
      <c r="AX219" s="732">
        <v>0</v>
      </c>
      <c r="AY219" s="546">
        <v>3</v>
      </c>
      <c r="AZ219" s="546">
        <v>2</v>
      </c>
      <c r="BA219" s="546">
        <v>1</v>
      </c>
      <c r="BB219" s="546">
        <v>0</v>
      </c>
      <c r="BC219" s="733">
        <v>6</v>
      </c>
      <c r="BD219" s="757"/>
      <c r="BE219" s="758"/>
    </row>
    <row r="220" spans="1:222" s="706" customFormat="1" ht="12.75">
      <c r="A220" s="740">
        <v>179</v>
      </c>
      <c r="B220" s="759" t="s">
        <v>1525</v>
      </c>
      <c r="C220" s="546">
        <v>0</v>
      </c>
      <c r="D220" s="546">
        <v>0</v>
      </c>
      <c r="E220" s="546">
        <v>0</v>
      </c>
      <c r="F220" s="546">
        <v>4</v>
      </c>
      <c r="G220" s="728">
        <v>4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4</v>
      </c>
      <c r="Y220" s="899"/>
      <c r="Z220" s="899"/>
      <c r="AA220" s="899"/>
      <c r="AB220" s="899"/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/>
      <c r="AW220" s="728">
        <v>0</v>
      </c>
      <c r="AX220" s="732">
        <v>0</v>
      </c>
      <c r="AY220" s="546">
        <v>0</v>
      </c>
      <c r="AZ220" s="546">
        <v>0</v>
      </c>
      <c r="BA220" s="546">
        <v>0</v>
      </c>
      <c r="BB220" s="546">
        <v>4</v>
      </c>
      <c r="BC220" s="733">
        <v>4</v>
      </c>
      <c r="BD220" s="757"/>
      <c r="BE220" s="758"/>
    </row>
    <row r="221" spans="1:222" s="706" customFormat="1" ht="12.75">
      <c r="A221" s="740">
        <v>180</v>
      </c>
      <c r="B221" s="768" t="s">
        <v>1526</v>
      </c>
      <c r="C221" s="546">
        <v>0</v>
      </c>
      <c r="D221" s="546">
        <v>3</v>
      </c>
      <c r="E221" s="546">
        <v>12</v>
      </c>
      <c r="F221" s="546">
        <v>167</v>
      </c>
      <c r="G221" s="728">
        <v>182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182</v>
      </c>
      <c r="Y221" s="899"/>
      <c r="Z221" s="899"/>
      <c r="AA221" s="899"/>
      <c r="AB221" s="899">
        <v>5</v>
      </c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>
        <v>1</v>
      </c>
      <c r="AW221" s="728">
        <v>0</v>
      </c>
      <c r="AX221" s="732">
        <v>6</v>
      </c>
      <c r="AY221" s="546">
        <v>0</v>
      </c>
      <c r="AZ221" s="546">
        <v>3</v>
      </c>
      <c r="BA221" s="546">
        <v>12</v>
      </c>
      <c r="BB221" s="546">
        <v>161</v>
      </c>
      <c r="BC221" s="733">
        <v>176</v>
      </c>
      <c r="BD221" s="757" t="s">
        <v>1728</v>
      </c>
      <c r="BE221" s="758"/>
    </row>
    <row r="222" spans="1:222" s="706" customFormat="1" ht="12.75">
      <c r="A222" s="740">
        <v>181</v>
      </c>
      <c r="B222" s="768" t="s">
        <v>1527</v>
      </c>
      <c r="C222" s="546">
        <v>0</v>
      </c>
      <c r="D222" s="546">
        <v>0</v>
      </c>
      <c r="E222" s="546">
        <v>8</v>
      </c>
      <c r="F222" s="546">
        <v>13</v>
      </c>
      <c r="G222" s="728">
        <v>21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21</v>
      </c>
      <c r="Y222" s="899"/>
      <c r="Z222" s="899"/>
      <c r="AA222" s="899"/>
      <c r="AB222" s="899"/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729"/>
      <c r="AP222" s="729"/>
      <c r="AQ222" s="729"/>
      <c r="AR222" s="729"/>
      <c r="AS222" s="729"/>
      <c r="AT222" s="729"/>
      <c r="AU222" s="729"/>
      <c r="AV222" s="729"/>
      <c r="AW222" s="728">
        <v>0</v>
      </c>
      <c r="AX222" s="732">
        <v>0</v>
      </c>
      <c r="AY222" s="546">
        <v>0</v>
      </c>
      <c r="AZ222" s="546">
        <v>0</v>
      </c>
      <c r="BA222" s="546">
        <v>8</v>
      </c>
      <c r="BB222" s="546">
        <v>13</v>
      </c>
      <c r="BC222" s="733">
        <v>21</v>
      </c>
      <c r="BD222" s="757"/>
      <c r="BE222" s="758"/>
    </row>
    <row r="223" spans="1:222" s="706" customFormat="1" ht="12.75">
      <c r="A223" s="740">
        <v>182</v>
      </c>
      <c r="B223" s="767" t="s">
        <v>1528</v>
      </c>
      <c r="C223" s="546">
        <v>0</v>
      </c>
      <c r="D223" s="546">
        <v>0</v>
      </c>
      <c r="E223" s="546">
        <v>0</v>
      </c>
      <c r="F223" s="546">
        <v>1</v>
      </c>
      <c r="G223" s="728">
        <v>1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1</v>
      </c>
      <c r="Y223" s="899"/>
      <c r="Z223" s="899"/>
      <c r="AA223" s="899"/>
      <c r="AB223" s="899"/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899"/>
      <c r="AP223" s="899"/>
      <c r="AQ223" s="899"/>
      <c r="AR223" s="899"/>
      <c r="AS223" s="899"/>
      <c r="AT223" s="899"/>
      <c r="AU223" s="899"/>
      <c r="AV223" s="899"/>
      <c r="AW223" s="728">
        <v>0</v>
      </c>
      <c r="AX223" s="732">
        <v>0</v>
      </c>
      <c r="AY223" s="546">
        <v>0</v>
      </c>
      <c r="AZ223" s="546">
        <v>0</v>
      </c>
      <c r="BA223" s="546">
        <v>0</v>
      </c>
      <c r="BB223" s="546">
        <v>1</v>
      </c>
      <c r="BC223" s="733">
        <v>1</v>
      </c>
      <c r="BD223" s="757"/>
      <c r="BE223" s="758"/>
    </row>
    <row r="224" spans="1:222" s="706" customFormat="1" ht="12.75">
      <c r="A224" s="740">
        <v>183</v>
      </c>
      <c r="B224" s="767" t="s">
        <v>1529</v>
      </c>
      <c r="C224" s="546">
        <v>0</v>
      </c>
      <c r="D224" s="546">
        <v>10</v>
      </c>
      <c r="E224" s="546">
        <v>1</v>
      </c>
      <c r="F224" s="546">
        <v>24</v>
      </c>
      <c r="G224" s="728">
        <v>35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35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0</v>
      </c>
      <c r="AY224" s="546">
        <v>0</v>
      </c>
      <c r="AZ224" s="546">
        <v>10</v>
      </c>
      <c r="BA224" s="546">
        <v>1</v>
      </c>
      <c r="BB224" s="546">
        <v>24</v>
      </c>
      <c r="BC224" s="733">
        <v>35</v>
      </c>
      <c r="BD224" s="757"/>
      <c r="BE224" s="758"/>
    </row>
    <row r="225" spans="1:57" s="706" customFormat="1" ht="12.75">
      <c r="A225" s="740">
        <v>184</v>
      </c>
      <c r="B225" s="767" t="s">
        <v>1530</v>
      </c>
      <c r="C225" s="546">
        <v>2</v>
      </c>
      <c r="D225" s="546">
        <v>0</v>
      </c>
      <c r="E225" s="546">
        <v>0</v>
      </c>
      <c r="F225" s="546">
        <v>2</v>
      </c>
      <c r="G225" s="728">
        <v>4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4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2</v>
      </c>
      <c r="AZ225" s="546">
        <v>0</v>
      </c>
      <c r="BA225" s="546">
        <v>0</v>
      </c>
      <c r="BB225" s="546">
        <v>2</v>
      </c>
      <c r="BC225" s="733">
        <v>4</v>
      </c>
      <c r="BD225" s="757"/>
      <c r="BE225" s="758"/>
    </row>
    <row r="226" spans="1:57" s="706" customFormat="1" ht="12.75">
      <c r="A226" s="740">
        <v>185</v>
      </c>
      <c r="B226" s="769" t="s">
        <v>1531</v>
      </c>
      <c r="C226" s="546">
        <v>0</v>
      </c>
      <c r="D226" s="546">
        <v>0</v>
      </c>
      <c r="E226" s="546">
        <v>1</v>
      </c>
      <c r="F226" s="546">
        <v>2</v>
      </c>
      <c r="G226" s="728">
        <v>3</v>
      </c>
      <c r="H226" s="899"/>
      <c r="I226" s="899"/>
      <c r="J226" s="899"/>
      <c r="K226" s="899"/>
      <c r="L226" s="899"/>
      <c r="M226" s="899"/>
      <c r="N226" s="899"/>
      <c r="O226" s="899"/>
      <c r="P226" s="736"/>
      <c r="Q226" s="736"/>
      <c r="R226" s="736"/>
      <c r="S226" s="736"/>
      <c r="T226" s="736"/>
      <c r="U226" s="736"/>
      <c r="V226" s="736"/>
      <c r="W226" s="736"/>
      <c r="X226" s="731">
        <v>3</v>
      </c>
      <c r="Y226" s="899"/>
      <c r="Z226" s="899"/>
      <c r="AA226" s="899"/>
      <c r="AB226" s="899"/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0</v>
      </c>
      <c r="AY226" s="546">
        <v>0</v>
      </c>
      <c r="AZ226" s="546">
        <v>0</v>
      </c>
      <c r="BA226" s="546">
        <v>1</v>
      </c>
      <c r="BB226" s="546">
        <v>2</v>
      </c>
      <c r="BC226" s="733">
        <v>3</v>
      </c>
      <c r="BD226" s="757"/>
      <c r="BE226" s="758"/>
    </row>
    <row r="227" spans="1:57" s="706" customFormat="1" ht="12.75">
      <c r="A227" s="740">
        <v>186</v>
      </c>
      <c r="B227" s="769" t="s">
        <v>1532</v>
      </c>
      <c r="C227" s="546">
        <v>0</v>
      </c>
      <c r="D227" s="546">
        <v>3</v>
      </c>
      <c r="E227" s="546">
        <v>16</v>
      </c>
      <c r="F227" s="546">
        <v>91</v>
      </c>
      <c r="G227" s="728">
        <v>110</v>
      </c>
      <c r="H227" s="899"/>
      <c r="I227" s="899"/>
      <c r="J227" s="899"/>
      <c r="K227" s="899"/>
      <c r="L227" s="899"/>
      <c r="M227" s="899"/>
      <c r="N227" s="899"/>
      <c r="O227" s="899">
        <v>1</v>
      </c>
      <c r="P227" s="736"/>
      <c r="Q227" s="736"/>
      <c r="R227" s="736"/>
      <c r="S227" s="736"/>
      <c r="T227" s="736"/>
      <c r="U227" s="736"/>
      <c r="V227" s="736"/>
      <c r="W227" s="736"/>
      <c r="X227" s="731">
        <v>109</v>
      </c>
      <c r="Y227" s="899"/>
      <c r="Z227" s="899"/>
      <c r="AA227" s="899"/>
      <c r="AB227" s="899">
        <v>2</v>
      </c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729"/>
      <c r="AP227" s="729"/>
      <c r="AQ227" s="729"/>
      <c r="AR227" s="729"/>
      <c r="AS227" s="729"/>
      <c r="AT227" s="729"/>
      <c r="AU227" s="729"/>
      <c r="AV227" s="729"/>
      <c r="AW227" s="728">
        <v>0</v>
      </c>
      <c r="AX227" s="732">
        <v>2</v>
      </c>
      <c r="AY227" s="546">
        <v>0</v>
      </c>
      <c r="AZ227" s="546">
        <v>3</v>
      </c>
      <c r="BA227" s="546">
        <v>16</v>
      </c>
      <c r="BB227" s="546">
        <v>88</v>
      </c>
      <c r="BC227" s="733">
        <v>107</v>
      </c>
      <c r="BD227" s="757" t="s">
        <v>1729</v>
      </c>
      <c r="BE227" s="758"/>
    </row>
    <row r="228" spans="1:57" s="706" customFormat="1" ht="12.75">
      <c r="A228" s="740">
        <v>187</v>
      </c>
      <c r="B228" s="843" t="s">
        <v>1533</v>
      </c>
      <c r="C228" s="546">
        <v>0</v>
      </c>
      <c r="D228" s="546">
        <v>1</v>
      </c>
      <c r="E228" s="546">
        <v>0</v>
      </c>
      <c r="F228" s="546">
        <v>0</v>
      </c>
      <c r="G228" s="728">
        <v>1</v>
      </c>
      <c r="H228" s="899"/>
      <c r="I228" s="899"/>
      <c r="J228" s="899"/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1</v>
      </c>
      <c r="Y228" s="899"/>
      <c r="Z228" s="899"/>
      <c r="AA228" s="899"/>
      <c r="AB228" s="899"/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899"/>
      <c r="AP228" s="899"/>
      <c r="AQ228" s="899"/>
      <c r="AR228" s="899"/>
      <c r="AS228" s="899"/>
      <c r="AT228" s="899"/>
      <c r="AU228" s="899"/>
      <c r="AV228" s="899"/>
      <c r="AW228" s="728">
        <v>0</v>
      </c>
      <c r="AX228" s="732">
        <v>0</v>
      </c>
      <c r="AY228" s="546">
        <v>0</v>
      </c>
      <c r="AZ228" s="546">
        <v>1</v>
      </c>
      <c r="BA228" s="546">
        <v>0</v>
      </c>
      <c r="BB228" s="546">
        <v>0</v>
      </c>
      <c r="BC228" s="733">
        <v>1</v>
      </c>
      <c r="BD228" s="757"/>
      <c r="BE228" s="758"/>
    </row>
    <row r="229" spans="1:57" s="706" customFormat="1" ht="12.75">
      <c r="A229" s="740">
        <v>188</v>
      </c>
      <c r="B229" s="843" t="s">
        <v>1534</v>
      </c>
      <c r="C229" s="546">
        <v>0</v>
      </c>
      <c r="D229" s="546">
        <v>10</v>
      </c>
      <c r="E229" s="546">
        <v>5</v>
      </c>
      <c r="F229" s="546">
        <v>44</v>
      </c>
      <c r="G229" s="728">
        <v>59</v>
      </c>
      <c r="H229" s="899"/>
      <c r="I229" s="899"/>
      <c r="J229" s="899">
        <v>1</v>
      </c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60</v>
      </c>
      <c r="Y229" s="899"/>
      <c r="Z229" s="899"/>
      <c r="AA229" s="899"/>
      <c r="AB229" s="899">
        <v>3</v>
      </c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899"/>
      <c r="AT229" s="729"/>
      <c r="AU229" s="729"/>
      <c r="AV229" s="729"/>
      <c r="AW229" s="728">
        <v>0</v>
      </c>
      <c r="AX229" s="732">
        <v>3</v>
      </c>
      <c r="AY229" s="546">
        <v>0</v>
      </c>
      <c r="AZ229" s="546">
        <v>10</v>
      </c>
      <c r="BA229" s="546">
        <v>6</v>
      </c>
      <c r="BB229" s="546">
        <v>41</v>
      </c>
      <c r="BC229" s="733">
        <v>57</v>
      </c>
      <c r="BD229" s="757"/>
      <c r="BE229" s="758"/>
    </row>
    <row r="230" spans="1:57" s="706" customFormat="1" ht="12.75">
      <c r="A230" s="740">
        <v>189</v>
      </c>
      <c r="B230" s="843" t="s">
        <v>1535</v>
      </c>
      <c r="C230" s="546">
        <v>1</v>
      </c>
      <c r="D230" s="546">
        <v>2</v>
      </c>
      <c r="E230" s="546">
        <v>1</v>
      </c>
      <c r="F230" s="546">
        <v>0</v>
      </c>
      <c r="G230" s="728">
        <v>4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4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1</v>
      </c>
      <c r="AZ230" s="546">
        <v>2</v>
      </c>
      <c r="BA230" s="546">
        <v>1</v>
      </c>
      <c r="BB230" s="546">
        <v>0</v>
      </c>
      <c r="BC230" s="733">
        <v>4</v>
      </c>
      <c r="BD230" s="757"/>
      <c r="BE230" s="758"/>
    </row>
    <row r="231" spans="1:57" s="706" customFormat="1" ht="12.75">
      <c r="A231" s="740">
        <v>190</v>
      </c>
      <c r="B231" s="844" t="s">
        <v>1536</v>
      </c>
      <c r="C231" s="546">
        <v>0</v>
      </c>
      <c r="D231" s="546">
        <v>0</v>
      </c>
      <c r="E231" s="546">
        <v>1</v>
      </c>
      <c r="F231" s="546">
        <v>2</v>
      </c>
      <c r="G231" s="728">
        <v>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3</v>
      </c>
      <c r="Y231" s="899"/>
      <c r="Z231" s="899"/>
      <c r="AA231" s="899"/>
      <c r="AB231" s="899"/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0</v>
      </c>
      <c r="AY231" s="546">
        <v>0</v>
      </c>
      <c r="AZ231" s="546">
        <v>0</v>
      </c>
      <c r="BA231" s="546">
        <v>1</v>
      </c>
      <c r="BB231" s="546">
        <v>2</v>
      </c>
      <c r="BC231" s="733">
        <v>3</v>
      </c>
      <c r="BD231" s="757"/>
      <c r="BE231" s="758"/>
    </row>
    <row r="232" spans="1:57" s="706" customFormat="1" ht="12.75">
      <c r="A232" s="740">
        <v>191</v>
      </c>
      <c r="B232" s="844" t="s">
        <v>1537</v>
      </c>
      <c r="C232" s="546">
        <v>0</v>
      </c>
      <c r="D232" s="546">
        <v>0</v>
      </c>
      <c r="E232" s="546">
        <v>9</v>
      </c>
      <c r="F232" s="546">
        <v>83</v>
      </c>
      <c r="G232" s="728">
        <v>92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92</v>
      </c>
      <c r="Y232" s="899"/>
      <c r="Z232" s="899"/>
      <c r="AA232" s="899"/>
      <c r="AB232" s="899">
        <v>1</v>
      </c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1</v>
      </c>
      <c r="AY232" s="546">
        <v>0</v>
      </c>
      <c r="AZ232" s="546">
        <v>0</v>
      </c>
      <c r="BA232" s="546">
        <v>9</v>
      </c>
      <c r="BB232" s="546">
        <v>82</v>
      </c>
      <c r="BC232" s="733">
        <v>91</v>
      </c>
      <c r="BD232" s="757"/>
      <c r="BE232" s="758"/>
    </row>
    <row r="233" spans="1:57" s="706" customFormat="1" ht="12.75">
      <c r="A233" s="740">
        <v>192</v>
      </c>
      <c r="B233" s="864" t="s">
        <v>1538</v>
      </c>
      <c r="C233" s="546">
        <v>2</v>
      </c>
      <c r="D233" s="546">
        <v>1</v>
      </c>
      <c r="E233" s="546">
        <v>0</v>
      </c>
      <c r="F233" s="546">
        <v>1</v>
      </c>
      <c r="G233" s="728">
        <v>4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4</v>
      </c>
      <c r="Y233" s="899"/>
      <c r="Z233" s="899">
        <v>1</v>
      </c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1</v>
      </c>
      <c r="AX233" s="732">
        <v>0</v>
      </c>
      <c r="AY233" s="546">
        <v>2</v>
      </c>
      <c r="AZ233" s="546">
        <v>0</v>
      </c>
      <c r="BA233" s="546">
        <v>0</v>
      </c>
      <c r="BB233" s="546">
        <v>1</v>
      </c>
      <c r="BC233" s="717">
        <v>3</v>
      </c>
      <c r="BD233" s="758"/>
      <c r="BE233" s="758"/>
    </row>
    <row r="234" spans="1:57" s="706" customFormat="1" ht="12.75">
      <c r="A234" s="740">
        <v>193</v>
      </c>
      <c r="B234" s="866" t="s">
        <v>1539</v>
      </c>
      <c r="C234" s="546">
        <v>0</v>
      </c>
      <c r="D234" s="546">
        <v>0</v>
      </c>
      <c r="E234" s="546">
        <v>0</v>
      </c>
      <c r="F234" s="546">
        <v>2</v>
      </c>
      <c r="G234" s="728">
        <v>2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2</v>
      </c>
      <c r="Y234" s="899"/>
      <c r="Z234" s="899"/>
      <c r="AA234" s="899"/>
      <c r="AB234" s="899">
        <v>1</v>
      </c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/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1</v>
      </c>
      <c r="AY234" s="546">
        <v>0</v>
      </c>
      <c r="AZ234" s="546">
        <v>0</v>
      </c>
      <c r="BA234" s="546">
        <v>0</v>
      </c>
      <c r="BB234" s="546">
        <v>1</v>
      </c>
      <c r="BC234" s="733">
        <v>1</v>
      </c>
      <c r="BD234" s="757"/>
      <c r="BE234" s="758"/>
    </row>
    <row r="235" spans="1:57" s="706" customFormat="1" ht="12.75">
      <c r="A235" s="740">
        <v>194</v>
      </c>
      <c r="B235" s="866" t="s">
        <v>1540</v>
      </c>
      <c r="C235" s="546">
        <v>0</v>
      </c>
      <c r="D235" s="546">
        <v>0</v>
      </c>
      <c r="E235" s="546">
        <v>9</v>
      </c>
      <c r="F235" s="546">
        <v>134</v>
      </c>
      <c r="G235" s="728">
        <v>143</v>
      </c>
      <c r="H235" s="899"/>
      <c r="I235" s="899"/>
      <c r="J235" s="899"/>
      <c r="K235" s="899">
        <v>6</v>
      </c>
      <c r="L235" s="899"/>
      <c r="M235" s="899"/>
      <c r="N235" s="899"/>
      <c r="O235" s="899">
        <v>2</v>
      </c>
      <c r="P235" s="736"/>
      <c r="Q235" s="736"/>
      <c r="R235" s="736"/>
      <c r="S235" s="736"/>
      <c r="T235" s="736"/>
      <c r="U235" s="736"/>
      <c r="V235" s="736"/>
      <c r="W235" s="736"/>
      <c r="X235" s="731">
        <v>147</v>
      </c>
      <c r="Y235" s="899"/>
      <c r="Z235" s="899"/>
      <c r="AA235" s="899"/>
      <c r="AB235" s="899">
        <v>5</v>
      </c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5</v>
      </c>
      <c r="AY235" s="546">
        <v>0</v>
      </c>
      <c r="AZ235" s="546">
        <v>0</v>
      </c>
      <c r="BA235" s="546">
        <v>9</v>
      </c>
      <c r="BB235" s="546">
        <v>133</v>
      </c>
      <c r="BC235" s="733">
        <v>142</v>
      </c>
      <c r="BD235" s="757"/>
      <c r="BE235" s="758"/>
    </row>
    <row r="236" spans="1:57" s="706" customFormat="1" ht="12.75">
      <c r="A236" s="740">
        <v>195</v>
      </c>
      <c r="B236" s="864" t="s">
        <v>1541</v>
      </c>
      <c r="C236" s="546">
        <v>0</v>
      </c>
      <c r="D236" s="546">
        <v>1</v>
      </c>
      <c r="E236" s="546">
        <v>0</v>
      </c>
      <c r="F236" s="546">
        <v>0</v>
      </c>
      <c r="G236" s="728">
        <v>1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1</v>
      </c>
      <c r="Y236" s="899"/>
      <c r="Z236" s="899"/>
      <c r="AA236" s="899"/>
      <c r="AB236" s="899"/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0</v>
      </c>
      <c r="AY236" s="546">
        <v>0</v>
      </c>
      <c r="AZ236" s="546">
        <v>1</v>
      </c>
      <c r="BA236" s="546">
        <v>0</v>
      </c>
      <c r="BB236" s="546">
        <v>0</v>
      </c>
      <c r="BC236" s="733">
        <v>1</v>
      </c>
      <c r="BD236" s="757"/>
      <c r="BE236" s="758"/>
    </row>
    <row r="237" spans="1:57" s="706" customFormat="1" ht="12.75">
      <c r="A237" s="740">
        <v>196</v>
      </c>
      <c r="B237" s="864" t="s">
        <v>1542</v>
      </c>
      <c r="C237" s="546">
        <v>0</v>
      </c>
      <c r="D237" s="546">
        <v>7</v>
      </c>
      <c r="E237" s="546">
        <v>6</v>
      </c>
      <c r="F237" s="546">
        <v>47</v>
      </c>
      <c r="G237" s="728">
        <v>60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60</v>
      </c>
      <c r="Y237" s="899"/>
      <c r="Z237" s="899"/>
      <c r="AA237" s="899"/>
      <c r="AB237" s="899">
        <v>3</v>
      </c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3</v>
      </c>
      <c r="AY237" s="546">
        <v>0</v>
      </c>
      <c r="AZ237" s="546">
        <v>7</v>
      </c>
      <c r="BA237" s="546">
        <v>6</v>
      </c>
      <c r="BB237" s="546">
        <v>44</v>
      </c>
      <c r="BC237" s="733">
        <v>57</v>
      </c>
      <c r="BD237" s="757"/>
      <c r="BE237" s="758"/>
    </row>
    <row r="238" spans="1:57" s="706" customFormat="1" ht="12.75">
      <c r="A238" s="740">
        <v>197</v>
      </c>
      <c r="B238" s="727" t="s">
        <v>1543</v>
      </c>
      <c r="C238" s="546">
        <v>1</v>
      </c>
      <c r="D238" s="546">
        <v>0</v>
      </c>
      <c r="E238" s="546">
        <v>1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1</v>
      </c>
      <c r="AZ238" s="546">
        <v>0</v>
      </c>
      <c r="BA238" s="546">
        <v>1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1544</v>
      </c>
      <c r="C239" s="546">
        <v>2</v>
      </c>
      <c r="D239" s="546">
        <v>0</v>
      </c>
      <c r="E239" s="546">
        <v>0</v>
      </c>
      <c r="F239" s="546">
        <v>0</v>
      </c>
      <c r="G239" s="728">
        <v>2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2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2</v>
      </c>
      <c r="AZ239" s="546">
        <v>0</v>
      </c>
      <c r="BA239" s="546">
        <v>0</v>
      </c>
      <c r="BB239" s="546">
        <v>0</v>
      </c>
      <c r="BC239" s="733">
        <v>2</v>
      </c>
      <c r="BD239" s="757"/>
      <c r="BE239" s="758"/>
    </row>
    <row r="240" spans="1:57" s="706" customFormat="1" ht="12.75">
      <c r="A240" s="740">
        <v>199</v>
      </c>
      <c r="B240" s="842" t="s">
        <v>1545</v>
      </c>
      <c r="C240" s="546">
        <v>0</v>
      </c>
      <c r="D240" s="546">
        <v>1</v>
      </c>
      <c r="E240" s="546">
        <v>0</v>
      </c>
      <c r="F240" s="546">
        <v>2</v>
      </c>
      <c r="G240" s="728">
        <v>3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3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1</v>
      </c>
      <c r="BA240" s="546">
        <v>0</v>
      </c>
      <c r="BB240" s="546">
        <v>2</v>
      </c>
      <c r="BC240" s="733">
        <v>3</v>
      </c>
      <c r="BD240" s="757"/>
      <c r="BE240" s="758"/>
    </row>
    <row r="241" spans="1:57" s="706" customFormat="1" ht="12.75">
      <c r="A241" s="740">
        <v>200</v>
      </c>
      <c r="B241" s="842" t="s">
        <v>1546</v>
      </c>
      <c r="C241" s="546">
        <v>0</v>
      </c>
      <c r="D241" s="546">
        <v>2</v>
      </c>
      <c r="E241" s="546">
        <v>0</v>
      </c>
      <c r="F241" s="546">
        <v>0</v>
      </c>
      <c r="G241" s="728">
        <v>2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2</v>
      </c>
      <c r="Y241" s="899"/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0</v>
      </c>
      <c r="AX241" s="732">
        <v>0</v>
      </c>
      <c r="AY241" s="546">
        <v>0</v>
      </c>
      <c r="AZ241" s="546">
        <v>2</v>
      </c>
      <c r="BA241" s="546">
        <v>0</v>
      </c>
      <c r="BB241" s="546">
        <v>0</v>
      </c>
      <c r="BC241" s="733">
        <v>2</v>
      </c>
      <c r="BD241" s="757"/>
      <c r="BE241" s="758"/>
    </row>
    <row r="242" spans="1:57" s="706" customFormat="1" ht="12.75">
      <c r="A242" s="740">
        <v>201</v>
      </c>
      <c r="B242" s="842" t="s">
        <v>1547</v>
      </c>
      <c r="C242" s="546">
        <v>9</v>
      </c>
      <c r="D242" s="546">
        <v>0</v>
      </c>
      <c r="E242" s="546">
        <v>5</v>
      </c>
      <c r="F242" s="546">
        <v>0</v>
      </c>
      <c r="G242" s="728">
        <v>14</v>
      </c>
      <c r="H242" s="899"/>
      <c r="I242" s="899"/>
      <c r="J242" s="899"/>
      <c r="K242" s="899"/>
      <c r="L242" s="899">
        <v>1</v>
      </c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13</v>
      </c>
      <c r="Y242" s="899">
        <v>1</v>
      </c>
      <c r="Z242" s="899"/>
      <c r="AA242" s="899"/>
      <c r="AB242" s="899"/>
      <c r="AC242" s="899"/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1</v>
      </c>
      <c r="AX242" s="732">
        <v>0</v>
      </c>
      <c r="AY242" s="546">
        <v>7</v>
      </c>
      <c r="AZ242" s="546">
        <v>0</v>
      </c>
      <c r="BA242" s="546">
        <v>5</v>
      </c>
      <c r="BB242" s="546">
        <v>0</v>
      </c>
      <c r="BC242" s="717">
        <v>12</v>
      </c>
      <c r="BD242" s="875"/>
      <c r="BE242" s="758"/>
    </row>
    <row r="243" spans="1:57" s="706" customFormat="1" ht="12.75">
      <c r="A243" s="740">
        <v>202</v>
      </c>
      <c r="B243" s="842" t="s">
        <v>1548</v>
      </c>
      <c r="C243" s="546">
        <v>8</v>
      </c>
      <c r="D243" s="546">
        <v>0</v>
      </c>
      <c r="E243" s="546">
        <v>2</v>
      </c>
      <c r="F243" s="546">
        <v>0</v>
      </c>
      <c r="G243" s="728">
        <v>10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10</v>
      </c>
      <c r="Y243" s="899"/>
      <c r="Z243" s="899"/>
      <c r="AA243" s="899"/>
      <c r="AB243" s="899"/>
      <c r="AC243" s="899">
        <v>1</v>
      </c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1</v>
      </c>
      <c r="AX243" s="732">
        <v>0</v>
      </c>
      <c r="AY243" s="546">
        <v>7</v>
      </c>
      <c r="AZ243" s="546">
        <v>0</v>
      </c>
      <c r="BA243" s="546">
        <v>2</v>
      </c>
      <c r="BB243" s="546">
        <v>0</v>
      </c>
      <c r="BC243" s="728">
        <v>9</v>
      </c>
      <c r="BD243" s="875"/>
      <c r="BE243" s="758"/>
    </row>
    <row r="244" spans="1:57" s="706" customFormat="1" ht="12.75">
      <c r="A244" s="740">
        <v>203</v>
      </c>
      <c r="B244" s="842" t="s">
        <v>1549</v>
      </c>
      <c r="C244" s="546">
        <v>0</v>
      </c>
      <c r="D244" s="546">
        <v>0</v>
      </c>
      <c r="E244" s="546">
        <v>0</v>
      </c>
      <c r="F244" s="546">
        <v>0</v>
      </c>
      <c r="G244" s="728">
        <v>0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0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0</v>
      </c>
      <c r="AZ244" s="546">
        <v>0</v>
      </c>
      <c r="BA244" s="546">
        <v>0</v>
      </c>
      <c r="BB244" s="546">
        <v>0</v>
      </c>
      <c r="BC244" s="733">
        <v>0</v>
      </c>
      <c r="BD244" s="757"/>
      <c r="BE244" s="758"/>
    </row>
    <row r="245" spans="1:57" s="706" customFormat="1" ht="12.75">
      <c r="A245" s="740">
        <v>204</v>
      </c>
      <c r="B245" s="759" t="s">
        <v>1550</v>
      </c>
      <c r="C245" s="546">
        <v>2</v>
      </c>
      <c r="D245" s="546">
        <v>0</v>
      </c>
      <c r="E245" s="546">
        <v>0</v>
      </c>
      <c r="F245" s="546">
        <v>0</v>
      </c>
      <c r="G245" s="728">
        <v>2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2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2</v>
      </c>
      <c r="AZ245" s="546">
        <v>0</v>
      </c>
      <c r="BA245" s="546">
        <v>0</v>
      </c>
      <c r="BB245" s="546">
        <v>0</v>
      </c>
      <c r="BC245" s="733">
        <v>2</v>
      </c>
      <c r="BD245" s="757"/>
      <c r="BE245" s="758"/>
    </row>
    <row r="246" spans="1:57" s="706" customFormat="1" ht="12.75">
      <c r="A246" s="740">
        <v>205</v>
      </c>
      <c r="B246" s="759" t="s">
        <v>1551</v>
      </c>
      <c r="C246" s="546">
        <v>8</v>
      </c>
      <c r="D246" s="546">
        <v>0</v>
      </c>
      <c r="E246" s="546">
        <v>9</v>
      </c>
      <c r="F246" s="546">
        <v>0</v>
      </c>
      <c r="G246" s="728">
        <v>17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17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8</v>
      </c>
      <c r="AZ246" s="546">
        <v>0</v>
      </c>
      <c r="BA246" s="546">
        <v>9</v>
      </c>
      <c r="BB246" s="546">
        <v>0</v>
      </c>
      <c r="BC246" s="733">
        <v>17</v>
      </c>
      <c r="BD246" s="757"/>
      <c r="BE246" s="758"/>
    </row>
    <row r="247" spans="1:57" s="706" customFormat="1" ht="12.75">
      <c r="A247" s="740">
        <v>206</v>
      </c>
      <c r="B247" s="759" t="s">
        <v>1552</v>
      </c>
      <c r="C247" s="546">
        <v>3</v>
      </c>
      <c r="D247" s="546">
        <v>0</v>
      </c>
      <c r="E247" s="546">
        <v>0</v>
      </c>
      <c r="F247" s="546">
        <v>0</v>
      </c>
      <c r="G247" s="728">
        <v>3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3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3</v>
      </c>
      <c r="AZ247" s="546">
        <v>0</v>
      </c>
      <c r="BA247" s="546">
        <v>0</v>
      </c>
      <c r="BB247" s="546">
        <v>0</v>
      </c>
      <c r="BC247" s="717">
        <v>3</v>
      </c>
      <c r="BD247" s="875"/>
      <c r="BE247" s="758"/>
    </row>
    <row r="248" spans="1:57" s="706" customFormat="1" ht="12.75">
      <c r="A248" s="740">
        <v>207</v>
      </c>
      <c r="B248" s="759" t="s">
        <v>1553</v>
      </c>
      <c r="C248" s="546">
        <v>1</v>
      </c>
      <c r="D248" s="546">
        <v>0</v>
      </c>
      <c r="E248" s="546">
        <v>1</v>
      </c>
      <c r="F248" s="546">
        <v>0</v>
      </c>
      <c r="G248" s="728">
        <v>2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2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1</v>
      </c>
      <c r="BB248" s="546">
        <v>0</v>
      </c>
      <c r="BC248" s="717">
        <v>2</v>
      </c>
      <c r="BD248" s="758"/>
      <c r="BE248" s="758"/>
    </row>
    <row r="249" spans="1:57" s="706" customFormat="1" ht="12.75">
      <c r="A249" s="740">
        <v>208</v>
      </c>
      <c r="B249" s="767" t="s">
        <v>1554</v>
      </c>
      <c r="C249" s="546">
        <v>1</v>
      </c>
      <c r="D249" s="546">
        <v>0</v>
      </c>
      <c r="E249" s="546">
        <v>0</v>
      </c>
      <c r="F249" s="546">
        <v>0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1</v>
      </c>
      <c r="AZ249" s="546">
        <v>0</v>
      </c>
      <c r="BA249" s="546">
        <v>0</v>
      </c>
      <c r="BB249" s="546">
        <v>0</v>
      </c>
      <c r="BC249" s="717">
        <v>1</v>
      </c>
      <c r="BD249" s="875"/>
      <c r="BE249" s="758"/>
    </row>
    <row r="250" spans="1:57" s="706" customFormat="1" ht="12.75">
      <c r="A250" s="740">
        <v>209</v>
      </c>
      <c r="B250" s="767" t="s">
        <v>1555</v>
      </c>
      <c r="C250" s="546">
        <v>0</v>
      </c>
      <c r="D250" s="546">
        <v>0</v>
      </c>
      <c r="E250" s="546">
        <v>0</v>
      </c>
      <c r="F250" s="546">
        <v>1</v>
      </c>
      <c r="G250" s="728">
        <v>1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1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0</v>
      </c>
      <c r="AZ250" s="546">
        <v>0</v>
      </c>
      <c r="BA250" s="546">
        <v>0</v>
      </c>
      <c r="BB250" s="546">
        <v>1</v>
      </c>
      <c r="BC250" s="717">
        <v>1</v>
      </c>
      <c r="BD250" s="757"/>
      <c r="BE250" s="758"/>
    </row>
    <row r="251" spans="1:57" s="706" customFormat="1" ht="12.75">
      <c r="A251" s="740">
        <v>210</v>
      </c>
      <c r="B251" s="767" t="s">
        <v>1556</v>
      </c>
      <c r="C251" s="546">
        <v>4</v>
      </c>
      <c r="D251" s="546">
        <v>0</v>
      </c>
      <c r="E251" s="546">
        <v>3</v>
      </c>
      <c r="F251" s="546">
        <v>0</v>
      </c>
      <c r="G251" s="728">
        <v>7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7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4</v>
      </c>
      <c r="AZ251" s="546">
        <v>0</v>
      </c>
      <c r="BA251" s="546">
        <v>3</v>
      </c>
      <c r="BB251" s="546">
        <v>0</v>
      </c>
      <c r="BC251" s="717">
        <v>7</v>
      </c>
      <c r="BE251" s="758"/>
    </row>
    <row r="252" spans="1:57" s="706" customFormat="1" ht="12.75">
      <c r="A252" s="740">
        <v>211</v>
      </c>
      <c r="B252" s="767" t="s">
        <v>1557</v>
      </c>
      <c r="C252" s="546">
        <v>2</v>
      </c>
      <c r="D252" s="546">
        <v>0</v>
      </c>
      <c r="E252" s="546">
        <v>1</v>
      </c>
      <c r="F252" s="546">
        <v>0</v>
      </c>
      <c r="G252" s="728">
        <v>3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3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2</v>
      </c>
      <c r="AZ252" s="546">
        <v>0</v>
      </c>
      <c r="BA252" s="546">
        <v>1</v>
      </c>
      <c r="BB252" s="546">
        <v>0</v>
      </c>
      <c r="BC252" s="717">
        <v>3</v>
      </c>
      <c r="BD252" s="875"/>
      <c r="BE252" s="758"/>
    </row>
    <row r="253" spans="1:57" s="706" customFormat="1" ht="12.75">
      <c r="A253" s="740">
        <v>212</v>
      </c>
      <c r="B253" s="843" t="s">
        <v>1558</v>
      </c>
      <c r="C253" s="546">
        <v>1</v>
      </c>
      <c r="D253" s="546">
        <v>0</v>
      </c>
      <c r="E253" s="546">
        <v>0</v>
      </c>
      <c r="F253" s="546">
        <v>0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1</v>
      </c>
      <c r="AZ253" s="546">
        <v>0</v>
      </c>
      <c r="BA253" s="546">
        <v>0</v>
      </c>
      <c r="BB253" s="546">
        <v>0</v>
      </c>
      <c r="BC253" s="717">
        <v>1</v>
      </c>
      <c r="BD253" s="875"/>
      <c r="BE253" s="758"/>
    </row>
    <row r="254" spans="1:57" s="706" customFormat="1" ht="12.75">
      <c r="A254" s="740">
        <v>213</v>
      </c>
      <c r="B254" s="843" t="s">
        <v>1559</v>
      </c>
      <c r="C254" s="546">
        <v>0</v>
      </c>
      <c r="D254" s="546">
        <v>0</v>
      </c>
      <c r="E254" s="546">
        <v>0</v>
      </c>
      <c r="F254" s="546">
        <v>1</v>
      </c>
      <c r="G254" s="728">
        <v>1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1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0</v>
      </c>
      <c r="AZ254" s="546">
        <v>0</v>
      </c>
      <c r="BA254" s="546">
        <v>0</v>
      </c>
      <c r="BB254" s="546">
        <v>1</v>
      </c>
      <c r="BC254" s="733">
        <v>1</v>
      </c>
      <c r="BD254" s="757"/>
      <c r="BE254" s="758"/>
    </row>
    <row r="255" spans="1:57" s="706" customFormat="1" ht="12.75">
      <c r="A255" s="740">
        <v>214</v>
      </c>
      <c r="B255" s="843" t="s">
        <v>1560</v>
      </c>
      <c r="C255" s="546">
        <v>6</v>
      </c>
      <c r="D255" s="546">
        <v>0</v>
      </c>
      <c r="E255" s="546">
        <v>3</v>
      </c>
      <c r="F255" s="546">
        <v>0</v>
      </c>
      <c r="G255" s="728">
        <v>9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9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6</v>
      </c>
      <c r="AZ255" s="546">
        <v>0</v>
      </c>
      <c r="BA255" s="546">
        <v>3</v>
      </c>
      <c r="BB255" s="546">
        <v>0</v>
      </c>
      <c r="BC255" s="733">
        <v>9</v>
      </c>
      <c r="BD255" s="757"/>
      <c r="BE255" s="758"/>
    </row>
    <row r="256" spans="1:57" s="706" customFormat="1" ht="12.75">
      <c r="A256" s="740">
        <v>215</v>
      </c>
      <c r="B256" s="843" t="s">
        <v>1561</v>
      </c>
      <c r="C256" s="546">
        <v>2</v>
      </c>
      <c r="D256" s="546">
        <v>0</v>
      </c>
      <c r="E256" s="546">
        <v>1</v>
      </c>
      <c r="F256" s="546">
        <v>0</v>
      </c>
      <c r="G256" s="728">
        <v>3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3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2</v>
      </c>
      <c r="AZ256" s="546">
        <v>0</v>
      </c>
      <c r="BA256" s="546">
        <v>1</v>
      </c>
      <c r="BB256" s="546">
        <v>0</v>
      </c>
      <c r="BC256" s="733">
        <v>3</v>
      </c>
      <c r="BD256" s="757"/>
      <c r="BE256" s="758"/>
    </row>
    <row r="257" spans="1:57" s="706" customFormat="1" ht="12.75">
      <c r="A257" s="740">
        <v>216</v>
      </c>
      <c r="B257" s="864" t="s">
        <v>1562</v>
      </c>
      <c r="C257" s="546">
        <v>0</v>
      </c>
      <c r="D257" s="546">
        <v>1</v>
      </c>
      <c r="E257" s="546">
        <v>0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>
        <v>1</v>
      </c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1</v>
      </c>
      <c r="AX257" s="732">
        <v>0</v>
      </c>
      <c r="AY257" s="546">
        <v>0</v>
      </c>
      <c r="AZ257" s="546">
        <v>0</v>
      </c>
      <c r="BA257" s="546">
        <v>0</v>
      </c>
      <c r="BB257" s="546">
        <v>0</v>
      </c>
      <c r="BC257" s="733">
        <v>0</v>
      </c>
      <c r="BD257" s="757"/>
      <c r="BE257" s="758"/>
    </row>
    <row r="258" spans="1:57" s="706" customFormat="1" ht="12.75">
      <c r="A258" s="740">
        <v>217</v>
      </c>
      <c r="B258" s="864" t="s">
        <v>1563</v>
      </c>
      <c r="C258" s="546">
        <v>0</v>
      </c>
      <c r="D258" s="546">
        <v>0</v>
      </c>
      <c r="E258" s="546">
        <v>1</v>
      </c>
      <c r="F258" s="546">
        <v>0</v>
      </c>
      <c r="G258" s="728">
        <v>1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0</v>
      </c>
      <c r="AZ258" s="546">
        <v>0</v>
      </c>
      <c r="BA258" s="546">
        <v>1</v>
      </c>
      <c r="BB258" s="546">
        <v>0</v>
      </c>
      <c r="BC258" s="733">
        <v>1</v>
      </c>
      <c r="BD258" s="757"/>
      <c r="BE258" s="758"/>
    </row>
    <row r="259" spans="1:57" s="706" customFormat="1" ht="12.75">
      <c r="A259" s="740">
        <v>218</v>
      </c>
      <c r="B259" s="864" t="s">
        <v>1564</v>
      </c>
      <c r="C259" s="546">
        <v>7</v>
      </c>
      <c r="D259" s="546">
        <v>0</v>
      </c>
      <c r="E259" s="546">
        <v>5</v>
      </c>
      <c r="F259" s="546">
        <v>0</v>
      </c>
      <c r="G259" s="728">
        <v>12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12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7</v>
      </c>
      <c r="AZ259" s="546">
        <v>0</v>
      </c>
      <c r="BA259" s="546">
        <v>5</v>
      </c>
      <c r="BB259" s="546">
        <v>0</v>
      </c>
      <c r="BC259" s="733">
        <v>12</v>
      </c>
      <c r="BD259" s="757"/>
      <c r="BE259" s="758"/>
    </row>
    <row r="260" spans="1:57" s="706" customFormat="1" ht="12.75">
      <c r="A260" s="740">
        <v>219</v>
      </c>
      <c r="B260" s="864" t="s">
        <v>1565</v>
      </c>
      <c r="C260" s="546">
        <v>1</v>
      </c>
      <c r="D260" s="546">
        <v>0</v>
      </c>
      <c r="E260" s="546">
        <v>2</v>
      </c>
      <c r="F260" s="546">
        <v>0</v>
      </c>
      <c r="G260" s="728">
        <v>3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3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>
        <v>1</v>
      </c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1</v>
      </c>
      <c r="AY260" s="546">
        <v>1</v>
      </c>
      <c r="AZ260" s="546">
        <v>0</v>
      </c>
      <c r="BA260" s="546">
        <v>1</v>
      </c>
      <c r="BB260" s="546">
        <v>0</v>
      </c>
      <c r="BC260" s="733">
        <v>2</v>
      </c>
      <c r="BD260" s="757" t="s">
        <v>1730</v>
      </c>
      <c r="BE260" s="758"/>
    </row>
    <row r="261" spans="1:57" s="706" customFormat="1" ht="12.75">
      <c r="A261" s="740">
        <v>220</v>
      </c>
      <c r="B261" s="846" t="s">
        <v>1566</v>
      </c>
      <c r="C261" s="546">
        <v>1</v>
      </c>
      <c r="D261" s="546">
        <v>0</v>
      </c>
      <c r="E261" s="546">
        <v>7</v>
      </c>
      <c r="F261" s="546">
        <v>0</v>
      </c>
      <c r="G261" s="728">
        <v>8</v>
      </c>
      <c r="H261" s="899"/>
      <c r="I261" s="899"/>
      <c r="J261" s="899"/>
      <c r="K261" s="899"/>
      <c r="L261" s="899">
        <v>1</v>
      </c>
      <c r="M261" s="899"/>
      <c r="N261" s="899">
        <v>3</v>
      </c>
      <c r="O261" s="899"/>
      <c r="P261" s="736"/>
      <c r="Q261" s="736"/>
      <c r="R261" s="736"/>
      <c r="S261" s="736"/>
      <c r="T261" s="736"/>
      <c r="U261" s="736"/>
      <c r="V261" s="736"/>
      <c r="W261" s="736"/>
      <c r="X261" s="731">
        <v>4</v>
      </c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729"/>
      <c r="AP261" s="729"/>
      <c r="AQ261" s="729"/>
      <c r="AR261" s="729"/>
      <c r="AS261" s="729"/>
      <c r="AT261" s="729"/>
      <c r="AU261" s="729"/>
      <c r="AV261" s="729"/>
      <c r="AW261" s="728">
        <v>0</v>
      </c>
      <c r="AX261" s="732">
        <v>0</v>
      </c>
      <c r="AY261" s="546">
        <v>0</v>
      </c>
      <c r="AZ261" s="546">
        <v>0</v>
      </c>
      <c r="BA261" s="546">
        <v>4</v>
      </c>
      <c r="BB261" s="546">
        <v>0</v>
      </c>
      <c r="BC261" s="733">
        <v>4</v>
      </c>
      <c r="BD261" s="757"/>
      <c r="BE261" s="758" t="s">
        <v>336</v>
      </c>
    </row>
    <row r="262" spans="1:57" s="706" customFormat="1" ht="13.5" thickBot="1">
      <c r="A262" s="740"/>
      <c r="B262" s="846"/>
      <c r="C262" s="746"/>
      <c r="D262" s="746"/>
      <c r="E262" s="746"/>
      <c r="F262" s="746"/>
      <c r="G262" s="746"/>
      <c r="H262" s="899"/>
      <c r="I262" s="899"/>
      <c r="J262" s="899"/>
      <c r="K262" s="899"/>
      <c r="L262" s="899"/>
      <c r="M262" s="899"/>
      <c r="N262" s="899"/>
      <c r="O262" s="899"/>
      <c r="P262" s="899"/>
      <c r="Q262" s="899"/>
      <c r="R262" s="899"/>
      <c r="S262" s="899"/>
      <c r="T262" s="899"/>
      <c r="U262" s="899"/>
      <c r="V262" s="899"/>
      <c r="W262" s="899"/>
      <c r="X262" s="770"/>
      <c r="Y262" s="899"/>
      <c r="Z262" s="899"/>
      <c r="AA262" s="899"/>
      <c r="AB262" s="899"/>
      <c r="AC262" s="899"/>
      <c r="AD262" s="899"/>
      <c r="AE262" s="899"/>
      <c r="AF262" s="899"/>
      <c r="AG262" s="899"/>
      <c r="AH262" s="899"/>
      <c r="AI262" s="899"/>
      <c r="AJ262" s="899"/>
      <c r="AK262" s="899"/>
      <c r="AL262" s="899"/>
      <c r="AM262" s="899"/>
      <c r="AN262" s="899"/>
      <c r="AO262" s="899"/>
      <c r="AP262" s="899"/>
      <c r="AQ262" s="899"/>
      <c r="AR262" s="899"/>
      <c r="AS262" s="899"/>
      <c r="AT262" s="899"/>
      <c r="AU262" s="899"/>
      <c r="AV262" s="899"/>
      <c r="AW262" s="746"/>
      <c r="AX262" s="771"/>
      <c r="AY262" s="729"/>
      <c r="AZ262" s="729"/>
      <c r="BA262" s="729"/>
      <c r="BB262" s="729"/>
      <c r="BC262" s="742"/>
      <c r="BD262" s="744"/>
      <c r="BE262" s="705"/>
    </row>
    <row r="263" spans="1:57" s="706" customFormat="1" ht="13.5" thickBot="1">
      <c r="A263" s="752"/>
      <c r="B263" s="851" t="s">
        <v>338</v>
      </c>
      <c r="C263" s="546">
        <v>264</v>
      </c>
      <c r="D263" s="546">
        <v>1041</v>
      </c>
      <c r="E263" s="546">
        <v>1130</v>
      </c>
      <c r="F263" s="546">
        <v>4629</v>
      </c>
      <c r="G263" s="546">
        <v>7064</v>
      </c>
      <c r="H263" s="546">
        <v>0</v>
      </c>
      <c r="I263" s="546">
        <v>0</v>
      </c>
      <c r="J263" s="546">
        <v>3</v>
      </c>
      <c r="K263" s="546">
        <v>18</v>
      </c>
      <c r="L263" s="546">
        <v>2</v>
      </c>
      <c r="M263" s="546">
        <v>0</v>
      </c>
      <c r="N263" s="546">
        <v>9</v>
      </c>
      <c r="O263" s="546">
        <v>26</v>
      </c>
      <c r="P263" s="546">
        <v>0</v>
      </c>
      <c r="Q263" s="546">
        <v>0</v>
      </c>
      <c r="R263" s="546">
        <v>3</v>
      </c>
      <c r="S263" s="546">
        <v>3</v>
      </c>
      <c r="T263" s="546">
        <v>0</v>
      </c>
      <c r="U263" s="546">
        <v>0</v>
      </c>
      <c r="V263" s="546">
        <v>3</v>
      </c>
      <c r="W263" s="546">
        <v>3</v>
      </c>
      <c r="X263" s="101">
        <v>7048</v>
      </c>
      <c r="Y263" s="101">
        <v>4</v>
      </c>
      <c r="Z263" s="101">
        <v>4</v>
      </c>
      <c r="AA263" s="101">
        <v>11</v>
      </c>
      <c r="AB263" s="101">
        <v>171</v>
      </c>
      <c r="AC263" s="101">
        <v>2</v>
      </c>
      <c r="AD263" s="101">
        <v>0</v>
      </c>
      <c r="AE263" s="101">
        <v>0</v>
      </c>
      <c r="AF263" s="101">
        <v>10</v>
      </c>
      <c r="AG263" s="101">
        <v>0</v>
      </c>
      <c r="AH263" s="101">
        <v>0</v>
      </c>
      <c r="AI263" s="101">
        <v>0</v>
      </c>
      <c r="AJ263" s="101">
        <v>2</v>
      </c>
      <c r="AK263" s="101">
        <v>0</v>
      </c>
      <c r="AL263" s="101">
        <v>0</v>
      </c>
      <c r="AM263" s="101">
        <v>1</v>
      </c>
      <c r="AN263" s="101">
        <v>4</v>
      </c>
      <c r="AO263" s="101">
        <v>0</v>
      </c>
      <c r="AP263" s="101">
        <v>0</v>
      </c>
      <c r="AQ263" s="101">
        <v>0</v>
      </c>
      <c r="AR263" s="101">
        <v>1</v>
      </c>
      <c r="AS263" s="101">
        <v>0</v>
      </c>
      <c r="AT263" s="101">
        <v>1</v>
      </c>
      <c r="AU263" s="101">
        <v>0</v>
      </c>
      <c r="AV263" s="101">
        <v>45</v>
      </c>
      <c r="AW263" s="772">
        <v>11</v>
      </c>
      <c r="AX263" s="773">
        <v>245</v>
      </c>
      <c r="AY263" s="774">
        <v>256</v>
      </c>
      <c r="AZ263" s="774">
        <v>1036</v>
      </c>
      <c r="BA263" s="774">
        <v>1112</v>
      </c>
      <c r="BB263" s="774">
        <v>4388</v>
      </c>
      <c r="BC263" s="772">
        <v>6792</v>
      </c>
      <c r="BD263" s="753" t="s">
        <v>1741</v>
      </c>
      <c r="BE263" s="705"/>
    </row>
    <row r="264" spans="1:57" s="706" customFormat="1" ht="12.75">
      <c r="A264" s="754" t="s">
        <v>339</v>
      </c>
      <c r="B264" s="840" t="s">
        <v>340</v>
      </c>
      <c r="C264" s="48"/>
      <c r="D264" s="48"/>
      <c r="E264" s="48"/>
      <c r="F264" s="48"/>
      <c r="G264" s="746"/>
      <c r="H264" s="729"/>
      <c r="I264" s="729"/>
      <c r="J264" s="729"/>
      <c r="K264" s="729"/>
      <c r="L264" s="729"/>
      <c r="M264" s="729"/>
      <c r="N264" s="729"/>
      <c r="O264" s="729"/>
      <c r="P264" s="729"/>
      <c r="Q264" s="729"/>
      <c r="R264" s="729"/>
      <c r="S264" s="729"/>
      <c r="T264" s="729"/>
      <c r="U264" s="729"/>
      <c r="V264" s="729"/>
      <c r="W264" s="729"/>
      <c r="X264" s="731">
        <v>0</v>
      </c>
      <c r="Y264" s="729"/>
      <c r="Z264" s="729"/>
      <c r="AA264" s="729"/>
      <c r="AB264" s="729"/>
      <c r="AC264" s="729"/>
      <c r="AD264" s="729"/>
      <c r="AE264" s="729"/>
      <c r="AF264" s="729"/>
      <c r="AG264" s="729"/>
      <c r="AH264" s="729"/>
      <c r="AI264" s="729"/>
      <c r="AJ264" s="729"/>
      <c r="AK264" s="729"/>
      <c r="AL264" s="729"/>
      <c r="AM264" s="729"/>
      <c r="AN264" s="729"/>
      <c r="AO264" s="729"/>
      <c r="AP264" s="729"/>
      <c r="AQ264" s="729"/>
      <c r="AR264" s="729"/>
      <c r="AS264" s="729"/>
      <c r="AT264" s="729"/>
      <c r="AU264" s="729"/>
      <c r="AV264" s="729"/>
      <c r="AW264" s="746">
        <v>0</v>
      </c>
      <c r="AX264" s="771">
        <v>0</v>
      </c>
      <c r="AY264" s="729"/>
      <c r="AZ264" s="729"/>
      <c r="BA264" s="729"/>
      <c r="BB264" s="729"/>
      <c r="BC264" s="742"/>
      <c r="BD264" s="744"/>
      <c r="BE264" s="705"/>
    </row>
    <row r="265" spans="1:57" s="706" customFormat="1" ht="12.75">
      <c r="A265" s="740">
        <v>1</v>
      </c>
      <c r="B265" s="842" t="s">
        <v>1567</v>
      </c>
      <c r="C265" s="546">
        <v>4</v>
      </c>
      <c r="D265" s="546">
        <v>9</v>
      </c>
      <c r="E265" s="546">
        <v>1</v>
      </c>
      <c r="F265" s="546">
        <v>0</v>
      </c>
      <c r="G265" s="728">
        <v>14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14</v>
      </c>
      <c r="Y265" s="899"/>
      <c r="Z265" s="899">
        <v>1</v>
      </c>
      <c r="AA265" s="899"/>
      <c r="AB265" s="899"/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/>
      <c r="AU265" s="729"/>
      <c r="AV265" s="729"/>
      <c r="AW265" s="728">
        <v>1</v>
      </c>
      <c r="AX265" s="732">
        <v>0</v>
      </c>
      <c r="AY265" s="546">
        <v>4</v>
      </c>
      <c r="AZ265" s="546">
        <v>8</v>
      </c>
      <c r="BA265" s="546">
        <v>1</v>
      </c>
      <c r="BB265" s="546">
        <v>0</v>
      </c>
      <c r="BC265" s="912">
        <v>13</v>
      </c>
      <c r="BD265" s="757" t="s">
        <v>1731</v>
      </c>
      <c r="BE265" s="705" t="s">
        <v>341</v>
      </c>
    </row>
    <row r="266" spans="1:57" s="706" customFormat="1" ht="12.75">
      <c r="A266" s="740">
        <v>2</v>
      </c>
      <c r="B266" s="759" t="s">
        <v>1568</v>
      </c>
      <c r="C266" s="546">
        <v>1</v>
      </c>
      <c r="D266" s="546">
        <v>7</v>
      </c>
      <c r="E266" s="546">
        <v>2</v>
      </c>
      <c r="F266" s="546">
        <v>8</v>
      </c>
      <c r="G266" s="728">
        <v>18</v>
      </c>
      <c r="H266" s="899"/>
      <c r="I266" s="899"/>
      <c r="J266" s="899"/>
      <c r="K266" s="899"/>
      <c r="L266" s="899"/>
      <c r="M266" s="899"/>
      <c r="N266" s="899"/>
      <c r="O266" s="899">
        <v>1</v>
      </c>
      <c r="P266" s="736"/>
      <c r="Q266" s="736"/>
      <c r="R266" s="736"/>
      <c r="S266" s="736"/>
      <c r="T266" s="736"/>
      <c r="U266" s="736"/>
      <c r="V266" s="736"/>
      <c r="W266" s="736"/>
      <c r="X266" s="731">
        <v>17</v>
      </c>
      <c r="Y266" s="899"/>
      <c r="Z266" s="899"/>
      <c r="AA266" s="899"/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>
        <v>1</v>
      </c>
      <c r="AU266" s="729"/>
      <c r="AV266" s="729"/>
      <c r="AW266" s="728">
        <v>1</v>
      </c>
      <c r="AX266" s="732">
        <v>0</v>
      </c>
      <c r="AY266" s="546">
        <v>1</v>
      </c>
      <c r="AZ266" s="546">
        <v>6</v>
      </c>
      <c r="BA266" s="546">
        <v>2</v>
      </c>
      <c r="BB266" s="546">
        <v>7</v>
      </c>
      <c r="BC266" s="912">
        <v>16</v>
      </c>
      <c r="BD266" s="757" t="s">
        <v>1732</v>
      </c>
      <c r="BE266" s="705"/>
    </row>
    <row r="267" spans="1:57" s="706" customFormat="1" ht="12.75">
      <c r="A267" s="740">
        <v>3</v>
      </c>
      <c r="B267" s="767" t="s">
        <v>1569</v>
      </c>
      <c r="C267" s="546">
        <v>0</v>
      </c>
      <c r="D267" s="546">
        <v>5</v>
      </c>
      <c r="E267" s="546">
        <v>1</v>
      </c>
      <c r="F267" s="546">
        <v>2</v>
      </c>
      <c r="G267" s="728">
        <v>8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8</v>
      </c>
      <c r="Y267" s="899"/>
      <c r="Z267" s="899"/>
      <c r="AA267" s="899"/>
      <c r="AB267" s="899"/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0</v>
      </c>
      <c r="AX267" s="732">
        <v>0</v>
      </c>
      <c r="AY267" s="546">
        <v>0</v>
      </c>
      <c r="AZ267" s="546">
        <v>5</v>
      </c>
      <c r="BA267" s="546">
        <v>1</v>
      </c>
      <c r="BB267" s="546">
        <v>2</v>
      </c>
      <c r="BC267" s="912">
        <v>8</v>
      </c>
      <c r="BD267" s="744"/>
      <c r="BE267" s="705"/>
    </row>
    <row r="268" spans="1:57" s="706" customFormat="1" ht="12.75">
      <c r="A268" s="740">
        <v>4</v>
      </c>
      <c r="B268" s="843" t="s">
        <v>1570</v>
      </c>
      <c r="C268" s="546">
        <v>2</v>
      </c>
      <c r="D268" s="546">
        <v>9</v>
      </c>
      <c r="E268" s="546">
        <v>0</v>
      </c>
      <c r="F268" s="546">
        <v>1</v>
      </c>
      <c r="G268" s="728">
        <v>12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12</v>
      </c>
      <c r="Y268" s="899"/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/>
      <c r="AU268" s="729"/>
      <c r="AV268" s="729"/>
      <c r="AW268" s="728">
        <v>0</v>
      </c>
      <c r="AX268" s="732">
        <v>0</v>
      </c>
      <c r="AY268" s="546">
        <v>2</v>
      </c>
      <c r="AZ268" s="546">
        <v>9</v>
      </c>
      <c r="BA268" s="546">
        <v>0</v>
      </c>
      <c r="BB268" s="546">
        <v>1</v>
      </c>
      <c r="BC268" s="912">
        <v>12</v>
      </c>
      <c r="BD268" s="757"/>
      <c r="BE268" s="705"/>
    </row>
    <row r="269" spans="1:57" s="706" customFormat="1" ht="12.75">
      <c r="A269" s="740">
        <v>5</v>
      </c>
      <c r="B269" s="864" t="s">
        <v>1571</v>
      </c>
      <c r="C269" s="546">
        <v>1</v>
      </c>
      <c r="D269" s="546">
        <v>5</v>
      </c>
      <c r="E269" s="546">
        <v>0</v>
      </c>
      <c r="F269" s="546">
        <v>3</v>
      </c>
      <c r="G269" s="728">
        <v>9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9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>
        <v>1</v>
      </c>
      <c r="AU269" s="729"/>
      <c r="AV269" s="729"/>
      <c r="AW269" s="728">
        <v>1</v>
      </c>
      <c r="AX269" s="732">
        <v>0</v>
      </c>
      <c r="AY269" s="546">
        <v>1</v>
      </c>
      <c r="AZ269" s="546">
        <v>4</v>
      </c>
      <c r="BA269" s="546">
        <v>0</v>
      </c>
      <c r="BB269" s="546">
        <v>3</v>
      </c>
      <c r="BC269" s="912">
        <v>8</v>
      </c>
      <c r="BD269" s="757" t="s">
        <v>1632</v>
      </c>
      <c r="BE269" s="705"/>
    </row>
    <row r="270" spans="1:57" s="706" customFormat="1" ht="12.75">
      <c r="A270" s="740">
        <v>6</v>
      </c>
      <c r="B270" s="846" t="s">
        <v>1572</v>
      </c>
      <c r="C270" s="546">
        <v>9</v>
      </c>
      <c r="D270" s="546">
        <v>7</v>
      </c>
      <c r="E270" s="546">
        <v>1</v>
      </c>
      <c r="F270" s="546">
        <v>2</v>
      </c>
      <c r="G270" s="728">
        <v>19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19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9</v>
      </c>
      <c r="AZ270" s="546">
        <v>7</v>
      </c>
      <c r="BA270" s="546">
        <v>1</v>
      </c>
      <c r="BB270" s="546">
        <v>2</v>
      </c>
      <c r="BC270" s="912">
        <v>19</v>
      </c>
      <c r="BD270" s="744"/>
      <c r="BE270" s="758"/>
    </row>
    <row r="271" spans="1:57" s="706" customFormat="1" ht="12.75">
      <c r="A271" s="740">
        <v>7</v>
      </c>
      <c r="B271" s="842" t="s">
        <v>1573</v>
      </c>
      <c r="C271" s="546">
        <v>0</v>
      </c>
      <c r="D271" s="546">
        <v>0</v>
      </c>
      <c r="E271" s="546">
        <v>2</v>
      </c>
      <c r="F271" s="546">
        <v>2</v>
      </c>
      <c r="G271" s="728">
        <v>4</v>
      </c>
      <c r="H271" s="899"/>
      <c r="I271" s="899"/>
      <c r="J271" s="899"/>
      <c r="K271" s="899"/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0</v>
      </c>
      <c r="BA271" s="546">
        <v>2</v>
      </c>
      <c r="BB271" s="546">
        <v>2</v>
      </c>
      <c r="BC271" s="733">
        <v>4</v>
      </c>
      <c r="BD271" s="760"/>
      <c r="BE271" s="758"/>
    </row>
    <row r="272" spans="1:57" s="706" customFormat="1" ht="12.75">
      <c r="A272" s="740">
        <v>8</v>
      </c>
      <c r="B272" s="759" t="s">
        <v>1574</v>
      </c>
      <c r="C272" s="546">
        <v>0</v>
      </c>
      <c r="D272" s="546">
        <v>1</v>
      </c>
      <c r="E272" s="546">
        <v>0</v>
      </c>
      <c r="F272" s="546">
        <v>3</v>
      </c>
      <c r="G272" s="728">
        <v>4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4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3</v>
      </c>
      <c r="BC272" s="733">
        <v>4</v>
      </c>
      <c r="BD272" s="760"/>
      <c r="BE272" s="758"/>
    </row>
    <row r="273" spans="1:57" s="706" customFormat="1" ht="12.75">
      <c r="A273" s="740">
        <v>9</v>
      </c>
      <c r="B273" s="767" t="s">
        <v>1575</v>
      </c>
      <c r="C273" s="546">
        <v>0</v>
      </c>
      <c r="D273" s="546">
        <v>1</v>
      </c>
      <c r="E273" s="546">
        <v>0</v>
      </c>
      <c r="F273" s="546">
        <v>1</v>
      </c>
      <c r="G273" s="728">
        <v>2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2</v>
      </c>
      <c r="Y273" s="899"/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0</v>
      </c>
      <c r="AX273" s="732">
        <v>0</v>
      </c>
      <c r="AY273" s="546">
        <v>0</v>
      </c>
      <c r="AZ273" s="546">
        <v>1</v>
      </c>
      <c r="BA273" s="546">
        <v>0</v>
      </c>
      <c r="BB273" s="546">
        <v>1</v>
      </c>
      <c r="BC273" s="733">
        <v>2</v>
      </c>
      <c r="BD273" s="757"/>
      <c r="BE273" s="758"/>
    </row>
    <row r="274" spans="1:57" s="706" customFormat="1" ht="12.75">
      <c r="A274" s="740">
        <v>10</v>
      </c>
      <c r="B274" s="843" t="s">
        <v>1576</v>
      </c>
      <c r="C274" s="546">
        <v>1</v>
      </c>
      <c r="D274" s="546">
        <v>0</v>
      </c>
      <c r="E274" s="546">
        <v>0</v>
      </c>
      <c r="F274" s="546">
        <v>2</v>
      </c>
      <c r="G274" s="728">
        <v>3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3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1</v>
      </c>
      <c r="AZ274" s="546">
        <v>0</v>
      </c>
      <c r="BA274" s="546">
        <v>0</v>
      </c>
      <c r="BB274" s="546">
        <v>2</v>
      </c>
      <c r="BC274" s="717">
        <v>3</v>
      </c>
      <c r="BD274" s="757"/>
      <c r="BE274" s="758"/>
    </row>
    <row r="275" spans="1:57" s="706" customFormat="1" ht="12.75">
      <c r="A275" s="740">
        <v>11</v>
      </c>
      <c r="B275" s="864" t="s">
        <v>1577</v>
      </c>
      <c r="C275" s="546">
        <v>0</v>
      </c>
      <c r="D275" s="546">
        <v>1</v>
      </c>
      <c r="E275" s="546">
        <v>0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1</v>
      </c>
      <c r="BA275" s="546">
        <v>0</v>
      </c>
      <c r="BB275" s="546">
        <v>1</v>
      </c>
      <c r="BC275" s="717">
        <v>2</v>
      </c>
      <c r="BD275" s="757"/>
      <c r="BE275" s="758"/>
    </row>
    <row r="276" spans="1:57" s="706" customFormat="1" ht="12.75">
      <c r="A276" s="740">
        <v>12</v>
      </c>
      <c r="B276" s="842" t="s">
        <v>1578</v>
      </c>
      <c r="C276" s="546">
        <v>0</v>
      </c>
      <c r="D276" s="546">
        <v>0</v>
      </c>
      <c r="E276" s="546">
        <v>1</v>
      </c>
      <c r="F276" s="546">
        <v>1</v>
      </c>
      <c r="G276" s="728">
        <v>2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2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899"/>
      <c r="AL276" s="899"/>
      <c r="AM276" s="89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0</v>
      </c>
      <c r="BA276" s="546">
        <v>1</v>
      </c>
      <c r="BB276" s="546">
        <v>1</v>
      </c>
      <c r="BC276" s="912">
        <v>2</v>
      </c>
      <c r="BD276" s="744"/>
      <c r="BE276" s="705" t="s">
        <v>346</v>
      </c>
    </row>
    <row r="277" spans="1:57" s="706" customFormat="1" ht="12.75">
      <c r="A277" s="740">
        <v>13</v>
      </c>
      <c r="B277" s="842" t="s">
        <v>1579</v>
      </c>
      <c r="C277" s="546">
        <v>0</v>
      </c>
      <c r="D277" s="546">
        <v>1</v>
      </c>
      <c r="E277" s="546">
        <v>12</v>
      </c>
      <c r="F277" s="546">
        <v>0</v>
      </c>
      <c r="G277" s="728">
        <v>13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13</v>
      </c>
      <c r="Y277" s="899"/>
      <c r="Z277" s="899"/>
      <c r="AA277" s="899"/>
      <c r="AB277" s="899"/>
      <c r="AC277" s="899"/>
      <c r="AD277" s="899"/>
      <c r="AE277" s="899"/>
      <c r="AF277" s="899"/>
      <c r="AG277" s="899"/>
      <c r="AH277" s="899"/>
      <c r="AI277" s="899">
        <v>1</v>
      </c>
      <c r="AJ277" s="899"/>
      <c r="AK277" s="729"/>
      <c r="AL277" s="729"/>
      <c r="AM277" s="72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1</v>
      </c>
      <c r="AY277" s="546">
        <v>0</v>
      </c>
      <c r="AZ277" s="546">
        <v>1</v>
      </c>
      <c r="BA277" s="546">
        <v>11</v>
      </c>
      <c r="BB277" s="546">
        <v>0</v>
      </c>
      <c r="BC277" s="912">
        <v>12</v>
      </c>
      <c r="BD277" s="757"/>
      <c r="BE277" s="705" t="s">
        <v>347</v>
      </c>
    </row>
    <row r="278" spans="1:57" s="706" customFormat="1" ht="12.75">
      <c r="A278" s="740">
        <v>14</v>
      </c>
      <c r="B278" s="842" t="s">
        <v>1580</v>
      </c>
      <c r="C278" s="546">
        <v>0</v>
      </c>
      <c r="D278" s="546">
        <v>0</v>
      </c>
      <c r="E278" s="546">
        <v>3</v>
      </c>
      <c r="F278" s="546">
        <v>12</v>
      </c>
      <c r="G278" s="728">
        <v>15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15</v>
      </c>
      <c r="Y278" s="899"/>
      <c r="Z278" s="899"/>
      <c r="AA278" s="899"/>
      <c r="AB278" s="899">
        <v>1</v>
      </c>
      <c r="AC278" s="899"/>
      <c r="AD278" s="899"/>
      <c r="AE278" s="899"/>
      <c r="AF278" s="899"/>
      <c r="AG278" s="899"/>
      <c r="AH278" s="899"/>
      <c r="AI278" s="899"/>
      <c r="AJ278" s="899"/>
      <c r="AK278" s="899"/>
      <c r="AL278" s="899"/>
      <c r="AM278" s="89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1</v>
      </c>
      <c r="AY278" s="546">
        <v>0</v>
      </c>
      <c r="AZ278" s="546">
        <v>0</v>
      </c>
      <c r="BA278" s="546">
        <v>3</v>
      </c>
      <c r="BB278" s="546">
        <v>11</v>
      </c>
      <c r="BC278" s="912">
        <v>14</v>
      </c>
      <c r="BD278" s="757"/>
      <c r="BE278" s="705" t="s">
        <v>349</v>
      </c>
    </row>
    <row r="279" spans="1:57" s="706" customFormat="1" ht="12.75">
      <c r="A279" s="740">
        <v>15</v>
      </c>
      <c r="B279" s="759" t="s">
        <v>1581</v>
      </c>
      <c r="C279" s="546">
        <v>0</v>
      </c>
      <c r="D279" s="546">
        <v>0</v>
      </c>
      <c r="E279" s="546">
        <v>1</v>
      </c>
      <c r="F279" s="546">
        <v>1</v>
      </c>
      <c r="G279" s="728">
        <v>2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2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</v>
      </c>
      <c r="BB279" s="546">
        <v>1</v>
      </c>
      <c r="BC279" s="912">
        <v>2</v>
      </c>
      <c r="BD279" s="757"/>
      <c r="BE279" s="758"/>
    </row>
    <row r="280" spans="1:57" s="706" customFormat="1" ht="12.75">
      <c r="A280" s="740">
        <v>16</v>
      </c>
      <c r="B280" s="759" t="s">
        <v>1582</v>
      </c>
      <c r="C280" s="546">
        <v>0</v>
      </c>
      <c r="D280" s="546">
        <v>0</v>
      </c>
      <c r="E280" s="546">
        <v>17</v>
      </c>
      <c r="F280" s="546">
        <v>1</v>
      </c>
      <c r="G280" s="728">
        <v>18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36"/>
      <c r="T280" s="736"/>
      <c r="U280" s="736"/>
      <c r="V280" s="736"/>
      <c r="W280" s="736"/>
      <c r="X280" s="731">
        <v>18</v>
      </c>
      <c r="Y280" s="899"/>
      <c r="Z280" s="899"/>
      <c r="AA280" s="899">
        <v>1</v>
      </c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/>
      <c r="AW280" s="728">
        <v>0</v>
      </c>
      <c r="AX280" s="732">
        <v>1</v>
      </c>
      <c r="AY280" s="546">
        <v>0</v>
      </c>
      <c r="AZ280" s="546">
        <v>0</v>
      </c>
      <c r="BA280" s="546">
        <v>16</v>
      </c>
      <c r="BB280" s="546">
        <v>1</v>
      </c>
      <c r="BC280" s="912">
        <v>17</v>
      </c>
      <c r="BD280" s="757" t="s">
        <v>1733</v>
      </c>
      <c r="BE280" s="758"/>
    </row>
    <row r="281" spans="1:57" s="706" customFormat="1" ht="12.75">
      <c r="A281" s="740">
        <v>17</v>
      </c>
      <c r="B281" s="759" t="s">
        <v>1583</v>
      </c>
      <c r="C281" s="546">
        <v>0</v>
      </c>
      <c r="D281" s="546">
        <v>0</v>
      </c>
      <c r="E281" s="546">
        <v>3</v>
      </c>
      <c r="F281" s="546">
        <v>14</v>
      </c>
      <c r="G281" s="728">
        <v>17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64"/>
      <c r="T281" s="736"/>
      <c r="U281" s="736"/>
      <c r="V281" s="736"/>
      <c r="W281" s="736"/>
      <c r="X281" s="731">
        <v>17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>
        <v>1</v>
      </c>
      <c r="AW281" s="728">
        <v>0</v>
      </c>
      <c r="AX281" s="732">
        <v>1</v>
      </c>
      <c r="AY281" s="546">
        <v>0</v>
      </c>
      <c r="AZ281" s="546">
        <v>0</v>
      </c>
      <c r="BA281" s="546">
        <v>3</v>
      </c>
      <c r="BB281" s="546">
        <v>13</v>
      </c>
      <c r="BC281" s="912">
        <v>16</v>
      </c>
      <c r="BD281" s="757" t="s">
        <v>1647</v>
      </c>
      <c r="BE281" s="758"/>
    </row>
    <row r="282" spans="1:57" s="706" customFormat="1" ht="12.75">
      <c r="A282" s="740">
        <v>18</v>
      </c>
      <c r="B282" s="767" t="s">
        <v>1584</v>
      </c>
      <c r="C282" s="546">
        <v>1</v>
      </c>
      <c r="D282" s="546">
        <v>0</v>
      </c>
      <c r="E282" s="546">
        <v>0</v>
      </c>
      <c r="F282" s="546">
        <v>1</v>
      </c>
      <c r="G282" s="728">
        <v>2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2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1</v>
      </c>
      <c r="AZ282" s="546">
        <v>0</v>
      </c>
      <c r="BA282" s="546">
        <v>0</v>
      </c>
      <c r="BB282" s="546">
        <v>1</v>
      </c>
      <c r="BC282" s="912">
        <v>2</v>
      </c>
      <c r="BD282" s="757"/>
      <c r="BE282" s="758"/>
    </row>
    <row r="283" spans="1:57" s="706" customFormat="1" ht="12.75">
      <c r="A283" s="740">
        <v>19</v>
      </c>
      <c r="B283" s="767" t="s">
        <v>1585</v>
      </c>
      <c r="C283" s="546">
        <v>0</v>
      </c>
      <c r="D283" s="546">
        <v>0</v>
      </c>
      <c r="E283" s="546">
        <v>8</v>
      </c>
      <c r="F283" s="546">
        <v>1</v>
      </c>
      <c r="G283" s="728">
        <v>9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9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729"/>
      <c r="AL283" s="729"/>
      <c r="AM283" s="72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8</v>
      </c>
      <c r="BB283" s="546">
        <v>1</v>
      </c>
      <c r="BC283" s="912">
        <v>9</v>
      </c>
      <c r="BD283" s="757"/>
      <c r="BE283" s="758"/>
    </row>
    <row r="284" spans="1:57" s="706" customFormat="1" ht="12.75">
      <c r="A284" s="740">
        <v>20</v>
      </c>
      <c r="B284" s="767" t="s">
        <v>1586</v>
      </c>
      <c r="C284" s="546">
        <v>0</v>
      </c>
      <c r="D284" s="546">
        <v>0</v>
      </c>
      <c r="E284" s="546">
        <v>2</v>
      </c>
      <c r="F284" s="546">
        <v>4</v>
      </c>
      <c r="G284" s="728">
        <v>6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6</v>
      </c>
      <c r="Y284" s="899"/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0</v>
      </c>
      <c r="AX284" s="732">
        <v>0</v>
      </c>
      <c r="AY284" s="546">
        <v>0</v>
      </c>
      <c r="AZ284" s="546">
        <v>0</v>
      </c>
      <c r="BA284" s="546">
        <v>2</v>
      </c>
      <c r="BB284" s="546">
        <v>4</v>
      </c>
      <c r="BC284" s="912">
        <v>6</v>
      </c>
      <c r="BD284" s="757"/>
      <c r="BE284" s="758"/>
    </row>
    <row r="285" spans="1:57" s="706" customFormat="1" ht="12.75">
      <c r="A285" s="740">
        <v>21</v>
      </c>
      <c r="B285" s="843" t="s">
        <v>1587</v>
      </c>
      <c r="C285" s="546">
        <v>2</v>
      </c>
      <c r="D285" s="546">
        <v>0</v>
      </c>
      <c r="E285" s="546">
        <v>0</v>
      </c>
      <c r="F285" s="546">
        <v>0</v>
      </c>
      <c r="G285" s="728">
        <v>2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2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899"/>
      <c r="AL285" s="899"/>
      <c r="AM285" s="89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2</v>
      </c>
      <c r="AZ285" s="546">
        <v>0</v>
      </c>
      <c r="BA285" s="546">
        <v>0</v>
      </c>
      <c r="BB285" s="546">
        <v>0</v>
      </c>
      <c r="BC285" s="912">
        <v>2</v>
      </c>
      <c r="BD285" s="757"/>
      <c r="BE285" s="758"/>
    </row>
    <row r="286" spans="1:57" s="706" customFormat="1" ht="12.75">
      <c r="A286" s="740">
        <v>22</v>
      </c>
      <c r="B286" s="843" t="s">
        <v>1588</v>
      </c>
      <c r="C286" s="546">
        <v>0</v>
      </c>
      <c r="D286" s="546">
        <v>0</v>
      </c>
      <c r="E286" s="546">
        <v>10</v>
      </c>
      <c r="F286" s="546">
        <v>1</v>
      </c>
      <c r="G286" s="728">
        <v>11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11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729"/>
      <c r="AL286" s="729"/>
      <c r="AM286" s="729">
        <v>1</v>
      </c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1</v>
      </c>
      <c r="AY286" s="546">
        <v>0</v>
      </c>
      <c r="AZ286" s="546">
        <v>0</v>
      </c>
      <c r="BA286" s="546">
        <v>9</v>
      </c>
      <c r="BB286" s="546">
        <v>1</v>
      </c>
      <c r="BC286" s="717">
        <v>10</v>
      </c>
      <c r="BD286" s="757"/>
      <c r="BE286" s="758"/>
    </row>
    <row r="287" spans="1:57" s="706" customFormat="1" ht="12.75">
      <c r="A287" s="740">
        <v>23</v>
      </c>
      <c r="B287" s="843" t="s">
        <v>1589</v>
      </c>
      <c r="C287" s="546">
        <v>0</v>
      </c>
      <c r="D287" s="546">
        <v>0</v>
      </c>
      <c r="E287" s="546">
        <v>3</v>
      </c>
      <c r="F287" s="546">
        <v>5</v>
      </c>
      <c r="G287" s="728">
        <v>8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8</v>
      </c>
      <c r="Y287" s="899"/>
      <c r="Z287" s="899"/>
      <c r="AA287" s="899"/>
      <c r="AB287" s="899"/>
      <c r="AC287" s="899"/>
      <c r="AD287" s="899"/>
      <c r="AE287" s="899">
        <v>1</v>
      </c>
      <c r="AF287" s="899"/>
      <c r="AG287" s="899"/>
      <c r="AH287" s="899"/>
      <c r="AI287" s="899"/>
      <c r="AJ287" s="899"/>
      <c r="AK287" s="899"/>
      <c r="AL287" s="899"/>
      <c r="AM287" s="899"/>
      <c r="AN287" s="899">
        <v>1</v>
      </c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2</v>
      </c>
      <c r="AY287" s="546">
        <v>0</v>
      </c>
      <c r="AZ287" s="546">
        <v>0</v>
      </c>
      <c r="BA287" s="546">
        <v>2</v>
      </c>
      <c r="BB287" s="546">
        <v>4</v>
      </c>
      <c r="BC287" s="912">
        <v>6</v>
      </c>
      <c r="BD287" s="757"/>
      <c r="BE287" s="758"/>
    </row>
    <row r="288" spans="1:57" s="706" customFormat="1" ht="12.75">
      <c r="A288" s="740">
        <v>24</v>
      </c>
      <c r="B288" s="864" t="s">
        <v>1590</v>
      </c>
      <c r="C288" s="546">
        <v>1</v>
      </c>
      <c r="D288" s="546">
        <v>1</v>
      </c>
      <c r="E288" s="546">
        <v>0</v>
      </c>
      <c r="F288" s="546">
        <v>0</v>
      </c>
      <c r="G288" s="728">
        <v>2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2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/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0</v>
      </c>
      <c r="AY288" s="546">
        <v>1</v>
      </c>
      <c r="AZ288" s="546">
        <v>1</v>
      </c>
      <c r="BA288" s="546">
        <v>0</v>
      </c>
      <c r="BB288" s="546">
        <v>0</v>
      </c>
      <c r="BC288" s="912">
        <v>2</v>
      </c>
      <c r="BD288" s="757"/>
      <c r="BE288" s="758"/>
    </row>
    <row r="289" spans="1:57" s="706" customFormat="1" ht="12.75">
      <c r="A289" s="740">
        <v>25</v>
      </c>
      <c r="B289" s="864" t="s">
        <v>1591</v>
      </c>
      <c r="C289" s="546">
        <v>0</v>
      </c>
      <c r="D289" s="546">
        <v>0</v>
      </c>
      <c r="E289" s="546">
        <v>8</v>
      </c>
      <c r="F289" s="546">
        <v>1</v>
      </c>
      <c r="G289" s="728">
        <v>9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36"/>
      <c r="T289" s="736"/>
      <c r="U289" s="736"/>
      <c r="V289" s="736"/>
      <c r="W289" s="736"/>
      <c r="X289" s="731">
        <v>9</v>
      </c>
      <c r="Y289" s="899"/>
      <c r="Z289" s="899"/>
      <c r="AA289" s="899"/>
      <c r="AB289" s="899"/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0</v>
      </c>
      <c r="AY289" s="546">
        <v>0</v>
      </c>
      <c r="AZ289" s="546">
        <v>0</v>
      </c>
      <c r="BA289" s="546">
        <v>8</v>
      </c>
      <c r="BB289" s="546">
        <v>1</v>
      </c>
      <c r="BC289" s="912">
        <v>9</v>
      </c>
      <c r="BD289" s="757"/>
      <c r="BE289" s="758"/>
    </row>
    <row r="290" spans="1:57" s="706" customFormat="1" ht="12.75">
      <c r="A290" s="740">
        <v>26</v>
      </c>
      <c r="B290" s="864" t="s">
        <v>1592</v>
      </c>
      <c r="C290" s="546">
        <v>0</v>
      </c>
      <c r="D290" s="546">
        <v>0</v>
      </c>
      <c r="E290" s="546">
        <v>7</v>
      </c>
      <c r="F290" s="546">
        <v>10</v>
      </c>
      <c r="G290" s="728">
        <v>17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66"/>
      <c r="T290" s="736"/>
      <c r="U290" s="736"/>
      <c r="V290" s="736"/>
      <c r="W290" s="736"/>
      <c r="X290" s="731">
        <v>17</v>
      </c>
      <c r="Y290" s="899"/>
      <c r="Z290" s="899"/>
      <c r="AA290" s="899">
        <v>2</v>
      </c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2</v>
      </c>
      <c r="AY290" s="546">
        <v>0</v>
      </c>
      <c r="AZ290" s="546">
        <v>0</v>
      </c>
      <c r="BA290" s="546">
        <v>5</v>
      </c>
      <c r="BB290" s="546">
        <v>10</v>
      </c>
      <c r="BC290" s="912">
        <v>15</v>
      </c>
      <c r="BD290" s="757"/>
      <c r="BE290" s="758"/>
    </row>
    <row r="291" spans="1:57" s="706" customFormat="1" ht="12.75">
      <c r="A291" s="740">
        <v>27</v>
      </c>
      <c r="B291" s="842" t="s">
        <v>1593</v>
      </c>
      <c r="C291" s="546">
        <v>0</v>
      </c>
      <c r="D291" s="546">
        <v>0</v>
      </c>
      <c r="E291" s="546">
        <v>1</v>
      </c>
      <c r="F291" s="546">
        <v>0</v>
      </c>
      <c r="G291" s="728">
        <v>1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</v>
      </c>
      <c r="Y291" s="899"/>
      <c r="Z291" s="899"/>
      <c r="AA291" s="899"/>
      <c r="AB291" s="899"/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0</v>
      </c>
      <c r="AY291" s="546">
        <v>0</v>
      </c>
      <c r="AZ291" s="546">
        <v>0</v>
      </c>
      <c r="BA291" s="546">
        <v>1</v>
      </c>
      <c r="BB291" s="546">
        <v>0</v>
      </c>
      <c r="BC291" s="717">
        <v>1</v>
      </c>
      <c r="BE291" s="758"/>
    </row>
    <row r="292" spans="1:57" s="706" customFormat="1" ht="12.75">
      <c r="A292" s="740">
        <v>28</v>
      </c>
      <c r="B292" s="842" t="s">
        <v>1594</v>
      </c>
      <c r="C292" s="546">
        <v>0</v>
      </c>
      <c r="D292" s="546">
        <v>2</v>
      </c>
      <c r="E292" s="546">
        <v>37</v>
      </c>
      <c r="F292" s="546">
        <v>140</v>
      </c>
      <c r="G292" s="728">
        <v>179</v>
      </c>
      <c r="H292" s="899"/>
      <c r="I292" s="899"/>
      <c r="J292" s="899"/>
      <c r="K292" s="899">
        <v>2</v>
      </c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181</v>
      </c>
      <c r="Y292" s="899"/>
      <c r="Z292" s="899"/>
      <c r="AA292" s="899"/>
      <c r="AB292" s="899">
        <v>6</v>
      </c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>
        <v>1</v>
      </c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7</v>
      </c>
      <c r="AY292" s="546">
        <v>0</v>
      </c>
      <c r="AZ292" s="546">
        <v>2</v>
      </c>
      <c r="BA292" s="546">
        <v>37</v>
      </c>
      <c r="BB292" s="546">
        <v>135</v>
      </c>
      <c r="BC292" s="912">
        <v>174</v>
      </c>
      <c r="BD292" s="775"/>
      <c r="BE292" s="758"/>
    </row>
    <row r="293" spans="1:57" s="706" customFormat="1" ht="12.75">
      <c r="A293" s="740">
        <v>29</v>
      </c>
      <c r="B293" s="842" t="s">
        <v>1595</v>
      </c>
      <c r="C293" s="546">
        <v>0</v>
      </c>
      <c r="D293" s="546">
        <v>3</v>
      </c>
      <c r="E293" s="546">
        <v>0</v>
      </c>
      <c r="F293" s="546">
        <v>25</v>
      </c>
      <c r="G293" s="728">
        <v>28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/>
      <c r="X293" s="731">
        <v>28</v>
      </c>
      <c r="Y293" s="899"/>
      <c r="Z293" s="899"/>
      <c r="AA293" s="899"/>
      <c r="AB293" s="899"/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0</v>
      </c>
      <c r="AY293" s="546">
        <v>0</v>
      </c>
      <c r="AZ293" s="546">
        <v>3</v>
      </c>
      <c r="BA293" s="546">
        <v>0</v>
      </c>
      <c r="BB293" s="546">
        <v>25</v>
      </c>
      <c r="BC293" s="912">
        <v>28</v>
      </c>
      <c r="BD293" s="757"/>
      <c r="BE293" s="758"/>
    </row>
    <row r="294" spans="1:57" s="706" customFormat="1" ht="12.75">
      <c r="A294" s="740">
        <v>30</v>
      </c>
      <c r="B294" s="842" t="s">
        <v>1596</v>
      </c>
      <c r="C294" s="546">
        <v>0</v>
      </c>
      <c r="D294" s="546">
        <v>1</v>
      </c>
      <c r="E294" s="546">
        <v>18</v>
      </c>
      <c r="F294" s="546">
        <v>46</v>
      </c>
      <c r="G294" s="728">
        <v>65</v>
      </c>
      <c r="H294" s="899"/>
      <c r="I294" s="899"/>
      <c r="J294" s="899"/>
      <c r="K294" s="899"/>
      <c r="L294" s="899"/>
      <c r="M294" s="899"/>
      <c r="N294" s="899"/>
      <c r="O294" s="899">
        <v>1</v>
      </c>
      <c r="P294" s="736"/>
      <c r="Q294" s="736"/>
      <c r="R294" s="736"/>
      <c r="S294" s="736"/>
      <c r="T294" s="736"/>
      <c r="U294" s="736"/>
      <c r="V294" s="736"/>
      <c r="W294" s="736"/>
      <c r="X294" s="731">
        <v>64</v>
      </c>
      <c r="Y294" s="899"/>
      <c r="Z294" s="899"/>
      <c r="AA294" s="899"/>
      <c r="AB294" s="899">
        <v>4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4</v>
      </c>
      <c r="AY294" s="546">
        <v>0</v>
      </c>
      <c r="AZ294" s="546">
        <v>1</v>
      </c>
      <c r="BA294" s="546">
        <v>18</v>
      </c>
      <c r="BB294" s="546">
        <v>41</v>
      </c>
      <c r="BC294" s="912">
        <v>60</v>
      </c>
      <c r="BD294" s="757"/>
      <c r="BE294" s="758"/>
    </row>
    <row r="295" spans="1:57" s="706" customFormat="1" ht="12.75">
      <c r="A295" s="740">
        <v>31</v>
      </c>
      <c r="B295" s="842" t="s">
        <v>1597</v>
      </c>
      <c r="C295" s="546">
        <v>0</v>
      </c>
      <c r="D295" s="546">
        <v>0</v>
      </c>
      <c r="E295" s="546">
        <v>7</v>
      </c>
      <c r="F295" s="546">
        <v>22</v>
      </c>
      <c r="G295" s="728">
        <v>29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29</v>
      </c>
      <c r="Y295" s="899"/>
      <c r="Z295" s="899"/>
      <c r="AA295" s="899"/>
      <c r="AB295" s="899">
        <v>1</v>
      </c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1</v>
      </c>
      <c r="AY295" s="546">
        <v>0</v>
      </c>
      <c r="AZ295" s="546">
        <v>0</v>
      </c>
      <c r="BA295" s="546">
        <v>7</v>
      </c>
      <c r="BB295" s="546">
        <v>21</v>
      </c>
      <c r="BC295" s="912">
        <v>28</v>
      </c>
      <c r="BD295" s="775"/>
      <c r="BE295" s="758"/>
    </row>
    <row r="296" spans="1:57" s="706" customFormat="1" ht="12.75">
      <c r="A296" s="740">
        <v>32</v>
      </c>
      <c r="B296" s="842" t="s">
        <v>1598</v>
      </c>
      <c r="C296" s="546">
        <v>0</v>
      </c>
      <c r="D296" s="546">
        <v>0</v>
      </c>
      <c r="E296" s="546">
        <v>2</v>
      </c>
      <c r="F296" s="546">
        <v>4</v>
      </c>
      <c r="G296" s="728">
        <v>6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6</v>
      </c>
      <c r="Y296" s="899"/>
      <c r="Z296" s="899"/>
      <c r="AA296" s="899"/>
      <c r="AB296" s="899">
        <v>1</v>
      </c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1</v>
      </c>
      <c r="AY296" s="546">
        <v>0</v>
      </c>
      <c r="AZ296" s="546">
        <v>0</v>
      </c>
      <c r="BA296" s="546">
        <v>2</v>
      </c>
      <c r="BB296" s="546">
        <v>3</v>
      </c>
      <c r="BC296" s="912">
        <v>5</v>
      </c>
      <c r="BD296" s="744"/>
      <c r="BE296" s="705"/>
    </row>
    <row r="297" spans="1:57" s="706" customFormat="1" ht="12.75">
      <c r="A297" s="740">
        <v>33</v>
      </c>
      <c r="B297" s="842" t="s">
        <v>1599</v>
      </c>
      <c r="C297" s="546">
        <v>0</v>
      </c>
      <c r="D297" s="546">
        <v>0</v>
      </c>
      <c r="E297" s="546">
        <v>0</v>
      </c>
      <c r="F297" s="546">
        <v>0</v>
      </c>
      <c r="G297" s="728">
        <v>0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0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0</v>
      </c>
      <c r="BB297" s="546">
        <v>0</v>
      </c>
      <c r="BC297" s="912">
        <v>0</v>
      </c>
      <c r="BD297" s="744"/>
      <c r="BE297" s="758"/>
    </row>
    <row r="298" spans="1:57" s="706" customFormat="1" ht="12.75">
      <c r="A298" s="740">
        <v>34</v>
      </c>
      <c r="B298" s="842" t="s">
        <v>1600</v>
      </c>
      <c r="C298" s="546">
        <v>0</v>
      </c>
      <c r="D298" s="546">
        <v>0</v>
      </c>
      <c r="E298" s="546">
        <v>1</v>
      </c>
      <c r="F298" s="546">
        <v>0</v>
      </c>
      <c r="G298" s="728">
        <v>1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1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0</v>
      </c>
      <c r="AZ298" s="546">
        <v>0</v>
      </c>
      <c r="BA298" s="546">
        <v>1</v>
      </c>
      <c r="BB298" s="546">
        <v>0</v>
      </c>
      <c r="BC298" s="912">
        <v>1</v>
      </c>
      <c r="BD298" s="744"/>
      <c r="BE298" s="758"/>
    </row>
    <row r="299" spans="1:57" s="706" customFormat="1" ht="12.75">
      <c r="A299" s="740">
        <v>35</v>
      </c>
      <c r="B299" s="842" t="s">
        <v>1601</v>
      </c>
      <c r="C299" s="546">
        <v>1</v>
      </c>
      <c r="D299" s="546">
        <v>3</v>
      </c>
      <c r="E299" s="546">
        <v>0</v>
      </c>
      <c r="F299" s="546">
        <v>4</v>
      </c>
      <c r="G299" s="728">
        <v>8</v>
      </c>
      <c r="H299" s="899"/>
      <c r="I299" s="899"/>
      <c r="J299" s="899"/>
      <c r="K299" s="899"/>
      <c r="L299" s="899"/>
      <c r="M299" s="899"/>
      <c r="N299" s="899"/>
      <c r="O299" s="899"/>
      <c r="P299" s="736"/>
      <c r="Q299" s="736"/>
      <c r="R299" s="736"/>
      <c r="S299" s="736"/>
      <c r="T299" s="736"/>
      <c r="U299" s="736"/>
      <c r="V299" s="736"/>
      <c r="W299" s="736"/>
      <c r="X299" s="731">
        <v>8</v>
      </c>
      <c r="Y299" s="899"/>
      <c r="Z299" s="899"/>
      <c r="AA299" s="899"/>
      <c r="AB299" s="899"/>
      <c r="AC299" s="899"/>
      <c r="AD299" s="899"/>
      <c r="AE299" s="899"/>
      <c r="AF299" s="899"/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/>
      <c r="AW299" s="728">
        <v>0</v>
      </c>
      <c r="AX299" s="732">
        <v>0</v>
      </c>
      <c r="AY299" s="546">
        <v>1</v>
      </c>
      <c r="AZ299" s="546">
        <v>3</v>
      </c>
      <c r="BA299" s="546">
        <v>0</v>
      </c>
      <c r="BB299" s="546">
        <v>4</v>
      </c>
      <c r="BC299" s="912">
        <v>8</v>
      </c>
      <c r="BD299" s="744"/>
      <c r="BE299" s="758"/>
    </row>
    <row r="300" spans="1:57" s="706" customFormat="1" ht="12.75">
      <c r="A300" s="740">
        <v>36</v>
      </c>
      <c r="B300" s="759" t="s">
        <v>1602</v>
      </c>
      <c r="C300" s="546">
        <v>0</v>
      </c>
      <c r="D300" s="546">
        <v>0</v>
      </c>
      <c r="E300" s="546">
        <v>11</v>
      </c>
      <c r="F300" s="546">
        <v>178</v>
      </c>
      <c r="G300" s="728">
        <v>189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189</v>
      </c>
      <c r="Y300" s="899"/>
      <c r="Z300" s="899"/>
      <c r="AA300" s="899"/>
      <c r="AB300" s="899">
        <v>9</v>
      </c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4</v>
      </c>
      <c r="AW300" s="728">
        <v>0</v>
      </c>
      <c r="AX300" s="732">
        <v>13</v>
      </c>
      <c r="AY300" s="546">
        <v>0</v>
      </c>
      <c r="AZ300" s="546">
        <v>0</v>
      </c>
      <c r="BA300" s="546">
        <v>11</v>
      </c>
      <c r="BB300" s="546">
        <v>165</v>
      </c>
      <c r="BC300" s="912">
        <v>176</v>
      </c>
      <c r="BD300" s="775" t="s">
        <v>1734</v>
      </c>
      <c r="BE300" s="758"/>
    </row>
    <row r="301" spans="1:57" s="706" customFormat="1" ht="12.75">
      <c r="A301" s="740">
        <v>37</v>
      </c>
      <c r="B301" s="759" t="s">
        <v>1603</v>
      </c>
      <c r="C301" s="546">
        <v>0</v>
      </c>
      <c r="D301" s="546">
        <v>0</v>
      </c>
      <c r="E301" s="546">
        <v>0</v>
      </c>
      <c r="F301" s="546">
        <v>12</v>
      </c>
      <c r="G301" s="728">
        <v>12</v>
      </c>
      <c r="H301" s="899"/>
      <c r="I301" s="899"/>
      <c r="J301" s="899"/>
      <c r="K301" s="899"/>
      <c r="L301" s="899"/>
      <c r="M301" s="899"/>
      <c r="N301" s="899"/>
      <c r="O301" s="899"/>
      <c r="P301" s="736"/>
      <c r="Q301" s="736"/>
      <c r="R301" s="736"/>
      <c r="S301" s="736"/>
      <c r="T301" s="736"/>
      <c r="U301" s="736"/>
      <c r="V301" s="736"/>
      <c r="W301" s="736"/>
      <c r="X301" s="731">
        <v>12</v>
      </c>
      <c r="Y301" s="899"/>
      <c r="Z301" s="899"/>
      <c r="AA301" s="899"/>
      <c r="AB301" s="899"/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/>
      <c r="AW301" s="728">
        <v>0</v>
      </c>
      <c r="AX301" s="732">
        <v>0</v>
      </c>
      <c r="AY301" s="546">
        <v>0</v>
      </c>
      <c r="AZ301" s="546">
        <v>0</v>
      </c>
      <c r="BA301" s="546">
        <v>0</v>
      </c>
      <c r="BB301" s="546">
        <v>12</v>
      </c>
      <c r="BC301" s="912">
        <v>12</v>
      </c>
      <c r="BD301" s="775"/>
      <c r="BE301" s="758"/>
    </row>
    <row r="302" spans="1:57" s="706" customFormat="1" ht="12.75">
      <c r="A302" s="740">
        <v>38</v>
      </c>
      <c r="B302" s="759" t="s">
        <v>1604</v>
      </c>
      <c r="C302" s="546">
        <v>0</v>
      </c>
      <c r="D302" s="546">
        <v>1</v>
      </c>
      <c r="E302" s="546">
        <v>25</v>
      </c>
      <c r="F302" s="546">
        <v>45</v>
      </c>
      <c r="G302" s="728">
        <v>71</v>
      </c>
      <c r="H302" s="899"/>
      <c r="I302" s="899"/>
      <c r="J302" s="899"/>
      <c r="K302" s="899"/>
      <c r="L302" s="899"/>
      <c r="M302" s="899"/>
      <c r="N302" s="899"/>
      <c r="O302" s="899">
        <v>1</v>
      </c>
      <c r="P302" s="736"/>
      <c r="Q302" s="736"/>
      <c r="R302" s="736"/>
      <c r="S302" s="736"/>
      <c r="T302" s="736"/>
      <c r="U302" s="736"/>
      <c r="V302" s="736"/>
      <c r="W302" s="736"/>
      <c r="X302" s="731">
        <v>70</v>
      </c>
      <c r="Y302" s="899"/>
      <c r="Z302" s="899"/>
      <c r="AA302" s="899"/>
      <c r="AB302" s="899">
        <v>2</v>
      </c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>
        <v>1</v>
      </c>
      <c r="AW302" s="728">
        <v>0</v>
      </c>
      <c r="AX302" s="732">
        <v>3</v>
      </c>
      <c r="AY302" s="546">
        <v>0</v>
      </c>
      <c r="AZ302" s="546">
        <v>1</v>
      </c>
      <c r="BA302" s="546">
        <v>25</v>
      </c>
      <c r="BB302" s="546">
        <v>41</v>
      </c>
      <c r="BC302" s="912">
        <v>67</v>
      </c>
      <c r="BD302" s="775" t="s">
        <v>1735</v>
      </c>
      <c r="BE302" s="758"/>
    </row>
    <row r="303" spans="1:57" s="706" customFormat="1" ht="12.75">
      <c r="A303" s="740">
        <v>39</v>
      </c>
      <c r="B303" s="759" t="s">
        <v>1605</v>
      </c>
      <c r="C303" s="546">
        <v>0</v>
      </c>
      <c r="D303" s="546">
        <v>0</v>
      </c>
      <c r="E303" s="546">
        <v>0</v>
      </c>
      <c r="F303" s="546">
        <v>5</v>
      </c>
      <c r="G303" s="728">
        <v>5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36"/>
      <c r="T303" s="736"/>
      <c r="U303" s="736"/>
      <c r="V303" s="736"/>
      <c r="W303" s="736"/>
      <c r="X303" s="731">
        <v>5</v>
      </c>
      <c r="Y303" s="899"/>
      <c r="Z303" s="899"/>
      <c r="AA303" s="899"/>
      <c r="AB303" s="899"/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0</v>
      </c>
      <c r="AY303" s="546">
        <v>0</v>
      </c>
      <c r="AZ303" s="546">
        <v>0</v>
      </c>
      <c r="BA303" s="546">
        <v>0</v>
      </c>
      <c r="BB303" s="546">
        <v>5</v>
      </c>
      <c r="BC303" s="912">
        <v>5</v>
      </c>
      <c r="BD303" s="744"/>
      <c r="BE303" s="758"/>
    </row>
    <row r="304" spans="1:57" s="706" customFormat="1" ht="12.75">
      <c r="A304" s="740">
        <v>40</v>
      </c>
      <c r="B304" s="759" t="s">
        <v>1606</v>
      </c>
      <c r="C304" s="546">
        <v>0</v>
      </c>
      <c r="D304" s="546">
        <v>0</v>
      </c>
      <c r="E304" s="546">
        <v>2</v>
      </c>
      <c r="F304" s="546">
        <v>29</v>
      </c>
      <c r="G304" s="728">
        <v>31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64"/>
      <c r="T304" s="736"/>
      <c r="U304" s="736"/>
      <c r="V304" s="736"/>
      <c r="W304" s="736"/>
      <c r="X304" s="731">
        <v>31</v>
      </c>
      <c r="Y304" s="899"/>
      <c r="Z304" s="899"/>
      <c r="AA304" s="899"/>
      <c r="AB304" s="899"/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0</v>
      </c>
      <c r="AY304" s="546">
        <v>0</v>
      </c>
      <c r="AZ304" s="546">
        <v>0</v>
      </c>
      <c r="BA304" s="546">
        <v>2</v>
      </c>
      <c r="BB304" s="546">
        <v>29</v>
      </c>
      <c r="BC304" s="912">
        <v>31</v>
      </c>
      <c r="BD304" s="744"/>
      <c r="BE304" s="758"/>
    </row>
    <row r="305" spans="1:57" s="706" customFormat="1" ht="12.75">
      <c r="A305" s="740">
        <v>41</v>
      </c>
      <c r="B305" s="759" t="s">
        <v>1607</v>
      </c>
      <c r="C305" s="546">
        <v>0</v>
      </c>
      <c r="D305" s="546">
        <v>1</v>
      </c>
      <c r="E305" s="546">
        <v>0</v>
      </c>
      <c r="F305" s="546">
        <v>0</v>
      </c>
      <c r="G305" s="728">
        <v>1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1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1</v>
      </c>
      <c r="BA305" s="546">
        <v>0</v>
      </c>
      <c r="BB305" s="546">
        <v>0</v>
      </c>
      <c r="BC305" s="912">
        <v>1</v>
      </c>
      <c r="BD305" s="744"/>
      <c r="BE305" s="758"/>
    </row>
    <row r="306" spans="1:57" s="706" customFormat="1" ht="12.75">
      <c r="A306" s="740">
        <v>42</v>
      </c>
      <c r="B306" s="759" t="s">
        <v>1608</v>
      </c>
      <c r="C306" s="546">
        <v>0</v>
      </c>
      <c r="D306" s="546">
        <v>6</v>
      </c>
      <c r="E306" s="546">
        <v>0</v>
      </c>
      <c r="F306" s="546">
        <v>3</v>
      </c>
      <c r="G306" s="728">
        <v>9</v>
      </c>
      <c r="H306" s="899"/>
      <c r="I306" s="899"/>
      <c r="J306" s="899"/>
      <c r="K306" s="899"/>
      <c r="L306" s="899"/>
      <c r="M306" s="899"/>
      <c r="N306" s="899"/>
      <c r="O306" s="899">
        <v>1</v>
      </c>
      <c r="P306" s="736"/>
      <c r="Q306" s="736"/>
      <c r="R306" s="736"/>
      <c r="S306" s="736"/>
      <c r="T306" s="736"/>
      <c r="U306" s="736"/>
      <c r="V306" s="736"/>
      <c r="W306" s="736"/>
      <c r="X306" s="731">
        <v>8</v>
      </c>
      <c r="Y306" s="899"/>
      <c r="Z306" s="899"/>
      <c r="AA306" s="899"/>
      <c r="AB306" s="899">
        <v>2</v>
      </c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2</v>
      </c>
      <c r="AY306" s="546">
        <v>0</v>
      </c>
      <c r="AZ306" s="546">
        <v>6</v>
      </c>
      <c r="BA306" s="546">
        <v>0</v>
      </c>
      <c r="BB306" s="546">
        <v>0</v>
      </c>
      <c r="BC306" s="912">
        <v>6</v>
      </c>
      <c r="BD306" s="706" t="s">
        <v>1736</v>
      </c>
      <c r="BE306" s="758"/>
    </row>
    <row r="307" spans="1:57" s="706" customFormat="1" ht="12.75">
      <c r="A307" s="740">
        <v>43</v>
      </c>
      <c r="B307" s="767" t="s">
        <v>1609</v>
      </c>
      <c r="C307" s="546">
        <v>0</v>
      </c>
      <c r="D307" s="546">
        <v>1</v>
      </c>
      <c r="E307" s="546">
        <v>11</v>
      </c>
      <c r="F307" s="546">
        <v>100</v>
      </c>
      <c r="G307" s="728">
        <v>112</v>
      </c>
      <c r="H307" s="899"/>
      <c r="I307" s="899"/>
      <c r="J307" s="899"/>
      <c r="K307" s="899"/>
      <c r="L307" s="899"/>
      <c r="M307" s="899"/>
      <c r="N307" s="899"/>
      <c r="O307" s="899">
        <v>1</v>
      </c>
      <c r="P307" s="736"/>
      <c r="Q307" s="736"/>
      <c r="R307" s="736"/>
      <c r="S307" s="736"/>
      <c r="T307" s="736"/>
      <c r="U307" s="736"/>
      <c r="V307" s="736"/>
      <c r="W307" s="736"/>
      <c r="X307" s="731">
        <v>111</v>
      </c>
      <c r="Y307" s="899"/>
      <c r="Z307" s="899"/>
      <c r="AA307" s="899"/>
      <c r="AB307" s="899">
        <v>2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2</v>
      </c>
      <c r="AY307" s="546">
        <v>0</v>
      </c>
      <c r="AZ307" s="546">
        <v>1</v>
      </c>
      <c r="BA307" s="546">
        <v>11</v>
      </c>
      <c r="BB307" s="546">
        <v>97</v>
      </c>
      <c r="BC307" s="912">
        <v>109</v>
      </c>
      <c r="BD307" s="744"/>
      <c r="BE307" s="758"/>
    </row>
    <row r="308" spans="1:57" s="706" customFormat="1" ht="12.75">
      <c r="A308" s="740">
        <v>44</v>
      </c>
      <c r="B308" s="767" t="s">
        <v>1610</v>
      </c>
      <c r="C308" s="546">
        <v>0</v>
      </c>
      <c r="D308" s="546">
        <v>0</v>
      </c>
      <c r="E308" s="546">
        <v>1</v>
      </c>
      <c r="F308" s="546">
        <v>3</v>
      </c>
      <c r="G308" s="728">
        <v>4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4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1</v>
      </c>
      <c r="BB308" s="546">
        <v>3</v>
      </c>
      <c r="BC308" s="912">
        <v>4</v>
      </c>
      <c r="BD308" s="775"/>
      <c r="BE308" s="758"/>
    </row>
    <row r="309" spans="1:57" s="706" customFormat="1" ht="12.75">
      <c r="A309" s="740">
        <v>45</v>
      </c>
      <c r="B309" s="767" t="s">
        <v>1611</v>
      </c>
      <c r="C309" s="546">
        <v>0</v>
      </c>
      <c r="D309" s="546">
        <v>0</v>
      </c>
      <c r="E309" s="546">
        <v>2</v>
      </c>
      <c r="F309" s="546">
        <v>6</v>
      </c>
      <c r="G309" s="728">
        <v>8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8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2</v>
      </c>
      <c r="BB309" s="546">
        <v>6</v>
      </c>
      <c r="BC309" s="912">
        <v>8</v>
      </c>
      <c r="BD309" s="775"/>
      <c r="BE309" s="758"/>
    </row>
    <row r="310" spans="1:57" s="706" customFormat="1" ht="12.75">
      <c r="A310" s="740">
        <v>46</v>
      </c>
      <c r="B310" s="767" t="s">
        <v>1612</v>
      </c>
      <c r="C310" s="546">
        <v>0</v>
      </c>
      <c r="D310" s="546">
        <v>0</v>
      </c>
      <c r="E310" s="546">
        <v>0</v>
      </c>
      <c r="F310" s="546">
        <v>4</v>
      </c>
      <c r="G310" s="728">
        <v>4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4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0</v>
      </c>
      <c r="BA310" s="546">
        <v>0</v>
      </c>
      <c r="BB310" s="546">
        <v>4</v>
      </c>
      <c r="BC310" s="912">
        <v>4</v>
      </c>
      <c r="BD310" s="757"/>
      <c r="BE310" s="758"/>
    </row>
    <row r="311" spans="1:57" s="706" customFormat="1" ht="12.75">
      <c r="A311" s="740">
        <v>47</v>
      </c>
      <c r="B311" s="767" t="s">
        <v>1613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7"/>
      <c r="BE311" s="758"/>
    </row>
    <row r="312" spans="1:57" s="706" customFormat="1" ht="12.75">
      <c r="A312" s="740">
        <v>48</v>
      </c>
      <c r="B312" s="767" t="s">
        <v>1614</v>
      </c>
      <c r="C312" s="546">
        <v>0</v>
      </c>
      <c r="D312" s="546">
        <v>1</v>
      </c>
      <c r="E312" s="546">
        <v>0</v>
      </c>
      <c r="F312" s="546">
        <v>0</v>
      </c>
      <c r="G312" s="728">
        <v>1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1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1</v>
      </c>
      <c r="BA312" s="546">
        <v>0</v>
      </c>
      <c r="BB312" s="546">
        <v>0</v>
      </c>
      <c r="BC312" s="912">
        <v>1</v>
      </c>
      <c r="BD312" s="757"/>
      <c r="BE312" s="758"/>
    </row>
    <row r="313" spans="1:57" s="706" customFormat="1" ht="12.75">
      <c r="A313" s="740">
        <v>49</v>
      </c>
      <c r="B313" s="767" t="s">
        <v>1615</v>
      </c>
      <c r="C313" s="546">
        <v>0</v>
      </c>
      <c r="D313" s="546">
        <v>4</v>
      </c>
      <c r="E313" s="546">
        <v>0</v>
      </c>
      <c r="F313" s="546">
        <v>2</v>
      </c>
      <c r="G313" s="728">
        <v>6</v>
      </c>
      <c r="H313" s="899"/>
      <c r="I313" s="899"/>
      <c r="J313" s="899"/>
      <c r="K313" s="899"/>
      <c r="L313" s="899"/>
      <c r="M313" s="899"/>
      <c r="N313" s="899"/>
      <c r="O313" s="899"/>
      <c r="P313" s="736"/>
      <c r="Q313" s="736"/>
      <c r="R313" s="736"/>
      <c r="S313" s="736"/>
      <c r="T313" s="736"/>
      <c r="U313" s="736"/>
      <c r="V313" s="736"/>
      <c r="W313" s="736"/>
      <c r="X313" s="731">
        <v>6</v>
      </c>
      <c r="Y313" s="899"/>
      <c r="Z313" s="899"/>
      <c r="AA313" s="899"/>
      <c r="AB313" s="899">
        <v>2</v>
      </c>
      <c r="AC313" s="899"/>
      <c r="AD313" s="899"/>
      <c r="AE313" s="899"/>
      <c r="AF313" s="899"/>
      <c r="AG313" s="899"/>
      <c r="AH313" s="899"/>
      <c r="AI313" s="899"/>
      <c r="AJ313" s="899"/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2</v>
      </c>
      <c r="AY313" s="546">
        <v>0</v>
      </c>
      <c r="AZ313" s="546">
        <v>4</v>
      </c>
      <c r="BA313" s="546">
        <v>0</v>
      </c>
      <c r="BB313" s="546">
        <v>0</v>
      </c>
      <c r="BC313" s="912">
        <v>4</v>
      </c>
      <c r="BD313" s="757" t="s">
        <v>1737</v>
      </c>
      <c r="BE313" s="758"/>
    </row>
    <row r="314" spans="1:57" s="706" customFormat="1" ht="12.75">
      <c r="A314" s="740">
        <v>50</v>
      </c>
      <c r="B314" s="843" t="s">
        <v>1616</v>
      </c>
      <c r="C314" s="546">
        <v>0</v>
      </c>
      <c r="D314" s="546">
        <v>0</v>
      </c>
      <c r="E314" s="546">
        <v>5</v>
      </c>
      <c r="F314" s="546">
        <v>103</v>
      </c>
      <c r="G314" s="728">
        <v>108</v>
      </c>
      <c r="H314" s="899"/>
      <c r="I314" s="899"/>
      <c r="J314" s="899"/>
      <c r="K314" s="899">
        <v>2</v>
      </c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110</v>
      </c>
      <c r="Y314" s="899"/>
      <c r="Z314" s="899"/>
      <c r="AA314" s="899"/>
      <c r="AB314" s="899">
        <v>1</v>
      </c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1</v>
      </c>
      <c r="AY314" s="546">
        <v>0</v>
      </c>
      <c r="AZ314" s="546">
        <v>0</v>
      </c>
      <c r="BA314" s="546">
        <v>5</v>
      </c>
      <c r="BB314" s="546">
        <v>104</v>
      </c>
      <c r="BC314" s="912">
        <v>109</v>
      </c>
      <c r="BD314" s="756"/>
      <c r="BE314" s="758"/>
    </row>
    <row r="315" spans="1:57" s="706" customFormat="1" ht="12.75">
      <c r="A315" s="740">
        <v>51</v>
      </c>
      <c r="B315" s="843" t="s">
        <v>1617</v>
      </c>
      <c r="C315" s="546">
        <v>0</v>
      </c>
      <c r="D315" s="546">
        <v>0</v>
      </c>
      <c r="E315" s="546">
        <v>1</v>
      </c>
      <c r="F315" s="546">
        <v>2</v>
      </c>
      <c r="G315" s="728">
        <v>3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3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/>
      <c r="AW315" s="728">
        <v>0</v>
      </c>
      <c r="AX315" s="732">
        <v>0</v>
      </c>
      <c r="AY315" s="546">
        <v>0</v>
      </c>
      <c r="AZ315" s="546">
        <v>0</v>
      </c>
      <c r="BA315" s="546">
        <v>1</v>
      </c>
      <c r="BB315" s="546">
        <v>2</v>
      </c>
      <c r="BC315" s="912">
        <v>3</v>
      </c>
      <c r="BD315" s="757"/>
      <c r="BE315" s="758"/>
    </row>
    <row r="316" spans="1:57" s="706" customFormat="1" ht="12.75">
      <c r="A316" s="740">
        <v>52</v>
      </c>
      <c r="B316" s="843" t="s">
        <v>1618</v>
      </c>
      <c r="C316" s="546">
        <v>0</v>
      </c>
      <c r="D316" s="546">
        <v>0</v>
      </c>
      <c r="E316" s="546">
        <v>13</v>
      </c>
      <c r="F316" s="546">
        <v>7</v>
      </c>
      <c r="G316" s="728">
        <v>20</v>
      </c>
      <c r="H316" s="899"/>
      <c r="I316" s="899"/>
      <c r="J316" s="899"/>
      <c r="K316" s="899"/>
      <c r="L316" s="899"/>
      <c r="M316" s="899"/>
      <c r="N316" s="899">
        <v>1</v>
      </c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19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>
        <v>1</v>
      </c>
      <c r="AW316" s="728">
        <v>0</v>
      </c>
      <c r="AX316" s="732">
        <v>1</v>
      </c>
      <c r="AY316" s="546">
        <v>0</v>
      </c>
      <c r="AZ316" s="546">
        <v>0</v>
      </c>
      <c r="BA316" s="546">
        <v>12</v>
      </c>
      <c r="BB316" s="546">
        <v>6</v>
      </c>
      <c r="BC316" s="912">
        <v>18</v>
      </c>
      <c r="BD316" s="757" t="s">
        <v>1461</v>
      </c>
      <c r="BE316" s="758"/>
    </row>
    <row r="317" spans="1:57" s="706" customFormat="1" ht="12.75">
      <c r="A317" s="740">
        <v>53</v>
      </c>
      <c r="B317" s="843" t="s">
        <v>1619</v>
      </c>
      <c r="C317" s="546">
        <v>0</v>
      </c>
      <c r="D317" s="546">
        <v>0</v>
      </c>
      <c r="E317" s="546">
        <v>0</v>
      </c>
      <c r="F317" s="546">
        <v>8</v>
      </c>
      <c r="G317" s="728">
        <v>8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8</v>
      </c>
      <c r="Y317" s="899"/>
      <c r="Z317" s="899"/>
      <c r="AA317" s="899"/>
      <c r="AB317" s="899">
        <v>1</v>
      </c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1</v>
      </c>
      <c r="AY317" s="546">
        <v>0</v>
      </c>
      <c r="AZ317" s="546">
        <v>0</v>
      </c>
      <c r="BA317" s="546">
        <v>0</v>
      </c>
      <c r="BB317" s="546">
        <v>7</v>
      </c>
      <c r="BC317" s="912">
        <v>7</v>
      </c>
      <c r="BD317" s="756"/>
      <c r="BE317" s="758"/>
    </row>
    <row r="318" spans="1:57" s="706" customFormat="1" ht="12.75">
      <c r="A318" s="740">
        <v>54</v>
      </c>
      <c r="B318" s="843" t="s">
        <v>1620</v>
      </c>
      <c r="C318" s="546">
        <v>0</v>
      </c>
      <c r="D318" s="546">
        <v>0</v>
      </c>
      <c r="E318" s="546">
        <v>1</v>
      </c>
      <c r="F318" s="546">
        <v>0</v>
      </c>
      <c r="G318" s="728">
        <v>1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1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729"/>
      <c r="AP318" s="729"/>
      <c r="AQ318" s="729"/>
      <c r="AR318" s="729"/>
      <c r="AS318" s="729"/>
      <c r="AT318" s="729"/>
      <c r="AU318" s="729"/>
      <c r="AV318" s="729"/>
      <c r="AW318" s="728">
        <v>0</v>
      </c>
      <c r="AX318" s="732">
        <v>0</v>
      </c>
      <c r="AY318" s="546">
        <v>0</v>
      </c>
      <c r="AZ318" s="546">
        <v>0</v>
      </c>
      <c r="BA318" s="546">
        <v>1</v>
      </c>
      <c r="BB318" s="546">
        <v>0</v>
      </c>
      <c r="BC318" s="912">
        <v>1</v>
      </c>
      <c r="BD318" s="883"/>
      <c r="BE318" s="758"/>
    </row>
    <row r="319" spans="1:57" s="706" customFormat="1" ht="12.75">
      <c r="A319" s="740">
        <v>55</v>
      </c>
      <c r="B319" s="843" t="s">
        <v>1621</v>
      </c>
      <c r="C319" s="546">
        <v>1</v>
      </c>
      <c r="D319" s="546">
        <v>4</v>
      </c>
      <c r="E319" s="546">
        <v>0</v>
      </c>
      <c r="F319" s="546">
        <v>1</v>
      </c>
      <c r="G319" s="728">
        <v>6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6</v>
      </c>
      <c r="Y319" s="899"/>
      <c r="Z319" s="899"/>
      <c r="AA319" s="899"/>
      <c r="AB319" s="899"/>
      <c r="AC319" s="899"/>
      <c r="AD319" s="899"/>
      <c r="AE319" s="899"/>
      <c r="AF319" s="899"/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/>
      <c r="AW319" s="728">
        <v>0</v>
      </c>
      <c r="AX319" s="732">
        <v>0</v>
      </c>
      <c r="AY319" s="546">
        <v>1</v>
      </c>
      <c r="AZ319" s="546">
        <v>4</v>
      </c>
      <c r="BA319" s="546">
        <v>0</v>
      </c>
      <c r="BB319" s="546">
        <v>1</v>
      </c>
      <c r="BC319" s="912">
        <v>6</v>
      </c>
      <c r="BD319" s="757"/>
      <c r="BE319" s="758"/>
    </row>
    <row r="320" spans="1:57" s="706" customFormat="1" ht="12.75">
      <c r="A320" s="740">
        <v>56</v>
      </c>
      <c r="B320" s="864" t="s">
        <v>1622</v>
      </c>
      <c r="C320" s="546">
        <v>1</v>
      </c>
      <c r="D320" s="546">
        <v>0</v>
      </c>
      <c r="E320" s="546">
        <v>17</v>
      </c>
      <c r="F320" s="546">
        <v>112</v>
      </c>
      <c r="G320" s="728">
        <v>130</v>
      </c>
      <c r="H320" s="899"/>
      <c r="I320" s="899"/>
      <c r="J320" s="899">
        <v>1</v>
      </c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131</v>
      </c>
      <c r="Y320" s="899"/>
      <c r="Z320" s="899"/>
      <c r="AA320" s="899"/>
      <c r="AB320" s="899">
        <v>1</v>
      </c>
      <c r="AC320" s="899"/>
      <c r="AD320" s="899"/>
      <c r="AE320" s="899"/>
      <c r="AF320" s="899">
        <v>5</v>
      </c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>
        <v>2</v>
      </c>
      <c r="AW320" s="728">
        <v>0</v>
      </c>
      <c r="AX320" s="732">
        <v>8</v>
      </c>
      <c r="AY320" s="546">
        <v>1</v>
      </c>
      <c r="AZ320" s="546">
        <v>0</v>
      </c>
      <c r="BA320" s="546">
        <v>18</v>
      </c>
      <c r="BB320" s="546">
        <v>104</v>
      </c>
      <c r="BC320" s="912">
        <v>123</v>
      </c>
      <c r="BD320" s="775" t="s">
        <v>1633</v>
      </c>
      <c r="BE320" s="758"/>
    </row>
    <row r="321" spans="1:57" s="706" customFormat="1" ht="12.75">
      <c r="A321" s="740">
        <v>57</v>
      </c>
      <c r="B321" s="864" t="s">
        <v>1623</v>
      </c>
      <c r="C321" s="546">
        <v>0</v>
      </c>
      <c r="D321" s="546">
        <v>0</v>
      </c>
      <c r="E321" s="546">
        <v>2</v>
      </c>
      <c r="F321" s="546">
        <v>8</v>
      </c>
      <c r="G321" s="728">
        <v>10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10</v>
      </c>
      <c r="Y321" s="899"/>
      <c r="Z321" s="899"/>
      <c r="AA321" s="899"/>
      <c r="AB321" s="899"/>
      <c r="AC321" s="899"/>
      <c r="AD321" s="899"/>
      <c r="AE321" s="899"/>
      <c r="AF321" s="899">
        <v>1</v>
      </c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/>
      <c r="AS321" s="899"/>
      <c r="AT321" s="899"/>
      <c r="AU321" s="899"/>
      <c r="AV321" s="899"/>
      <c r="AW321" s="728">
        <v>0</v>
      </c>
      <c r="AX321" s="732">
        <v>1</v>
      </c>
      <c r="AY321" s="546">
        <v>0</v>
      </c>
      <c r="AZ321" s="546">
        <v>0</v>
      </c>
      <c r="BA321" s="546">
        <v>2</v>
      </c>
      <c r="BB321" s="546">
        <v>7</v>
      </c>
      <c r="BC321" s="912">
        <v>9</v>
      </c>
      <c r="BD321" s="757"/>
      <c r="BE321" s="758"/>
    </row>
    <row r="322" spans="1:57" s="706" customFormat="1" ht="12.75">
      <c r="A322" s="740">
        <v>58</v>
      </c>
      <c r="B322" s="864" t="s">
        <v>1624</v>
      </c>
      <c r="C322" s="546">
        <v>1</v>
      </c>
      <c r="D322" s="546">
        <v>1</v>
      </c>
      <c r="E322" s="546">
        <v>3</v>
      </c>
      <c r="F322" s="546">
        <v>11</v>
      </c>
      <c r="G322" s="728">
        <v>16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16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>
        <v>1</v>
      </c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1</v>
      </c>
      <c r="AY322" s="546">
        <v>1</v>
      </c>
      <c r="AZ322" s="546">
        <v>1</v>
      </c>
      <c r="BA322" s="546">
        <v>3</v>
      </c>
      <c r="BB322" s="546">
        <v>10</v>
      </c>
      <c r="BC322" s="912">
        <v>15</v>
      </c>
      <c r="BD322" s="757"/>
      <c r="BE322" s="758"/>
    </row>
    <row r="323" spans="1:57" s="706" customFormat="1" ht="12.75">
      <c r="A323" s="740">
        <v>59</v>
      </c>
      <c r="B323" s="864" t="s">
        <v>1625</v>
      </c>
      <c r="C323" s="546">
        <v>0</v>
      </c>
      <c r="D323" s="546">
        <v>0</v>
      </c>
      <c r="E323" s="546">
        <v>1</v>
      </c>
      <c r="F323" s="546">
        <v>5</v>
      </c>
      <c r="G323" s="728">
        <v>6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6</v>
      </c>
      <c r="Y323" s="899"/>
      <c r="Z323" s="899"/>
      <c r="AA323" s="899"/>
      <c r="AB323" s="899">
        <v>1</v>
      </c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1</v>
      </c>
      <c r="AY323" s="546">
        <v>0</v>
      </c>
      <c r="AZ323" s="546">
        <v>0</v>
      </c>
      <c r="BA323" s="546">
        <v>1</v>
      </c>
      <c r="BB323" s="546">
        <v>4</v>
      </c>
      <c r="BC323" s="912">
        <v>5</v>
      </c>
      <c r="BD323" s="757"/>
      <c r="BE323" s="758"/>
    </row>
    <row r="324" spans="1:57" s="706" customFormat="1" ht="12.75">
      <c r="A324" s="740">
        <v>60</v>
      </c>
      <c r="B324" s="864" t="s">
        <v>1626</v>
      </c>
      <c r="C324" s="546">
        <v>0</v>
      </c>
      <c r="D324" s="546">
        <v>1</v>
      </c>
      <c r="E324" s="546">
        <v>0</v>
      </c>
      <c r="F324" s="546">
        <v>0</v>
      </c>
      <c r="G324" s="728">
        <v>1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1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0</v>
      </c>
      <c r="AZ324" s="546">
        <v>1</v>
      </c>
      <c r="BA324" s="546">
        <v>0</v>
      </c>
      <c r="BB324" s="546">
        <v>0</v>
      </c>
      <c r="BC324" s="912">
        <v>1</v>
      </c>
      <c r="BD324" s="757"/>
      <c r="BE324" s="758"/>
    </row>
    <row r="325" spans="1:57" s="706" customFormat="1" ht="12.75">
      <c r="A325" s="740">
        <v>61</v>
      </c>
      <c r="B325" s="864" t="s">
        <v>1627</v>
      </c>
      <c r="C325" s="546">
        <v>2</v>
      </c>
      <c r="D325" s="546">
        <v>3</v>
      </c>
      <c r="E325" s="546">
        <v>0</v>
      </c>
      <c r="F325" s="546">
        <v>3</v>
      </c>
      <c r="G325" s="728">
        <v>8</v>
      </c>
      <c r="H325" s="899"/>
      <c r="I325" s="899"/>
      <c r="J325" s="899"/>
      <c r="K325" s="899"/>
      <c r="L325" s="899"/>
      <c r="M325" s="899"/>
      <c r="N325" s="899"/>
      <c r="O325" s="899"/>
      <c r="P325" s="736"/>
      <c r="Q325" s="736"/>
      <c r="R325" s="736"/>
      <c r="S325" s="736"/>
      <c r="T325" s="736"/>
      <c r="U325" s="736"/>
      <c r="V325" s="736"/>
      <c r="W325" s="736"/>
      <c r="X325" s="731">
        <v>8</v>
      </c>
      <c r="Y325" s="899"/>
      <c r="Z325" s="899"/>
      <c r="AA325" s="899"/>
      <c r="AB325" s="899"/>
      <c r="AC325" s="899"/>
      <c r="AD325" s="899"/>
      <c r="AE325" s="899"/>
      <c r="AF325" s="899"/>
      <c r="AG325" s="899"/>
      <c r="AH325" s="899"/>
      <c r="AI325" s="899"/>
      <c r="AJ325" s="899"/>
      <c r="AK325" s="899"/>
      <c r="AL325" s="899"/>
      <c r="AM325" s="899"/>
      <c r="AN325" s="899"/>
      <c r="AO325" s="899"/>
      <c r="AP325" s="899"/>
      <c r="AQ325" s="899"/>
      <c r="AR325" s="899"/>
      <c r="AS325" s="899"/>
      <c r="AT325" s="899"/>
      <c r="AU325" s="899"/>
      <c r="AV325" s="899"/>
      <c r="AW325" s="728">
        <v>0</v>
      </c>
      <c r="AX325" s="732">
        <v>0</v>
      </c>
      <c r="AY325" s="546">
        <v>2</v>
      </c>
      <c r="AZ325" s="546">
        <v>3</v>
      </c>
      <c r="BA325" s="546">
        <v>0</v>
      </c>
      <c r="BB325" s="546">
        <v>3</v>
      </c>
      <c r="BC325" s="912">
        <v>8</v>
      </c>
      <c r="BD325" s="757"/>
      <c r="BE325" s="758"/>
    </row>
    <row r="326" spans="1:57" s="706" customFormat="1" ht="13.5" thickBot="1">
      <c r="A326" s="776"/>
      <c r="B326" s="852"/>
      <c r="C326" s="111"/>
      <c r="D326" s="111"/>
      <c r="E326" s="111"/>
      <c r="F326" s="111"/>
      <c r="G326" s="746"/>
      <c r="H326" s="777"/>
      <c r="I326" s="777"/>
      <c r="J326" s="777"/>
      <c r="K326" s="777"/>
      <c r="L326" s="777"/>
      <c r="M326" s="777"/>
      <c r="N326" s="777"/>
      <c r="O326" s="777"/>
      <c r="P326" s="777"/>
      <c r="Q326" s="777"/>
      <c r="R326" s="777"/>
      <c r="S326" s="777"/>
      <c r="T326" s="777"/>
      <c r="U326" s="777"/>
      <c r="V326" s="777"/>
      <c r="W326" s="777"/>
      <c r="X326" s="731"/>
      <c r="Y326" s="777"/>
      <c r="Z326" s="777"/>
      <c r="AA326" s="777"/>
      <c r="AB326" s="777"/>
      <c r="AC326" s="777"/>
      <c r="AD326" s="777"/>
      <c r="AE326" s="777"/>
      <c r="AF326" s="777"/>
      <c r="AG326" s="777"/>
      <c r="AH326" s="777"/>
      <c r="AI326" s="777"/>
      <c r="AJ326" s="777"/>
      <c r="AK326" s="777"/>
      <c r="AL326" s="777"/>
      <c r="AM326" s="777"/>
      <c r="AN326" s="777"/>
      <c r="AO326" s="777"/>
      <c r="AP326" s="777"/>
      <c r="AQ326" s="777"/>
      <c r="AR326" s="777"/>
      <c r="AS326" s="777"/>
      <c r="AT326" s="777"/>
      <c r="AU326" s="777"/>
      <c r="AV326" s="777"/>
      <c r="AW326" s="746"/>
      <c r="AX326" s="771"/>
      <c r="AY326" s="777"/>
      <c r="AZ326" s="777"/>
      <c r="BA326" s="777"/>
      <c r="BB326" s="777"/>
      <c r="BC326" s="778"/>
      <c r="BD326" s="779"/>
      <c r="BE326" s="705"/>
    </row>
    <row r="327" spans="1:57" s="706" customFormat="1" ht="13.5" thickBot="1">
      <c r="A327" s="752"/>
      <c r="B327" s="851" t="s">
        <v>437</v>
      </c>
      <c r="C327" s="546">
        <v>28</v>
      </c>
      <c r="D327" s="546">
        <v>80</v>
      </c>
      <c r="E327" s="546">
        <v>243</v>
      </c>
      <c r="F327" s="546">
        <v>965</v>
      </c>
      <c r="G327" s="546">
        <v>1316</v>
      </c>
      <c r="H327" s="772">
        <v>0</v>
      </c>
      <c r="I327" s="772">
        <v>0</v>
      </c>
      <c r="J327" s="772">
        <v>1</v>
      </c>
      <c r="K327" s="772">
        <v>4</v>
      </c>
      <c r="L327" s="772">
        <v>0</v>
      </c>
      <c r="M327" s="772">
        <v>0</v>
      </c>
      <c r="N327" s="772">
        <v>1</v>
      </c>
      <c r="O327" s="772">
        <v>5</v>
      </c>
      <c r="P327" s="772">
        <v>0</v>
      </c>
      <c r="Q327" s="772">
        <v>0</v>
      </c>
      <c r="R327" s="772">
        <v>0</v>
      </c>
      <c r="S327" s="772">
        <v>0</v>
      </c>
      <c r="T327" s="772">
        <v>0</v>
      </c>
      <c r="U327" s="772">
        <v>0</v>
      </c>
      <c r="V327" s="772">
        <v>0</v>
      </c>
      <c r="W327" s="772">
        <v>0</v>
      </c>
      <c r="X327" s="780">
        <v>1315</v>
      </c>
      <c r="Y327" s="774">
        <v>0</v>
      </c>
      <c r="Z327" s="774">
        <v>1</v>
      </c>
      <c r="AA327" s="774">
        <v>3</v>
      </c>
      <c r="AB327" s="774">
        <v>34</v>
      </c>
      <c r="AC327" s="774">
        <v>0</v>
      </c>
      <c r="AD327" s="774">
        <v>0</v>
      </c>
      <c r="AE327" s="774">
        <v>1</v>
      </c>
      <c r="AF327" s="774">
        <v>6</v>
      </c>
      <c r="AG327" s="774">
        <v>0</v>
      </c>
      <c r="AH327" s="774">
        <v>0</v>
      </c>
      <c r="AI327" s="774">
        <v>1</v>
      </c>
      <c r="AJ327" s="774">
        <v>0</v>
      </c>
      <c r="AK327" s="774">
        <v>0</v>
      </c>
      <c r="AL327" s="774">
        <v>0</v>
      </c>
      <c r="AM327" s="774">
        <v>1</v>
      </c>
      <c r="AN327" s="774">
        <v>3</v>
      </c>
      <c r="AO327" s="774">
        <v>0</v>
      </c>
      <c r="AP327" s="774">
        <v>0</v>
      </c>
      <c r="AQ327" s="774">
        <v>0</v>
      </c>
      <c r="AR327" s="774">
        <v>0</v>
      </c>
      <c r="AS327" s="774">
        <v>0</v>
      </c>
      <c r="AT327" s="774">
        <v>2</v>
      </c>
      <c r="AU327" s="774">
        <v>0</v>
      </c>
      <c r="AV327" s="774">
        <v>9</v>
      </c>
      <c r="AW327" s="772">
        <v>3</v>
      </c>
      <c r="AX327" s="773">
        <v>58</v>
      </c>
      <c r="AY327" s="774">
        <v>28</v>
      </c>
      <c r="AZ327" s="774">
        <v>77</v>
      </c>
      <c r="BA327" s="774">
        <v>237</v>
      </c>
      <c r="BB327" s="774">
        <v>912</v>
      </c>
      <c r="BC327" s="772">
        <v>1254</v>
      </c>
      <c r="BD327" s="753" t="s">
        <v>1738</v>
      </c>
      <c r="BE327" s="705"/>
    </row>
    <row r="328" spans="1:57" s="706" customFormat="1" ht="12.75">
      <c r="A328" s="781"/>
      <c r="B328" s="853"/>
      <c r="C328" s="782"/>
      <c r="D328" s="783"/>
      <c r="E328" s="783"/>
      <c r="F328" s="783"/>
      <c r="G328" s="784"/>
      <c r="H328" s="783"/>
      <c r="I328" s="783"/>
      <c r="J328" s="783"/>
      <c r="K328" s="783"/>
      <c r="L328" s="783"/>
      <c r="M328" s="783"/>
      <c r="N328" s="783"/>
      <c r="O328" s="783"/>
      <c r="P328" s="783"/>
      <c r="Q328" s="783"/>
      <c r="R328" s="783"/>
      <c r="S328" s="783"/>
      <c r="T328" s="783"/>
      <c r="U328" s="783"/>
      <c r="V328" s="783"/>
      <c r="W328" s="783"/>
      <c r="X328" s="785"/>
      <c r="Y328" s="782"/>
      <c r="Z328" s="783"/>
      <c r="AA328" s="783"/>
      <c r="AB328" s="783"/>
      <c r="AC328" s="783"/>
      <c r="AD328" s="783"/>
      <c r="AE328" s="783"/>
      <c r="AF328" s="786" t="s">
        <v>438</v>
      </c>
      <c r="AG328" s="784"/>
      <c r="AH328" s="784"/>
      <c r="AI328" s="784"/>
      <c r="AJ328" s="784">
        <v>228</v>
      </c>
      <c r="AK328" s="786" t="s">
        <v>1628</v>
      </c>
      <c r="AL328" s="787"/>
      <c r="AM328" s="784"/>
      <c r="AN328" s="788" t="s">
        <v>439</v>
      </c>
      <c r="AO328" s="788"/>
      <c r="AP328" s="788"/>
      <c r="AQ328" s="788"/>
      <c r="AR328" s="787">
        <v>1</v>
      </c>
      <c r="AS328" s="786" t="s">
        <v>1634</v>
      </c>
      <c r="AT328" s="786"/>
      <c r="AU328" s="788"/>
      <c r="AV328" s="787"/>
      <c r="AW328" s="787"/>
      <c r="AX328" s="789"/>
      <c r="AY328" s="787"/>
      <c r="AZ328" s="786"/>
      <c r="BA328" s="790"/>
      <c r="BB328" s="790"/>
      <c r="BC328" s="791"/>
      <c r="BD328" s="792" t="s">
        <v>1742</v>
      </c>
      <c r="BE328" s="705"/>
    </row>
    <row r="329" spans="1:57" s="706" customFormat="1" ht="12.75">
      <c r="A329" s="793"/>
      <c r="B329" s="854"/>
      <c r="C329" s="738"/>
      <c r="D329" s="794"/>
      <c r="E329" s="794"/>
      <c r="F329" s="794"/>
      <c r="G329" s="911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  <c r="R329" s="794"/>
      <c r="S329" s="794"/>
      <c r="T329" s="794"/>
      <c r="U329" s="794"/>
      <c r="V329" s="794"/>
      <c r="W329" s="794"/>
      <c r="X329" s="795"/>
      <c r="Y329" s="738"/>
      <c r="Z329" s="794"/>
      <c r="AA329" s="794"/>
      <c r="AB329" s="794"/>
      <c r="AC329" s="794"/>
      <c r="AD329" s="794"/>
      <c r="AE329" s="794"/>
      <c r="AF329" s="796" t="s">
        <v>440</v>
      </c>
      <c r="AG329" s="911"/>
      <c r="AH329" s="911"/>
      <c r="AI329" s="911"/>
      <c r="AJ329" s="911">
        <v>19</v>
      </c>
      <c r="AK329" s="796" t="s">
        <v>1628</v>
      </c>
      <c r="AL329" s="797"/>
      <c r="AM329" s="911"/>
      <c r="AN329" s="798" t="s">
        <v>441</v>
      </c>
      <c r="AO329" s="798"/>
      <c r="AP329" s="798"/>
      <c r="AQ329" s="798"/>
      <c r="AR329" s="797">
        <v>58</v>
      </c>
      <c r="AS329" s="796" t="s">
        <v>1628</v>
      </c>
      <c r="AT329" s="796"/>
      <c r="AU329" s="798"/>
      <c r="AV329" s="797"/>
      <c r="AW329" s="797"/>
      <c r="AX329" s="799"/>
      <c r="AY329" s="797"/>
      <c r="AZ329" s="796"/>
      <c r="BA329" s="800"/>
      <c r="BB329" s="800" t="s">
        <v>442</v>
      </c>
      <c r="BC329" s="801"/>
      <c r="BD329" s="744" t="s">
        <v>1739</v>
      </c>
      <c r="BE329" s="705"/>
    </row>
    <row r="330" spans="1:57" s="706" customFormat="1" ht="13.5" thickBot="1">
      <c r="A330" s="740"/>
      <c r="B330" s="846"/>
      <c r="C330" s="802"/>
      <c r="D330" s="803"/>
      <c r="E330" s="803"/>
      <c r="F330" s="803"/>
      <c r="G330" s="804"/>
      <c r="H330" s="803"/>
      <c r="I330" s="803"/>
      <c r="J330" s="803"/>
      <c r="K330" s="803"/>
      <c r="L330" s="803"/>
      <c r="M330" s="803"/>
      <c r="N330" s="803"/>
      <c r="O330" s="803"/>
      <c r="P330" s="803"/>
      <c r="Q330" s="803"/>
      <c r="R330" s="803"/>
      <c r="S330" s="803"/>
      <c r="T330" s="803"/>
      <c r="U330" s="803"/>
      <c r="V330" s="803"/>
      <c r="W330" s="803"/>
      <c r="X330" s="805"/>
      <c r="Y330" s="802"/>
      <c r="Z330" s="803"/>
      <c r="AA330" s="803"/>
      <c r="AB330" s="803"/>
      <c r="AC330" s="803"/>
      <c r="AD330" s="803"/>
      <c r="AE330" s="803"/>
      <c r="AF330" s="806" t="s">
        <v>443</v>
      </c>
      <c r="AG330" s="804"/>
      <c r="AH330" s="804"/>
      <c r="AI330" s="804"/>
      <c r="AJ330" s="804">
        <v>3</v>
      </c>
      <c r="AK330" s="806" t="s">
        <v>1628</v>
      </c>
      <c r="AL330" s="807"/>
      <c r="AM330" s="804"/>
      <c r="AN330" s="808" t="s">
        <v>444</v>
      </c>
      <c r="AO330" s="808"/>
      <c r="AP330" s="808"/>
      <c r="AQ330" s="808"/>
      <c r="AR330" s="807">
        <v>9</v>
      </c>
      <c r="AS330" s="806" t="s">
        <v>1628</v>
      </c>
      <c r="AT330" s="806"/>
      <c r="AU330" s="808"/>
      <c r="AV330" s="807"/>
      <c r="AW330" s="807"/>
      <c r="AX330" s="809"/>
      <c r="AY330" s="807"/>
      <c r="AZ330" s="806"/>
      <c r="BA330" s="810"/>
      <c r="BB330" s="810"/>
      <c r="BC330" s="811"/>
      <c r="BD330" s="812" t="s">
        <v>1743</v>
      </c>
      <c r="BE330" s="705"/>
    </row>
    <row r="331" spans="1:57" s="706" customFormat="1" ht="14.25" thickTop="1" thickBot="1">
      <c r="A331" s="813"/>
      <c r="B331" s="855" t="s">
        <v>445</v>
      </c>
      <c r="C331" s="152">
        <v>318</v>
      </c>
      <c r="D331" s="152">
        <v>1171</v>
      </c>
      <c r="E331" s="152">
        <v>1409</v>
      </c>
      <c r="F331" s="152">
        <v>5620</v>
      </c>
      <c r="G331" s="152">
        <v>8518</v>
      </c>
      <c r="H331" s="814">
        <v>0</v>
      </c>
      <c r="I331" s="814">
        <v>0</v>
      </c>
      <c r="J331" s="814">
        <v>4</v>
      </c>
      <c r="K331" s="814">
        <v>22</v>
      </c>
      <c r="L331" s="814">
        <v>2</v>
      </c>
      <c r="M331" s="814">
        <v>0</v>
      </c>
      <c r="N331" s="814">
        <v>12</v>
      </c>
      <c r="O331" s="814">
        <v>31</v>
      </c>
      <c r="P331" s="814">
        <v>0</v>
      </c>
      <c r="Q331" s="814">
        <v>0</v>
      </c>
      <c r="R331" s="814">
        <v>3</v>
      </c>
      <c r="S331" s="814">
        <v>3</v>
      </c>
      <c r="T331" s="814">
        <v>0</v>
      </c>
      <c r="U331" s="814">
        <v>0</v>
      </c>
      <c r="V331" s="814">
        <v>3</v>
      </c>
      <c r="W331" s="814">
        <v>3</v>
      </c>
      <c r="X331" s="815">
        <v>8499</v>
      </c>
      <c r="Y331" s="814">
        <v>4</v>
      </c>
      <c r="Z331" s="814">
        <v>5</v>
      </c>
      <c r="AA331" s="814">
        <v>14</v>
      </c>
      <c r="AB331" s="814">
        <v>205</v>
      </c>
      <c r="AC331" s="814">
        <v>2</v>
      </c>
      <c r="AD331" s="814">
        <v>0</v>
      </c>
      <c r="AE331" s="814">
        <v>1</v>
      </c>
      <c r="AF331" s="814">
        <v>16</v>
      </c>
      <c r="AG331" s="814">
        <v>0</v>
      </c>
      <c r="AH331" s="814">
        <v>0</v>
      </c>
      <c r="AI331" s="814">
        <v>1</v>
      </c>
      <c r="AJ331" s="814">
        <v>2</v>
      </c>
      <c r="AK331" s="814">
        <v>0</v>
      </c>
      <c r="AL331" s="814">
        <v>0</v>
      </c>
      <c r="AM331" s="814">
        <v>2</v>
      </c>
      <c r="AN331" s="814">
        <v>7</v>
      </c>
      <c r="AO331" s="814">
        <v>0</v>
      </c>
      <c r="AP331" s="814">
        <v>0</v>
      </c>
      <c r="AQ331" s="814">
        <v>0</v>
      </c>
      <c r="AR331" s="814">
        <v>1</v>
      </c>
      <c r="AS331" s="814">
        <v>0</v>
      </c>
      <c r="AT331" s="814">
        <v>4</v>
      </c>
      <c r="AU331" s="814">
        <v>0</v>
      </c>
      <c r="AV331" s="814">
        <v>54</v>
      </c>
      <c r="AW331" s="814">
        <v>15</v>
      </c>
      <c r="AX331" s="814">
        <v>303</v>
      </c>
      <c r="AY331" s="814">
        <v>310</v>
      </c>
      <c r="AZ331" s="814">
        <v>1162</v>
      </c>
      <c r="BA331" s="814">
        <v>1383</v>
      </c>
      <c r="BB331" s="814">
        <v>5326</v>
      </c>
      <c r="BC331" s="814">
        <v>8181</v>
      </c>
      <c r="BD331" s="816" t="s">
        <v>1744</v>
      </c>
      <c r="BE331" s="705"/>
    </row>
    <row r="332" spans="1:57" s="706" customFormat="1" ht="13.5" thickTop="1">
      <c r="A332" s="817"/>
      <c r="B332" s="856"/>
      <c r="C332" s="749"/>
      <c r="D332" s="749"/>
      <c r="E332" s="749"/>
      <c r="F332" s="749"/>
      <c r="G332" s="749"/>
      <c r="H332" s="749"/>
      <c r="I332" s="749"/>
      <c r="J332" s="749"/>
      <c r="K332" s="749"/>
      <c r="L332" s="749"/>
      <c r="M332" s="749"/>
      <c r="N332" s="749"/>
      <c r="O332" s="749"/>
      <c r="P332" s="749"/>
      <c r="Q332" s="749"/>
      <c r="R332" s="749"/>
      <c r="S332" s="749"/>
      <c r="T332" s="749"/>
      <c r="U332" s="749"/>
      <c r="V332" s="749"/>
      <c r="W332" s="749"/>
      <c r="X332" s="818"/>
      <c r="Y332" s="749"/>
      <c r="Z332" s="749"/>
      <c r="AA332" s="749"/>
      <c r="AB332" s="749"/>
      <c r="AC332" s="749"/>
      <c r="AD332" s="749"/>
      <c r="AE332" s="749"/>
      <c r="AF332" s="749"/>
      <c r="AG332" s="749"/>
      <c r="AH332" s="749"/>
      <c r="AI332" s="749"/>
      <c r="AJ332" s="749"/>
      <c r="AK332" s="749"/>
      <c r="AL332" s="749"/>
      <c r="AM332" s="749"/>
      <c r="AN332" s="749"/>
      <c r="AO332" s="778"/>
      <c r="AP332" s="778"/>
      <c r="AQ332" s="778"/>
      <c r="AR332" s="778"/>
      <c r="AS332" s="778"/>
      <c r="AT332" s="778"/>
      <c r="AU332" s="778"/>
      <c r="AV332" s="778"/>
      <c r="AW332" s="778"/>
      <c r="AX332" s="819"/>
      <c r="AY332" s="820" t="s">
        <v>1745</v>
      </c>
      <c r="AZ332" s="821"/>
      <c r="BA332" s="821"/>
      <c r="BB332" s="821"/>
      <c r="BC332" s="822"/>
      <c r="BD332" s="823" t="s">
        <v>1635</v>
      </c>
      <c r="BE332" s="705"/>
    </row>
    <row r="333" spans="1:57" s="706" customFormat="1" thickBot="1">
      <c r="A333" s="824"/>
      <c r="B333" s="857"/>
      <c r="C333" s="825"/>
      <c r="D333" s="825"/>
      <c r="E333" s="825"/>
      <c r="F333" s="825"/>
      <c r="G333" s="825"/>
      <c r="H333" s="825"/>
      <c r="I333" s="825"/>
      <c r="J333" s="825"/>
      <c r="K333" s="825"/>
      <c r="L333" s="825"/>
      <c r="M333" s="825"/>
      <c r="N333" s="825"/>
      <c r="O333" s="825"/>
      <c r="P333" s="825"/>
      <c r="Q333" s="825"/>
      <c r="R333" s="825"/>
      <c r="S333" s="825"/>
      <c r="T333" s="825"/>
      <c r="U333" s="825"/>
      <c r="V333" s="825"/>
      <c r="W333" s="825"/>
      <c r="X333" s="826"/>
      <c r="Y333" s="825"/>
      <c r="Z333" s="825"/>
      <c r="AA333" s="825"/>
      <c r="AB333" s="825"/>
      <c r="AC333" s="825"/>
      <c r="AD333" s="825"/>
      <c r="AE333" s="825"/>
      <c r="AF333" s="825"/>
      <c r="AG333" s="825"/>
      <c r="AH333" s="825"/>
      <c r="AI333" s="825"/>
      <c r="AJ333" s="825"/>
      <c r="AK333" s="825"/>
      <c r="AL333" s="825"/>
      <c r="AM333" s="825"/>
      <c r="AN333" s="825"/>
      <c r="AO333" s="827"/>
      <c r="AP333" s="827"/>
      <c r="AQ333" s="827"/>
      <c r="AR333" s="827"/>
      <c r="AS333" s="827"/>
      <c r="AT333" s="827"/>
      <c r="AU333" s="827"/>
      <c r="AV333" s="827"/>
      <c r="AW333" s="829"/>
      <c r="AX333" s="828"/>
      <c r="AY333" s="829"/>
      <c r="AZ333" s="829"/>
      <c r="BA333" s="829"/>
      <c r="BB333" s="829"/>
      <c r="BC333" s="829"/>
      <c r="BD333" s="830" t="s">
        <v>1636</v>
      </c>
      <c r="BE333" s="705"/>
    </row>
    <row r="334" spans="1:57" s="706" customFormat="1" ht="13.5" thickTop="1">
      <c r="A334" s="708"/>
      <c r="B334" s="858"/>
      <c r="C334" s="708"/>
      <c r="D334" s="708"/>
      <c r="E334" s="708"/>
      <c r="F334" s="708"/>
      <c r="G334" s="709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10"/>
      <c r="Y334" s="708"/>
      <c r="Z334" s="708"/>
      <c r="AA334" s="708"/>
      <c r="AB334" s="708"/>
      <c r="AC334" s="708"/>
      <c r="AD334" s="708"/>
      <c r="AE334" s="708"/>
      <c r="AF334" s="708"/>
      <c r="AG334" s="708"/>
      <c r="AH334" s="708"/>
      <c r="AI334" s="708"/>
      <c r="AJ334" s="708"/>
      <c r="AK334" s="708"/>
      <c r="AL334" s="708"/>
      <c r="AM334" s="708"/>
      <c r="AN334" s="708"/>
      <c r="AO334" s="708"/>
      <c r="AP334" s="708"/>
      <c r="AQ334" s="708"/>
      <c r="AR334" s="708"/>
      <c r="AS334" s="708"/>
      <c r="AT334" s="708"/>
      <c r="AU334" s="708"/>
      <c r="AV334" s="711"/>
      <c r="AW334" s="709"/>
      <c r="AX334" s="712"/>
      <c r="AY334" s="708"/>
      <c r="AZ334" s="708"/>
      <c r="BA334" s="708"/>
      <c r="BB334" s="708"/>
      <c r="BC334" s="709" t="s">
        <v>447</v>
      </c>
      <c r="BD334" s="708"/>
      <c r="BE334" s="705"/>
    </row>
    <row r="335" spans="1:57" s="706" customFormat="1" ht="12.75">
      <c r="A335" s="758"/>
      <c r="B335" s="859" t="s">
        <v>448</v>
      </c>
      <c r="C335" s="831"/>
      <c r="D335" s="831"/>
      <c r="E335" s="831"/>
      <c r="F335" s="831"/>
      <c r="G335" s="831"/>
      <c r="H335" s="831"/>
      <c r="I335" s="831"/>
      <c r="J335" s="831"/>
      <c r="K335" s="831"/>
      <c r="L335" s="832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 t="s">
        <v>449</v>
      </c>
      <c r="AG335" s="758"/>
      <c r="AH335" s="758"/>
      <c r="AI335" s="758"/>
      <c r="AJ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831" t="s">
        <v>450</v>
      </c>
      <c r="BE335" s="758"/>
    </row>
    <row r="336" spans="1:57" s="706" customFormat="1" ht="12.75">
      <c r="A336" s="758"/>
      <c r="B336" s="860"/>
      <c r="C336" s="758"/>
      <c r="D336" s="758"/>
      <c r="E336" s="758"/>
      <c r="F336" s="758"/>
      <c r="G336" s="745"/>
      <c r="H336" s="758"/>
      <c r="I336" s="758"/>
      <c r="J336" s="758"/>
      <c r="K336" s="758"/>
      <c r="L336" s="758"/>
      <c r="M336" s="758"/>
      <c r="N336" s="758"/>
      <c r="O336" s="758"/>
      <c r="P336" s="758"/>
      <c r="Q336" s="758"/>
      <c r="R336" s="758"/>
      <c r="S336" s="758"/>
      <c r="T336" s="758"/>
      <c r="U336" s="758"/>
      <c r="V336" s="758"/>
      <c r="W336" s="758"/>
      <c r="X336" s="833"/>
      <c r="Y336" s="758"/>
      <c r="Z336" s="758"/>
      <c r="AA336" s="758"/>
      <c r="AB336" s="758"/>
      <c r="AC336" s="758"/>
      <c r="AD336" s="758"/>
      <c r="AE336" s="758"/>
      <c r="AF336" s="758"/>
      <c r="AG336" s="758"/>
      <c r="AH336" s="758"/>
      <c r="AI336" s="758"/>
      <c r="AJ336" s="758"/>
      <c r="AK336" s="758"/>
      <c r="AL336" s="758"/>
      <c r="AM336" s="758"/>
      <c r="AN336" s="758"/>
      <c r="AO336" s="758"/>
      <c r="AP336" s="758"/>
      <c r="AQ336" s="758"/>
      <c r="AR336" s="758"/>
      <c r="AS336" s="758"/>
      <c r="AT336" s="758"/>
      <c r="AU336" s="758"/>
      <c r="AV336" s="831"/>
      <c r="AW336" s="745"/>
      <c r="AX336" s="834"/>
      <c r="AY336" s="758"/>
      <c r="AZ336" s="758"/>
      <c r="BA336" s="758"/>
      <c r="BB336" s="758"/>
      <c r="BC336" s="745"/>
      <c r="BD336" s="745"/>
      <c r="BE336" s="758"/>
    </row>
    <row r="337" spans="2:60" s="706" customFormat="1" ht="12.75">
      <c r="B337" s="861"/>
      <c r="G337" s="762"/>
      <c r="X337" s="835"/>
      <c r="AV337" s="836"/>
      <c r="AW337" s="762"/>
      <c r="AX337" s="837"/>
      <c r="BB337" s="706">
        <v>8141</v>
      </c>
      <c r="BC337" s="745"/>
      <c r="BD337" s="758"/>
      <c r="BE337" s="758"/>
    </row>
    <row r="338" spans="2:60" s="706" customFormat="1">
      <c r="B338" s="862" t="s">
        <v>451</v>
      </c>
      <c r="C338" s="838"/>
      <c r="D338" s="838"/>
      <c r="E338" s="838"/>
      <c r="F338" s="186"/>
      <c r="G338" s="186"/>
      <c r="H338" s="186"/>
      <c r="I338" s="187" t="s">
        <v>28</v>
      </c>
      <c r="J338" s="187"/>
      <c r="K338" s="187"/>
      <c r="L338" s="187"/>
      <c r="M338" s="831"/>
      <c r="N338" s="831"/>
      <c r="X338" s="835"/>
      <c r="AB338" s="831"/>
      <c r="AC338" s="831"/>
      <c r="AD338" s="831" t="s">
        <v>452</v>
      </c>
      <c r="AE338" s="831"/>
      <c r="AF338" s="832"/>
      <c r="AG338" s="832"/>
      <c r="AH338" s="831" t="s">
        <v>453</v>
      </c>
      <c r="AI338" s="831"/>
      <c r="AJ338" s="831"/>
      <c r="AK338" s="831"/>
      <c r="AL338" s="832"/>
      <c r="AV338" s="836"/>
      <c r="AW338" s="762"/>
      <c r="AX338" s="837"/>
      <c r="BC338" s="745"/>
      <c r="BD338" s="831"/>
      <c r="BE338" s="758"/>
    </row>
    <row r="339" spans="2:60" s="706" customFormat="1" ht="17.25">
      <c r="B339" s="861"/>
      <c r="G339" s="762"/>
      <c r="X339" s="835"/>
      <c r="AV339" s="836"/>
      <c r="AW339" s="762"/>
      <c r="AX339" s="837"/>
      <c r="BC339" s="745"/>
      <c r="BD339" s="758"/>
      <c r="BE339" s="179"/>
      <c r="BG339" s="888" t="s">
        <v>1431</v>
      </c>
      <c r="BH339" s="507"/>
    </row>
    <row r="340" spans="2:60" s="706" customFormat="1" ht="17.25" thickBot="1">
      <c r="B340" s="861"/>
      <c r="G340" s="762"/>
      <c r="X340" s="835"/>
      <c r="AV340" s="836"/>
      <c r="AW340" s="762"/>
      <c r="AX340" s="837"/>
      <c r="BC340" s="745"/>
      <c r="BD340" s="758"/>
      <c r="BE340" s="745"/>
      <c r="BG340" s="889"/>
      <c r="BH340" s="507"/>
    </row>
    <row r="341" spans="2:60" s="509" customFormat="1" ht="16.5" thickBot="1">
      <c r="B341" s="189"/>
      <c r="W341" s="509">
        <v>36</v>
      </c>
      <c r="X341" s="884">
        <v>8463</v>
      </c>
      <c r="AM341" s="706"/>
      <c r="AN341" s="706"/>
      <c r="AO341" s="706"/>
      <c r="AP341" s="706"/>
      <c r="AQ341" s="706"/>
      <c r="AR341" s="706"/>
      <c r="AV341" s="191"/>
      <c r="AX341" s="192"/>
      <c r="BD341" s="885"/>
      <c r="BE341" s="758"/>
      <c r="BG341" s="890" t="s">
        <v>1434</v>
      </c>
      <c r="BH341" s="891" t="s">
        <v>1432</v>
      </c>
    </row>
    <row r="342" spans="2:60" s="509" customFormat="1" ht="17.25" thickTop="1" thickBot="1">
      <c r="B342" s="189"/>
      <c r="X342" s="190">
        <v>1453</v>
      </c>
      <c r="AM342" s="706"/>
      <c r="AN342" s="706"/>
      <c r="AP342" s="706"/>
      <c r="AR342" s="706"/>
      <c r="AV342" s="191"/>
      <c r="AX342" s="192"/>
      <c r="BD342" s="885"/>
      <c r="BE342" s="758"/>
      <c r="BG342" s="892" t="s">
        <v>1433</v>
      </c>
      <c r="BH342" s="893">
        <v>8518</v>
      </c>
    </row>
    <row r="343" spans="2:60" s="509" customFormat="1" ht="16.5" thickBot="1">
      <c r="B343" s="189"/>
      <c r="X343" s="190"/>
      <c r="AN343" s="706"/>
      <c r="AP343" s="706"/>
      <c r="AQ343" s="706"/>
      <c r="AV343" s="191"/>
      <c r="AX343" s="192"/>
      <c r="BD343" s="885"/>
      <c r="BE343" s="758"/>
      <c r="BG343" s="892" t="s">
        <v>1435</v>
      </c>
      <c r="BH343" s="893">
        <v>26</v>
      </c>
    </row>
    <row r="344" spans="2:60" s="509" customFormat="1" ht="16.5" thickBot="1">
      <c r="B344" s="189"/>
      <c r="X344" s="190"/>
      <c r="AO344" s="193"/>
      <c r="AQ344" s="706"/>
      <c r="AV344" s="191"/>
      <c r="AX344" s="192"/>
      <c r="BD344" s="885"/>
      <c r="BE344" s="758"/>
      <c r="BG344" s="894" t="s">
        <v>1436</v>
      </c>
      <c r="BH344" s="895">
        <v>45</v>
      </c>
    </row>
    <row r="345" spans="2:60" s="509" customFormat="1" ht="17.25" thickTop="1" thickBot="1">
      <c r="B345" s="189"/>
      <c r="X345" s="190"/>
      <c r="AO345" s="193"/>
      <c r="AQ345" s="706"/>
      <c r="AV345" s="191"/>
      <c r="AX345" s="192"/>
      <c r="BD345" s="885"/>
      <c r="BE345" s="758"/>
      <c r="BG345" s="892" t="s">
        <v>1437</v>
      </c>
      <c r="BH345" s="893">
        <v>8499</v>
      </c>
    </row>
    <row r="346" spans="2:60" s="509" customFormat="1" ht="16.5">
      <c r="B346" s="189"/>
      <c r="X346" s="190"/>
      <c r="AO346" s="193"/>
      <c r="AV346" s="191"/>
      <c r="AX346" s="192"/>
      <c r="BD346" s="885"/>
      <c r="BE346" s="745"/>
      <c r="BG346" s="889"/>
      <c r="BH346" s="507"/>
    </row>
    <row r="347" spans="2:60" s="509" customFormat="1" ht="17.25" thickBot="1">
      <c r="B347" s="189"/>
      <c r="X347" s="190"/>
      <c r="AV347" s="191"/>
      <c r="AX347" s="192"/>
      <c r="BD347" s="885"/>
      <c r="BE347" s="758"/>
      <c r="BG347" s="889"/>
      <c r="BH347" s="507"/>
    </row>
    <row r="348" spans="2:60" s="509" customFormat="1" ht="16.5" thickBot="1">
      <c r="B348" s="189"/>
      <c r="X348" s="190"/>
      <c r="AV348" s="191"/>
      <c r="AX348" s="192"/>
      <c r="BD348" s="885"/>
      <c r="BE348" s="758"/>
      <c r="BG348" s="896" t="s">
        <v>1439</v>
      </c>
      <c r="BH348" s="897" t="s">
        <v>1432</v>
      </c>
    </row>
    <row r="349" spans="2:60" s="509" customFormat="1" ht="17.25" thickTop="1" thickBot="1">
      <c r="B349" s="189"/>
      <c r="X349" s="190"/>
      <c r="AV349" s="191"/>
      <c r="AX349" s="192"/>
      <c r="BD349" s="885"/>
      <c r="BE349" s="758"/>
      <c r="BG349" s="898" t="s">
        <v>1441</v>
      </c>
      <c r="BH349" s="893">
        <v>228</v>
      </c>
    </row>
    <row r="350" spans="2:60" s="509" customFormat="1" ht="16.5" thickBot="1">
      <c r="B350" s="189"/>
      <c r="X350" s="886"/>
      <c r="Y350" s="887"/>
      <c r="AV350" s="191"/>
      <c r="AX350" s="192"/>
      <c r="BD350" s="885"/>
      <c r="BE350" s="758"/>
      <c r="BG350" s="898" t="s">
        <v>1438</v>
      </c>
      <c r="BH350" s="893">
        <v>19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1440</v>
      </c>
      <c r="BH351" s="893">
        <v>3</v>
      </c>
    </row>
    <row r="352" spans="2:60" s="509" customFormat="1" ht="16.5" thickBot="1">
      <c r="B352" s="189"/>
      <c r="X352" s="190"/>
      <c r="AV352" s="191"/>
      <c r="AX352" s="192"/>
      <c r="BD352" s="885"/>
      <c r="BE352" s="758"/>
      <c r="BG352" s="898" t="s">
        <v>1443</v>
      </c>
      <c r="BH352" s="893">
        <v>1</v>
      </c>
    </row>
    <row r="353" spans="2:60" s="509" customFormat="1" ht="16.5" thickBot="1">
      <c r="B353" s="189"/>
      <c r="X353" s="190"/>
      <c r="AV353" s="191"/>
      <c r="AX353" s="192"/>
      <c r="BD353" s="885"/>
      <c r="BE353" s="901"/>
      <c r="BG353" s="898" t="s">
        <v>1442</v>
      </c>
      <c r="BH353" s="893">
        <v>58</v>
      </c>
    </row>
    <row r="354" spans="2:60" s="509" customFormat="1" ht="16.5" thickBot="1">
      <c r="B354" s="189"/>
      <c r="J354" s="193"/>
      <c r="X354" s="190"/>
      <c r="AV354" s="191"/>
      <c r="AX354" s="192"/>
      <c r="BD354" s="885"/>
      <c r="BE354" s="758"/>
      <c r="BG354" s="900" t="s">
        <v>1444</v>
      </c>
      <c r="BH354" s="895">
        <v>9</v>
      </c>
    </row>
    <row r="355" spans="2:60" s="509" customFormat="1" ht="17.25" thickTop="1" thickBot="1">
      <c r="B355" s="189"/>
      <c r="X355" s="190"/>
      <c r="AV355" s="191"/>
      <c r="AX355" s="192"/>
      <c r="BD355" s="885"/>
      <c r="BE355" s="758"/>
      <c r="BG355" s="898" t="s">
        <v>1445</v>
      </c>
      <c r="BH355" s="902">
        <v>8181</v>
      </c>
    </row>
    <row r="356" spans="2:60" s="509" customFormat="1">
      <c r="B356" s="189"/>
      <c r="K356" s="193"/>
      <c r="X356" s="190"/>
      <c r="AV356" s="191"/>
      <c r="AX356" s="192"/>
      <c r="BD356" s="885"/>
      <c r="BE356" s="758"/>
    </row>
    <row r="357" spans="2:60" s="509" customFormat="1">
      <c r="B357" s="189"/>
      <c r="X357" s="190"/>
      <c r="AS357" s="193"/>
      <c r="AV357" s="191"/>
      <c r="AX357" s="192"/>
      <c r="BD357" s="885"/>
      <c r="BE357" s="758"/>
    </row>
    <row r="358" spans="2:60">
      <c r="AS358" s="193"/>
    </row>
    <row r="359" spans="2:60">
      <c r="AS359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7:BD340 BD331 Y62:BC76 G9:J16 BD10:BD19 G17:I61 G62:G211 X115:X211 AW77:BC211 H134:I140 K130 J134:J142 K122 K134:K140 K62:K68 O88:O98 K91:K102 P175:Q211 H62:I102 N62:N83 K70:K87 T175:U211 V175:W181 V183:W211 J79:J104 J18:J77 K145 O62:O82 N88:N102 L62:L102 M62:M100 M102 Y100:AF102 AS77:AV102 AG95:AR102 AG188:AJ191 G212:BC331 P115:W171 S172:S173 S189:S211 C9:F331 R174:S175 R176:R211 S176:S186 P62:X114 K9:BC61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6"/>
  <sheetViews>
    <sheetView topLeftCell="A206" zoomScale="115" zoomScaleNormal="115" workbookViewId="0">
      <selection activeCell="C215" sqref="C215:D21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1462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1463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1464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1465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1466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1467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1468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1469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1470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1471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1472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1473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1474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1475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1476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1477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1478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1479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1480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1481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1482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1483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1484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1485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1486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1487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1488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1489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1490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1491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1493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1494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1495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1498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1499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1500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1501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1502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1503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1504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1505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1506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1573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1574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1575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1576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1577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1507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1508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1509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1510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1511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1512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706" customFormat="1">
      <c r="A215" s="740">
        <v>177</v>
      </c>
      <c r="B215" s="336" t="s">
        <v>1631</v>
      </c>
      <c r="C215" s="337" t="s">
        <v>1323</v>
      </c>
      <c r="D215" s="543" t="s">
        <v>485</v>
      </c>
      <c r="E215" s="551"/>
      <c r="F215" s="546"/>
      <c r="G215" s="546"/>
      <c r="H215" s="546"/>
      <c r="I215" s="730"/>
      <c r="J215" s="899"/>
      <c r="K215" s="899"/>
      <c r="L215" s="899"/>
      <c r="M215" s="899"/>
      <c r="N215" s="899"/>
      <c r="O215" s="899"/>
      <c r="P215" s="899"/>
      <c r="Q215" s="899"/>
      <c r="R215" s="736"/>
      <c r="S215" s="736"/>
      <c r="T215" s="736"/>
      <c r="U215" s="736"/>
      <c r="V215" s="736"/>
      <c r="W215" s="736"/>
      <c r="X215" s="736"/>
      <c r="Y215" s="736"/>
    </row>
    <row r="216" spans="1:25" s="339" customFormat="1">
      <c r="A216" s="740">
        <v>178</v>
      </c>
      <c r="B216" s="387" t="s">
        <v>260</v>
      </c>
      <c r="C216" s="323" t="s">
        <v>1323</v>
      </c>
      <c r="D216" s="343" t="s">
        <v>482</v>
      </c>
      <c r="E216" s="321">
        <v>0</v>
      </c>
      <c r="F216" s="34">
        <v>0</v>
      </c>
      <c r="G216" s="34">
        <v>0</v>
      </c>
      <c r="H216" s="34">
        <v>0</v>
      </c>
      <c r="I216" s="345">
        <f>E216+F216+G216+H216</f>
        <v>0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261</v>
      </c>
      <c r="C217" s="323" t="s">
        <v>1323</v>
      </c>
      <c r="D217" s="343" t="s">
        <v>482</v>
      </c>
      <c r="E217" s="321">
        <v>0</v>
      </c>
      <c r="F217" s="34">
        <v>1</v>
      </c>
      <c r="G217" s="34">
        <v>0</v>
      </c>
      <c r="H217" s="34">
        <v>1</v>
      </c>
      <c r="I217" s="345">
        <f>E217+F217+G217+H217</f>
        <v>2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262</v>
      </c>
      <c r="C218" s="323" t="s">
        <v>1330</v>
      </c>
      <c r="D218" s="343" t="s">
        <v>482</v>
      </c>
      <c r="E218" s="321">
        <v>0</v>
      </c>
      <c r="F218" s="34">
        <v>2</v>
      </c>
      <c r="G218" s="34">
        <v>0</v>
      </c>
      <c r="H218" s="34">
        <v>2</v>
      </c>
      <c r="I218" s="345">
        <f>E218+F218+G218+H218</f>
        <v>4</v>
      </c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263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264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265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266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267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268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269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270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271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272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273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274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275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276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277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278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279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280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281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282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283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284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285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286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287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288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289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290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339" customFormat="1">
      <c r="A247" s="740">
        <v>209</v>
      </c>
      <c r="B247" s="387" t="s">
        <v>291</v>
      </c>
      <c r="C247" s="323" t="s">
        <v>1330</v>
      </c>
      <c r="D247" s="343" t="s">
        <v>482</v>
      </c>
      <c r="E247" s="321"/>
      <c r="F247" s="34"/>
      <c r="G247" s="34"/>
      <c r="H247" s="34"/>
      <c r="I247" s="345"/>
      <c r="J247" s="346"/>
      <c r="K247" s="346"/>
      <c r="L247" s="346"/>
      <c r="M247" s="346"/>
      <c r="N247" s="346"/>
      <c r="O247" s="346"/>
      <c r="P247" s="346"/>
      <c r="Q247" s="346"/>
      <c r="R247" s="347"/>
      <c r="S247" s="347"/>
      <c r="T247" s="347"/>
      <c r="U247" s="347"/>
      <c r="V247" s="347"/>
      <c r="W247" s="347"/>
      <c r="X247" s="347"/>
      <c r="Y247" s="347"/>
    </row>
    <row r="248" spans="1:25" s="410" customFormat="1">
      <c r="A248" s="740">
        <v>210</v>
      </c>
      <c r="B248" s="387" t="s">
        <v>292</v>
      </c>
      <c r="C248" s="323" t="s">
        <v>1330</v>
      </c>
      <c r="D248" s="343" t="s">
        <v>482</v>
      </c>
      <c r="E248" s="321"/>
      <c r="F248" s="411"/>
      <c r="G248" s="411"/>
      <c r="H248" s="411"/>
      <c r="I248" s="412"/>
      <c r="J248" s="413"/>
      <c r="K248" s="413"/>
      <c r="L248" s="413"/>
      <c r="M248" s="413"/>
      <c r="N248" s="413"/>
      <c r="O248" s="413"/>
      <c r="P248" s="413"/>
      <c r="Q248" s="413"/>
      <c r="R248" s="414"/>
      <c r="S248" s="414"/>
      <c r="T248" s="414"/>
      <c r="U248" s="414"/>
      <c r="V248" s="414"/>
      <c r="W248" s="414"/>
      <c r="X248" s="414"/>
      <c r="Y248" s="414"/>
    </row>
    <row r="249" spans="1:25" s="339" customFormat="1">
      <c r="A249" s="740">
        <v>211</v>
      </c>
      <c r="B249" s="416" t="s">
        <v>1345</v>
      </c>
      <c r="C249" s="417" t="s">
        <v>1323</v>
      </c>
      <c r="D249" s="415" t="s">
        <v>482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1517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1518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1519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78" t="s">
        <v>1520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385" t="s">
        <v>1521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428" t="s">
        <v>1366</v>
      </c>
      <c r="C255" s="323"/>
      <c r="D255" s="343" t="s">
        <v>1329</v>
      </c>
      <c r="E255" s="321"/>
      <c r="F255" s="34"/>
      <c r="G255" s="34"/>
      <c r="H255" s="34"/>
      <c r="I255" s="345"/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1522</v>
      </c>
      <c r="C256" s="323"/>
      <c r="D256" s="343" t="s">
        <v>1331</v>
      </c>
      <c r="E256" s="321">
        <v>0</v>
      </c>
      <c r="F256" s="34">
        <v>0</v>
      </c>
      <c r="G256" s="34">
        <v>6</v>
      </c>
      <c r="H256" s="34">
        <v>0</v>
      </c>
      <c r="I256" s="345">
        <f>E256+F256+G256+H256</f>
        <v>6</v>
      </c>
      <c r="J256" s="346"/>
      <c r="K256" s="346"/>
      <c r="L256" s="346"/>
      <c r="M256" s="346"/>
      <c r="N256" s="346"/>
      <c r="O256" s="346"/>
      <c r="P256" s="346"/>
      <c r="Q256" s="346"/>
      <c r="R256" s="347"/>
      <c r="S256" s="347"/>
      <c r="T256" s="347"/>
      <c r="U256" s="347"/>
      <c r="V256" s="347"/>
      <c r="W256" s="347"/>
      <c r="X256" s="347"/>
      <c r="Y256" s="347"/>
    </row>
    <row r="257" spans="1:25" s="339" customFormat="1">
      <c r="A257" s="740">
        <v>219</v>
      </c>
      <c r="B257" s="357" t="s">
        <v>1523</v>
      </c>
      <c r="C257" s="323"/>
      <c r="D257" s="343" t="s">
        <v>1331</v>
      </c>
      <c r="E257" s="321">
        <v>57</v>
      </c>
      <c r="F257" s="34">
        <v>76</v>
      </c>
      <c r="G257" s="34">
        <v>619</v>
      </c>
      <c r="H257" s="34">
        <v>3627</v>
      </c>
      <c r="I257" s="34">
        <f>SUM(I40:I256)</f>
        <v>4178</v>
      </c>
      <c r="J257" s="34">
        <v>0</v>
      </c>
      <c r="K257" s="34">
        <v>0</v>
      </c>
      <c r="L257" s="34">
        <v>2</v>
      </c>
      <c r="M257" s="34">
        <v>6</v>
      </c>
      <c r="N257" s="34">
        <v>0</v>
      </c>
      <c r="O257" s="34">
        <v>0</v>
      </c>
      <c r="P257" s="34">
        <v>3</v>
      </c>
      <c r="Q257" s="34">
        <v>12</v>
      </c>
      <c r="R257" s="34">
        <v>0</v>
      </c>
      <c r="S257" s="34">
        <v>0</v>
      </c>
      <c r="T257" s="34">
        <v>0</v>
      </c>
      <c r="U257" s="34">
        <v>4</v>
      </c>
      <c r="V257" s="34">
        <v>0</v>
      </c>
      <c r="W257" s="34">
        <v>0</v>
      </c>
      <c r="X257" s="34">
        <v>0</v>
      </c>
      <c r="Y257" s="34">
        <v>4</v>
      </c>
    </row>
    <row r="258" spans="1:25" s="339" customFormat="1">
      <c r="A258" s="740">
        <v>220</v>
      </c>
      <c r="B258" s="357" t="s">
        <v>1524</v>
      </c>
      <c r="C258" s="323"/>
      <c r="D258" s="343" t="s">
        <v>1331</v>
      </c>
      <c r="E258" s="320"/>
      <c r="F258" s="48"/>
      <c r="G258" s="48"/>
      <c r="H258" s="48"/>
      <c r="I258" s="344"/>
      <c r="J258" s="344"/>
      <c r="K258" s="344"/>
      <c r="L258" s="344"/>
      <c r="M258" s="344"/>
      <c r="N258" s="344"/>
      <c r="O258" s="344"/>
      <c r="P258" s="344"/>
      <c r="Q258" s="344"/>
      <c r="R258" s="344"/>
      <c r="S258" s="344"/>
      <c r="T258" s="344"/>
      <c r="U258" s="344"/>
      <c r="V258" s="344"/>
      <c r="W258" s="344"/>
      <c r="X258" s="344"/>
      <c r="Y258" s="344"/>
    </row>
    <row r="259" spans="1:25" s="576" customFormat="1">
      <c r="A259" s="740">
        <v>221</v>
      </c>
      <c r="B259" s="357" t="s">
        <v>1525</v>
      </c>
      <c r="C259" s="323"/>
      <c r="D259" s="343" t="s">
        <v>1331</v>
      </c>
      <c r="E259" s="320"/>
      <c r="F259" s="48"/>
      <c r="G259" s="48"/>
      <c r="H259" s="48"/>
      <c r="I259" s="579"/>
      <c r="J259" s="579"/>
      <c r="K259" s="579"/>
      <c r="L259" s="579"/>
      <c r="M259" s="579"/>
      <c r="N259" s="579"/>
      <c r="O259" s="579"/>
      <c r="P259" s="579"/>
      <c r="Q259" s="579"/>
      <c r="R259" s="579"/>
      <c r="S259" s="579"/>
      <c r="T259" s="579"/>
      <c r="U259" s="579"/>
      <c r="V259" s="579"/>
      <c r="W259" s="579"/>
      <c r="X259" s="579"/>
      <c r="Y259" s="579"/>
    </row>
    <row r="260" spans="1:25" s="339" customFormat="1">
      <c r="A260" s="740">
        <v>222</v>
      </c>
      <c r="B260" s="364" t="s">
        <v>1526</v>
      </c>
      <c r="C260" s="323"/>
      <c r="D260" s="343" t="s">
        <v>1331</v>
      </c>
      <c r="E260" s="321">
        <v>5</v>
      </c>
      <c r="F260" s="34">
        <v>12</v>
      </c>
      <c r="G260" s="34">
        <v>5</v>
      </c>
      <c r="H260" s="34">
        <v>8</v>
      </c>
      <c r="I260" s="345">
        <f t="shared" ref="I260:I269" si="4">E260+F260+G260+H260</f>
        <v>30</v>
      </c>
      <c r="J260" s="346"/>
      <c r="K260" s="346"/>
      <c r="L260" s="346"/>
      <c r="M260" s="346"/>
      <c r="N260" s="346"/>
      <c r="O260" s="346"/>
      <c r="P260" s="346"/>
      <c r="Q260" s="346"/>
      <c r="R260" s="347"/>
      <c r="S260" s="347"/>
      <c r="T260" s="347"/>
      <c r="U260" s="347"/>
      <c r="V260" s="347"/>
      <c r="W260" s="347"/>
      <c r="X260" s="347"/>
      <c r="Y260" s="347"/>
    </row>
    <row r="261" spans="1:25" s="576" customFormat="1">
      <c r="A261" s="740">
        <v>223</v>
      </c>
      <c r="B261" s="590" t="s">
        <v>1527</v>
      </c>
      <c r="C261" s="552"/>
      <c r="D261" s="578" t="s">
        <v>1331</v>
      </c>
      <c r="E261" s="551"/>
      <c r="F261" s="546"/>
      <c r="G261" s="546"/>
      <c r="H261" s="546"/>
      <c r="I261" s="580"/>
      <c r="J261" s="581"/>
      <c r="K261" s="581"/>
      <c r="L261" s="581"/>
      <c r="M261" s="581"/>
      <c r="N261" s="581"/>
      <c r="O261" s="581"/>
      <c r="P261" s="581"/>
      <c r="Q261" s="581"/>
      <c r="R261" s="582"/>
      <c r="S261" s="582"/>
      <c r="T261" s="582"/>
      <c r="U261" s="582"/>
      <c r="V261" s="582"/>
      <c r="W261" s="582"/>
      <c r="X261" s="582"/>
      <c r="Y261" s="582"/>
    </row>
    <row r="262" spans="1:25" s="339" customFormat="1">
      <c r="A262" s="740">
        <v>224</v>
      </c>
      <c r="B262" s="590" t="s">
        <v>1009</v>
      </c>
      <c r="C262" s="552"/>
      <c r="D262" s="578" t="s">
        <v>1331</v>
      </c>
      <c r="E262" s="321">
        <v>1</v>
      </c>
      <c r="F262" s="34">
        <v>2</v>
      </c>
      <c r="G262" s="34">
        <v>1</v>
      </c>
      <c r="H262" s="34">
        <v>1</v>
      </c>
      <c r="I262" s="345">
        <f t="shared" si="4"/>
        <v>5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89" t="s">
        <v>1361</v>
      </c>
      <c r="C263" s="343" t="s">
        <v>1328</v>
      </c>
      <c r="D263" s="343" t="s">
        <v>1331</v>
      </c>
      <c r="E263" s="321">
        <v>0</v>
      </c>
      <c r="F263" s="34">
        <v>0</v>
      </c>
      <c r="G263" s="34">
        <v>0</v>
      </c>
      <c r="H263" s="34">
        <v>0</v>
      </c>
      <c r="I263" s="345">
        <f t="shared" si="4"/>
        <v>0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1528</v>
      </c>
      <c r="C264" s="343"/>
      <c r="D264" s="343" t="s">
        <v>481</v>
      </c>
      <c r="E264" s="321">
        <v>0</v>
      </c>
      <c r="F264" s="34">
        <v>0</v>
      </c>
      <c r="G264" s="34">
        <v>3</v>
      </c>
      <c r="H264" s="34">
        <v>2</v>
      </c>
      <c r="I264" s="345">
        <f t="shared" si="4"/>
        <v>5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1529</v>
      </c>
      <c r="C265" s="343"/>
      <c r="D265" s="343" t="s">
        <v>481</v>
      </c>
      <c r="E265" s="321">
        <v>0</v>
      </c>
      <c r="F265" s="34">
        <v>0</v>
      </c>
      <c r="G265" s="34">
        <v>0</v>
      </c>
      <c r="H265" s="34">
        <v>0</v>
      </c>
      <c r="I265" s="345">
        <f t="shared" si="4"/>
        <v>0</v>
      </c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 ht="12.75">
      <c r="A266" s="740">
        <v>228</v>
      </c>
      <c r="B266" s="363" t="s">
        <v>1530</v>
      </c>
      <c r="C266" s="343"/>
      <c r="D266" s="343" t="s">
        <v>481</v>
      </c>
      <c r="E266" s="321"/>
      <c r="F266" s="34"/>
      <c r="G266" s="34"/>
      <c r="H266" s="34"/>
      <c r="I266" s="345"/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1531</v>
      </c>
      <c r="C267" s="323"/>
      <c r="D267" s="343" t="s">
        <v>481</v>
      </c>
      <c r="E267" s="321">
        <v>0</v>
      </c>
      <c r="F267" s="34">
        <v>0</v>
      </c>
      <c r="G267" s="34">
        <v>9</v>
      </c>
      <c r="H267" s="34">
        <v>22</v>
      </c>
      <c r="I267" s="345">
        <f t="shared" si="4"/>
        <v>31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65" t="s">
        <v>1532</v>
      </c>
      <c r="C268" s="323"/>
      <c r="D268" s="343" t="s">
        <v>481</v>
      </c>
      <c r="E268" s="321">
        <v>0</v>
      </c>
      <c r="F268" s="34">
        <v>0</v>
      </c>
      <c r="G268" s="34">
        <v>2</v>
      </c>
      <c r="H268" s="34">
        <v>4</v>
      </c>
      <c r="I268" s="345">
        <f t="shared" si="4"/>
        <v>6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89" t="s">
        <v>1354</v>
      </c>
      <c r="C269" s="337"/>
      <c r="D269" s="273" t="s">
        <v>481</v>
      </c>
      <c r="E269" s="321">
        <v>0</v>
      </c>
      <c r="F269" s="34">
        <v>0</v>
      </c>
      <c r="G269" s="34">
        <v>3</v>
      </c>
      <c r="H269" s="34">
        <v>1</v>
      </c>
      <c r="I269" s="345">
        <f t="shared" si="4"/>
        <v>4</v>
      </c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>
      <c r="A270" s="740">
        <v>232</v>
      </c>
      <c r="B270" s="379" t="s">
        <v>1533</v>
      </c>
      <c r="C270" s="323"/>
      <c r="D270" s="379" t="s">
        <v>1332</v>
      </c>
      <c r="E270" s="321"/>
      <c r="F270" s="34"/>
      <c r="G270" s="34"/>
      <c r="H270" s="34"/>
      <c r="I270" s="345"/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1534</v>
      </c>
      <c r="C271" s="343"/>
      <c r="D271" s="379" t="s">
        <v>1332</v>
      </c>
      <c r="E271" s="321">
        <v>0</v>
      </c>
      <c r="F271" s="34">
        <v>0</v>
      </c>
      <c r="G271" s="34">
        <v>14</v>
      </c>
      <c r="H271" s="34">
        <v>6</v>
      </c>
      <c r="I271" s="345">
        <f t="shared" ref="I271:I282" si="5">E271+F271+G271+H271</f>
        <v>20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79" t="s">
        <v>1535</v>
      </c>
      <c r="C272" s="343"/>
      <c r="D272" s="379" t="s">
        <v>1332</v>
      </c>
      <c r="E272" s="321">
        <v>3</v>
      </c>
      <c r="F272" s="34">
        <v>3</v>
      </c>
      <c r="G272" s="34">
        <v>1</v>
      </c>
      <c r="H272" s="34">
        <v>2</v>
      </c>
      <c r="I272" s="345">
        <f t="shared" si="5"/>
        <v>9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 ht="12.75">
      <c r="A273" s="740">
        <v>235</v>
      </c>
      <c r="B273" s="380" t="s">
        <v>1536</v>
      </c>
      <c r="C273" s="343"/>
      <c r="D273" s="379" t="s">
        <v>1332</v>
      </c>
      <c r="E273" s="321">
        <v>0</v>
      </c>
      <c r="F273" s="34">
        <v>0</v>
      </c>
      <c r="G273" s="34">
        <v>0</v>
      </c>
      <c r="H273" s="34">
        <v>1</v>
      </c>
      <c r="I273" s="345">
        <f t="shared" si="5"/>
        <v>1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</row>
    <row r="274" spans="1:184" s="339" customFormat="1">
      <c r="A274" s="740">
        <v>236</v>
      </c>
      <c r="B274" s="380" t="s">
        <v>1537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7</v>
      </c>
      <c r="I274" s="345">
        <f t="shared" si="5"/>
        <v>7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  <c r="GB274" s="339">
        <f>SUM(A274:GA274)</f>
        <v>250</v>
      </c>
    </row>
    <row r="275" spans="1:184" s="339" customFormat="1">
      <c r="A275" s="740">
        <v>237</v>
      </c>
      <c r="B275" s="389" t="s">
        <v>1356</v>
      </c>
      <c r="C275" s="323"/>
      <c r="D275" s="379" t="s">
        <v>1332</v>
      </c>
      <c r="E275" s="321">
        <v>0</v>
      </c>
      <c r="F275" s="34">
        <v>0</v>
      </c>
      <c r="G275" s="34">
        <v>0</v>
      </c>
      <c r="H275" s="34">
        <v>12</v>
      </c>
      <c r="I275" s="345">
        <f t="shared" si="5"/>
        <v>12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/>
      <c r="Y275" s="347"/>
    </row>
    <row r="276" spans="1:184" s="339" customFormat="1">
      <c r="A276" s="740">
        <v>238</v>
      </c>
      <c r="B276" s="387" t="s">
        <v>1538</v>
      </c>
      <c r="C276" s="323"/>
      <c r="D276" s="343" t="s">
        <v>482</v>
      </c>
      <c r="E276" s="321">
        <v>0</v>
      </c>
      <c r="F276" s="34">
        <v>0</v>
      </c>
      <c r="G276" s="34">
        <v>12</v>
      </c>
      <c r="H276" s="34">
        <v>4</v>
      </c>
      <c r="I276" s="345">
        <f t="shared" si="5"/>
        <v>16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>
        <v>1</v>
      </c>
      <c r="Y276" s="347"/>
    </row>
    <row r="277" spans="1:184" s="339" customFormat="1">
      <c r="A277" s="740">
        <v>239</v>
      </c>
      <c r="B277" s="388" t="s">
        <v>1539</v>
      </c>
      <c r="C277" s="323"/>
      <c r="D277" s="343" t="s">
        <v>482</v>
      </c>
      <c r="E277" s="321">
        <v>0</v>
      </c>
      <c r="F277" s="34">
        <v>0</v>
      </c>
      <c r="G277" s="34">
        <v>0</v>
      </c>
      <c r="H277" s="34">
        <v>2</v>
      </c>
      <c r="I277" s="345">
        <f t="shared" si="5"/>
        <v>2</v>
      </c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8" t="s">
        <v>1540</v>
      </c>
      <c r="C278" s="323"/>
      <c r="D278" s="343" t="s">
        <v>482</v>
      </c>
      <c r="E278" s="321"/>
      <c r="F278" s="34"/>
      <c r="G278" s="34"/>
      <c r="H278" s="34"/>
      <c r="I278" s="345"/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9" t="s">
        <v>1358</v>
      </c>
      <c r="C279" s="337"/>
      <c r="D279" s="273" t="s">
        <v>482</v>
      </c>
      <c r="E279" s="321">
        <v>0</v>
      </c>
      <c r="F279" s="34">
        <v>0</v>
      </c>
      <c r="G279" s="34">
        <v>0</v>
      </c>
      <c r="H279" s="34">
        <v>120</v>
      </c>
      <c r="I279" s="345">
        <f t="shared" si="5"/>
        <v>120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1541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4</v>
      </c>
      <c r="I280" s="345">
        <f t="shared" si="5"/>
        <v>4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87" t="s">
        <v>1542</v>
      </c>
      <c r="C281" s="323"/>
      <c r="D281" s="343" t="s">
        <v>482</v>
      </c>
      <c r="E281" s="321">
        <v>0</v>
      </c>
      <c r="F281" s="34">
        <v>0</v>
      </c>
      <c r="G281" s="34">
        <v>0</v>
      </c>
      <c r="H281" s="34">
        <v>35</v>
      </c>
      <c r="I281" s="345">
        <f t="shared" si="5"/>
        <v>35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1544</v>
      </c>
      <c r="C282" s="323"/>
      <c r="D282" s="343" t="s">
        <v>1329</v>
      </c>
      <c r="E282" s="321">
        <v>0</v>
      </c>
      <c r="F282" s="34">
        <v>0</v>
      </c>
      <c r="G282" s="34">
        <v>1</v>
      </c>
      <c r="H282" s="34">
        <v>22</v>
      </c>
      <c r="I282" s="345">
        <f t="shared" si="5"/>
        <v>23</v>
      </c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1545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1546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1547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339" customFormat="1">
      <c r="A286" s="740">
        <v>248</v>
      </c>
      <c r="B286" s="378" t="s">
        <v>1548</v>
      </c>
      <c r="C286" s="323"/>
      <c r="D286" s="343" t="s">
        <v>1329</v>
      </c>
      <c r="E286" s="321"/>
      <c r="F286" s="34"/>
      <c r="G286" s="34"/>
      <c r="H286" s="34"/>
      <c r="I286" s="345"/>
      <c r="J286" s="346"/>
      <c r="K286" s="346"/>
      <c r="L286" s="346"/>
      <c r="M286" s="346"/>
      <c r="N286" s="346"/>
      <c r="O286" s="346"/>
      <c r="P286" s="346"/>
      <c r="Q286" s="346"/>
      <c r="R286" s="347"/>
      <c r="S286" s="347"/>
      <c r="T286" s="347"/>
      <c r="U286" s="347"/>
      <c r="V286" s="347"/>
      <c r="W286" s="347"/>
      <c r="X286" s="347"/>
      <c r="Y286" s="347"/>
    </row>
    <row r="287" spans="1:184" s="544" customFormat="1">
      <c r="A287" s="740">
        <v>249</v>
      </c>
      <c r="B287" s="378" t="s">
        <v>325</v>
      </c>
      <c r="C287" s="323"/>
      <c r="D287" s="343" t="s">
        <v>1329</v>
      </c>
      <c r="E287" s="551"/>
      <c r="F287" s="546"/>
      <c r="G287" s="546"/>
      <c r="H287" s="546"/>
      <c r="I287" s="547"/>
      <c r="J287" s="548"/>
      <c r="K287" s="548"/>
      <c r="L287" s="548"/>
      <c r="M287" s="548"/>
      <c r="N287" s="548"/>
      <c r="O287" s="548"/>
      <c r="P287" s="548"/>
      <c r="Q287" s="548"/>
      <c r="R287" s="549"/>
      <c r="S287" s="549"/>
      <c r="T287" s="549"/>
      <c r="U287" s="549"/>
      <c r="V287" s="549"/>
      <c r="W287" s="549"/>
      <c r="X287" s="549"/>
      <c r="Y287" s="549"/>
    </row>
    <row r="288" spans="1:184" s="339" customFormat="1">
      <c r="A288" s="740">
        <v>250</v>
      </c>
      <c r="B288" s="550" t="s">
        <v>1543</v>
      </c>
      <c r="C288" s="552"/>
      <c r="D288" s="545" t="s">
        <v>1321</v>
      </c>
      <c r="E288" s="321">
        <v>0</v>
      </c>
      <c r="F288" s="34">
        <v>0</v>
      </c>
      <c r="G288" s="34">
        <v>0</v>
      </c>
      <c r="H288" s="34">
        <v>5</v>
      </c>
      <c r="I288" s="345">
        <f>E288+F288+G288+H288</f>
        <v>5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78" t="s">
        <v>1549</v>
      </c>
      <c r="C289" s="323"/>
      <c r="D289" s="343" t="s">
        <v>1329</v>
      </c>
      <c r="E289" s="321">
        <v>0</v>
      </c>
      <c r="F289" s="34">
        <v>0</v>
      </c>
      <c r="G289" s="34">
        <v>0</v>
      </c>
      <c r="H289" s="34">
        <v>1</v>
      </c>
      <c r="I289" s="345">
        <f>E289+F289+G289+H289</f>
        <v>1</v>
      </c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1550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1333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1551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1552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327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57" t="s">
        <v>1553</v>
      </c>
      <c r="C295" s="323"/>
      <c r="D295" s="343" t="s">
        <v>1331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1554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1555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1556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339" customFormat="1">
      <c r="A299" s="740">
        <v>261</v>
      </c>
      <c r="B299" s="363" t="s">
        <v>1557</v>
      </c>
      <c r="C299" s="323"/>
      <c r="D299" s="343" t="s">
        <v>481</v>
      </c>
      <c r="E299" s="321"/>
      <c r="F299" s="34"/>
      <c r="G299" s="34"/>
      <c r="H299" s="34"/>
      <c r="I299" s="345"/>
      <c r="J299" s="346"/>
      <c r="K299" s="346"/>
      <c r="L299" s="346"/>
      <c r="M299" s="346"/>
      <c r="N299" s="346"/>
      <c r="O299" s="346"/>
      <c r="P299" s="346"/>
      <c r="Q299" s="346"/>
      <c r="R299" s="347"/>
      <c r="S299" s="347"/>
      <c r="T299" s="347"/>
      <c r="U299" s="347"/>
      <c r="V299" s="347"/>
      <c r="W299" s="347"/>
      <c r="X299" s="347"/>
      <c r="Y299" s="347"/>
    </row>
    <row r="300" spans="1:25" s="429" customFormat="1" ht="12.75">
      <c r="A300" s="740">
        <v>262</v>
      </c>
      <c r="B300" s="363" t="s">
        <v>330</v>
      </c>
      <c r="C300" s="343"/>
      <c r="D300" s="343" t="s">
        <v>481</v>
      </c>
      <c r="E300" s="321"/>
      <c r="F300" s="411"/>
      <c r="G300" s="411"/>
      <c r="H300" s="411"/>
      <c r="I300" s="431"/>
      <c r="J300" s="432"/>
      <c r="K300" s="432"/>
      <c r="L300" s="432"/>
      <c r="M300" s="432"/>
      <c r="N300" s="432"/>
      <c r="O300" s="432"/>
      <c r="P300" s="432"/>
      <c r="Q300" s="432"/>
      <c r="R300" s="433"/>
      <c r="S300" s="433"/>
      <c r="T300" s="433"/>
      <c r="U300" s="433"/>
      <c r="V300" s="433"/>
      <c r="W300" s="433"/>
      <c r="X300" s="433"/>
      <c r="Y300" s="433"/>
    </row>
    <row r="301" spans="1:25" s="339" customFormat="1" ht="12.75">
      <c r="A301" s="740">
        <v>263</v>
      </c>
      <c r="B301" s="273" t="s">
        <v>1558</v>
      </c>
      <c r="C301" s="273"/>
      <c r="D301" s="430" t="s">
        <v>485</v>
      </c>
      <c r="E301" s="321">
        <v>0</v>
      </c>
      <c r="F301" s="34">
        <v>0</v>
      </c>
      <c r="G301" s="34">
        <v>3</v>
      </c>
      <c r="H301" s="34">
        <v>1</v>
      </c>
      <c r="I301" s="345">
        <f>E301+F301+G301+H301</f>
        <v>4</v>
      </c>
      <c r="J301" s="346"/>
      <c r="K301" s="346"/>
      <c r="L301" s="346"/>
      <c r="M301" s="346"/>
      <c r="N301" s="346"/>
      <c r="O301" s="346"/>
      <c r="P301" s="346"/>
      <c r="Q301" s="346"/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1559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29</v>
      </c>
      <c r="I302" s="345">
        <f>E302+F302+G302+H302</f>
        <v>29</v>
      </c>
      <c r="J302" s="346"/>
      <c r="K302" s="346"/>
      <c r="L302" s="346"/>
      <c r="M302" s="346"/>
      <c r="N302" s="346"/>
      <c r="O302" s="346"/>
      <c r="P302" s="346"/>
      <c r="Q302" s="346">
        <v>1</v>
      </c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1560</v>
      </c>
      <c r="C303" s="343"/>
      <c r="D303" s="343" t="s">
        <v>485</v>
      </c>
      <c r="E303" s="321">
        <v>0</v>
      </c>
      <c r="F303" s="34">
        <v>0</v>
      </c>
      <c r="G303" s="34">
        <v>0</v>
      </c>
      <c r="H303" s="34">
        <v>3</v>
      </c>
      <c r="I303" s="345">
        <f>E303+F303+G303+H303</f>
        <v>3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1561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1</v>
      </c>
      <c r="I304" s="345">
        <f>E304+F304+G304+H304</f>
        <v>1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379" t="s">
        <v>1334</v>
      </c>
      <c r="C305" s="343" t="s">
        <v>1328</v>
      </c>
      <c r="D305" s="343" t="s">
        <v>485</v>
      </c>
      <c r="E305" s="321">
        <v>0</v>
      </c>
      <c r="F305" s="34">
        <v>0</v>
      </c>
      <c r="G305" s="34">
        <v>0</v>
      </c>
      <c r="H305" s="34">
        <v>36</v>
      </c>
      <c r="I305" s="345">
        <f>E305+F305+G305+H305</f>
        <v>36</v>
      </c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543" t="s">
        <v>1563</v>
      </c>
      <c r="C306" s="543"/>
      <c r="D306" s="543" t="s">
        <v>482</v>
      </c>
      <c r="E306" s="321"/>
      <c r="F306" s="34"/>
      <c r="G306" s="34"/>
      <c r="H306" s="34"/>
      <c r="I306" s="345"/>
      <c r="J306" s="346"/>
      <c r="K306" s="346"/>
      <c r="L306" s="346"/>
      <c r="M306" s="346"/>
      <c r="N306" s="346"/>
      <c r="O306" s="346"/>
      <c r="P306" s="346"/>
      <c r="Q306" s="346"/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1562</v>
      </c>
      <c r="C307" s="343"/>
      <c r="D307" s="343" t="s">
        <v>482</v>
      </c>
      <c r="E307" s="321">
        <v>0</v>
      </c>
      <c r="F307" s="34">
        <v>0</v>
      </c>
      <c r="G307" s="34">
        <v>0</v>
      </c>
      <c r="H307" s="34">
        <v>135</v>
      </c>
      <c r="I307" s="345">
        <f>E307+F307+G307+H307</f>
        <v>135</v>
      </c>
      <c r="J307" s="346"/>
      <c r="K307" s="346"/>
      <c r="L307" s="346"/>
      <c r="M307" s="346"/>
      <c r="N307" s="346"/>
      <c r="O307" s="346"/>
      <c r="P307" s="346"/>
      <c r="Q307" s="346">
        <v>3</v>
      </c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1564</v>
      </c>
      <c r="C308" s="343" t="s">
        <v>1328</v>
      </c>
      <c r="D308" s="343" t="s">
        <v>482</v>
      </c>
      <c r="E308" s="321">
        <v>0</v>
      </c>
      <c r="F308" s="34">
        <v>0</v>
      </c>
      <c r="G308" s="34">
        <v>0</v>
      </c>
      <c r="H308" s="34">
        <v>9</v>
      </c>
      <c r="I308" s="345">
        <f>E308+F308+G308+H308</f>
        <v>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7" t="s">
        <v>1565</v>
      </c>
      <c r="C309" s="343"/>
      <c r="D309" s="343" t="s">
        <v>482</v>
      </c>
      <c r="E309" s="321">
        <v>0</v>
      </c>
      <c r="F309" s="34">
        <v>0</v>
      </c>
      <c r="G309" s="34">
        <v>0</v>
      </c>
      <c r="H309" s="34">
        <v>39</v>
      </c>
      <c r="I309" s="345">
        <f>E309+F309+G309+H309</f>
        <v>39</v>
      </c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1566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2.75">
      <c r="A311" s="740">
        <v>273</v>
      </c>
      <c r="B311" s="381" t="s">
        <v>337</v>
      </c>
      <c r="C311" s="343"/>
      <c r="D311" s="343" t="s">
        <v>1321</v>
      </c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1"/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3.5" thickBot="1">
      <c r="A313" s="740">
        <v>275</v>
      </c>
      <c r="B313" s="384" t="s">
        <v>338</v>
      </c>
      <c r="C313" s="343" t="s">
        <v>1328</v>
      </c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7" t="s">
        <v>340</v>
      </c>
      <c r="C314" s="343"/>
      <c r="D314" s="343"/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78" t="s">
        <v>1567</v>
      </c>
      <c r="C315" s="343"/>
      <c r="D315" s="343" t="s">
        <v>478</v>
      </c>
      <c r="E315" s="321"/>
      <c r="F315" s="34"/>
      <c r="G315" s="34"/>
      <c r="H315" s="34"/>
      <c r="I315" s="345"/>
      <c r="J315" s="346"/>
      <c r="K315" s="346"/>
      <c r="L315" s="346"/>
      <c r="M315" s="346"/>
      <c r="N315" s="346"/>
      <c r="O315" s="346"/>
      <c r="P315" s="346"/>
      <c r="Q315" s="346"/>
      <c r="R315" s="347"/>
      <c r="S315" s="347"/>
      <c r="T315" s="347"/>
      <c r="U315" s="347"/>
      <c r="V315" s="347"/>
      <c r="W315" s="347"/>
      <c r="X315" s="347"/>
      <c r="Y315" s="347"/>
    </row>
    <row r="316" spans="1:184" s="339" customFormat="1" ht="12.75">
      <c r="A316" s="740">
        <v>278</v>
      </c>
      <c r="B316" s="357" t="s">
        <v>1568</v>
      </c>
      <c r="C316" s="343" t="s">
        <v>1328</v>
      </c>
      <c r="D316" s="343" t="s">
        <v>480</v>
      </c>
      <c r="E316" s="320"/>
      <c r="F316" s="48"/>
      <c r="G316" s="48"/>
      <c r="H316" s="48"/>
      <c r="I316" s="344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  <c r="Y316" s="346"/>
    </row>
    <row r="317" spans="1:184" s="339" customFormat="1" ht="12.75">
      <c r="A317" s="740">
        <v>279</v>
      </c>
      <c r="B317" s="363" t="s">
        <v>1569</v>
      </c>
      <c r="C317" s="343" t="s">
        <v>1328</v>
      </c>
      <c r="D317" s="343" t="s">
        <v>481</v>
      </c>
      <c r="E317" s="321">
        <v>0</v>
      </c>
      <c r="F317" s="34">
        <v>0</v>
      </c>
      <c r="G317" s="34">
        <v>0</v>
      </c>
      <c r="H317" s="34">
        <v>3</v>
      </c>
      <c r="I317" s="345">
        <f t="shared" ref="I317:I323" si="6">E317+F317+G317+H317</f>
        <v>3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</row>
    <row r="318" spans="1:184" s="339" customFormat="1" ht="12.75">
      <c r="A318" s="740">
        <v>280</v>
      </c>
      <c r="B318" s="379" t="s">
        <v>1570</v>
      </c>
      <c r="C318" s="343" t="s">
        <v>1328</v>
      </c>
      <c r="D318" s="343" t="s">
        <v>485</v>
      </c>
      <c r="E318" s="321">
        <v>0</v>
      </c>
      <c r="F318" s="34">
        <v>0</v>
      </c>
      <c r="G318" s="34">
        <v>0</v>
      </c>
      <c r="H318" s="34">
        <v>1</v>
      </c>
      <c r="I318" s="345">
        <f t="shared" si="6"/>
        <v>1</v>
      </c>
      <c r="J318" s="346"/>
      <c r="K318" s="346"/>
      <c r="L318" s="346"/>
      <c r="M318" s="346"/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  <c r="GB318" s="339">
        <f>SUM(A318:GA318)</f>
        <v>282</v>
      </c>
    </row>
    <row r="319" spans="1:184" s="339" customFormat="1" ht="12.75">
      <c r="A319" s="740">
        <v>281</v>
      </c>
      <c r="B319" s="387" t="s">
        <v>1571</v>
      </c>
      <c r="C319" s="343" t="s">
        <v>1328</v>
      </c>
      <c r="D319" s="343" t="s">
        <v>482</v>
      </c>
      <c r="E319" s="321">
        <v>0</v>
      </c>
      <c r="F319" s="34">
        <v>0</v>
      </c>
      <c r="G319" s="34">
        <v>0</v>
      </c>
      <c r="H319" s="34">
        <v>3</v>
      </c>
      <c r="I319" s="345">
        <f t="shared" si="6"/>
        <v>3</v>
      </c>
      <c r="J319" s="346"/>
      <c r="K319" s="346"/>
      <c r="L319" s="346"/>
      <c r="M319" s="346">
        <v>1</v>
      </c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344</v>
      </c>
      <c r="C320" s="343"/>
      <c r="D320" s="343" t="s">
        <v>1321</v>
      </c>
      <c r="E320" s="321">
        <v>0</v>
      </c>
      <c r="F320" s="34">
        <v>0</v>
      </c>
      <c r="G320" s="34">
        <v>0</v>
      </c>
      <c r="H320" s="34">
        <v>2</v>
      </c>
      <c r="I320" s="345">
        <f t="shared" si="6"/>
        <v>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381" t="s">
        <v>1572</v>
      </c>
      <c r="C321" s="288"/>
      <c r="D321" s="343" t="s">
        <v>1321</v>
      </c>
      <c r="E321" s="321">
        <v>0</v>
      </c>
      <c r="F321" s="34">
        <v>0</v>
      </c>
      <c r="G321" s="34">
        <v>0</v>
      </c>
      <c r="H321" s="34">
        <v>42</v>
      </c>
      <c r="I321" s="345">
        <f t="shared" si="6"/>
        <v>42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474" t="s">
        <v>1578</v>
      </c>
      <c r="C322" s="343"/>
      <c r="D322" s="511" t="s">
        <v>478</v>
      </c>
      <c r="E322" s="321">
        <v>0</v>
      </c>
      <c r="F322" s="34">
        <v>0</v>
      </c>
      <c r="G322" s="34">
        <v>0</v>
      </c>
      <c r="H322" s="34">
        <v>38</v>
      </c>
      <c r="I322" s="345">
        <f t="shared" si="6"/>
        <v>38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339" customFormat="1" ht="12.75">
      <c r="A323" s="740">
        <v>285</v>
      </c>
      <c r="B323" s="543" t="s">
        <v>1579</v>
      </c>
      <c r="C323" s="727"/>
      <c r="D323" s="543" t="s">
        <v>478</v>
      </c>
      <c r="E323" s="321">
        <v>0</v>
      </c>
      <c r="F323" s="34">
        <v>0</v>
      </c>
      <c r="G323" s="34">
        <v>0</v>
      </c>
      <c r="H323" s="34">
        <v>0</v>
      </c>
      <c r="I323" s="345">
        <f t="shared" si="6"/>
        <v>0</v>
      </c>
      <c r="J323" s="346"/>
      <c r="K323" s="346"/>
      <c r="L323" s="346"/>
      <c r="M323" s="346"/>
      <c r="N323" s="346"/>
      <c r="O323" s="346"/>
      <c r="P323" s="346"/>
      <c r="Q323" s="346"/>
      <c r="R323" s="347"/>
      <c r="S323" s="347"/>
      <c r="T323" s="347"/>
      <c r="U323" s="347"/>
      <c r="V323" s="347"/>
      <c r="W323" s="347"/>
      <c r="X323" s="347"/>
      <c r="Y323" s="347"/>
    </row>
    <row r="324" spans="1:25" s="491" customFormat="1" ht="12.75">
      <c r="A324" s="740">
        <v>286</v>
      </c>
      <c r="B324" s="543" t="s">
        <v>1580</v>
      </c>
      <c r="C324" s="727"/>
      <c r="D324" s="543" t="s">
        <v>478</v>
      </c>
      <c r="E324" s="439"/>
      <c r="F324" s="435"/>
      <c r="G324" s="435"/>
      <c r="H324" s="435"/>
      <c r="I324" s="493"/>
      <c r="J324" s="494"/>
      <c r="K324" s="494"/>
      <c r="L324" s="494"/>
      <c r="M324" s="494"/>
      <c r="N324" s="494"/>
      <c r="O324" s="494"/>
      <c r="P324" s="494"/>
      <c r="Q324" s="494"/>
      <c r="R324" s="495"/>
      <c r="S324" s="495"/>
      <c r="T324" s="495"/>
      <c r="U324" s="495"/>
      <c r="V324" s="495"/>
      <c r="W324" s="495"/>
      <c r="X324" s="495"/>
      <c r="Y324" s="495"/>
    </row>
    <row r="325" spans="1:25" s="476" customFormat="1" ht="12.75">
      <c r="A325" s="740">
        <v>287</v>
      </c>
      <c r="B325" s="474" t="s">
        <v>349</v>
      </c>
      <c r="C325" s="343"/>
      <c r="D325" s="475" t="s">
        <v>478</v>
      </c>
      <c r="E325" s="439"/>
      <c r="F325" s="435"/>
      <c r="G325" s="435"/>
      <c r="H325" s="435"/>
      <c r="I325" s="477"/>
      <c r="J325" s="478"/>
      <c r="K325" s="478"/>
      <c r="L325" s="478"/>
      <c r="M325" s="478"/>
      <c r="N325" s="478"/>
      <c r="O325" s="478"/>
      <c r="P325" s="478"/>
      <c r="Q325" s="478"/>
      <c r="R325" s="479"/>
      <c r="S325" s="479"/>
      <c r="T325" s="479"/>
      <c r="U325" s="479"/>
      <c r="V325" s="479"/>
      <c r="W325" s="479"/>
      <c r="X325" s="479"/>
      <c r="Y325" s="479"/>
    </row>
    <row r="326" spans="1:25" s="536" customFormat="1" ht="12.75">
      <c r="A326" s="740">
        <v>288</v>
      </c>
      <c r="B326" s="475" t="s">
        <v>1018</v>
      </c>
      <c r="C326" s="492"/>
      <c r="D326" s="475" t="s">
        <v>478</v>
      </c>
      <c r="E326" s="542"/>
      <c r="F326" s="537"/>
      <c r="G326" s="537"/>
      <c r="H326" s="537"/>
      <c r="I326" s="538"/>
      <c r="J326" s="539"/>
      <c r="K326" s="539"/>
      <c r="L326" s="539"/>
      <c r="M326" s="539"/>
      <c r="N326" s="539"/>
      <c r="O326" s="539"/>
      <c r="P326" s="539"/>
      <c r="Q326" s="539"/>
      <c r="R326" s="540"/>
      <c r="S326" s="540"/>
      <c r="T326" s="540"/>
      <c r="U326" s="540"/>
      <c r="V326" s="540"/>
      <c r="W326" s="540"/>
      <c r="X326" s="540"/>
      <c r="Y326" s="540"/>
    </row>
    <row r="327" spans="1:25" s="468" customFormat="1" ht="12.75">
      <c r="A327" s="740">
        <v>289</v>
      </c>
      <c r="B327" s="480" t="s">
        <v>1583</v>
      </c>
      <c r="C327" s="480"/>
      <c r="D327" s="480" t="s">
        <v>480</v>
      </c>
      <c r="E327" s="439"/>
      <c r="F327" s="435"/>
      <c r="G327" s="435"/>
      <c r="H327" s="435"/>
      <c r="I327" s="469"/>
      <c r="J327" s="470"/>
      <c r="K327" s="470"/>
      <c r="L327" s="470"/>
      <c r="M327" s="470"/>
      <c r="N327" s="470"/>
      <c r="O327" s="470"/>
      <c r="P327" s="470"/>
      <c r="Q327" s="470"/>
      <c r="R327" s="471"/>
      <c r="S327" s="471"/>
      <c r="T327" s="471"/>
      <c r="U327" s="471"/>
      <c r="V327" s="471"/>
      <c r="W327" s="471"/>
      <c r="X327" s="471"/>
      <c r="Y327" s="471"/>
    </row>
    <row r="328" spans="1:25" s="339" customFormat="1" ht="12.75">
      <c r="A328" s="740">
        <v>290</v>
      </c>
      <c r="B328" s="543" t="s">
        <v>1581</v>
      </c>
      <c r="C328" s="541"/>
      <c r="D328" s="543" t="s">
        <v>480</v>
      </c>
      <c r="E328" s="321"/>
      <c r="F328" s="34"/>
      <c r="G328" s="34"/>
      <c r="H328" s="34"/>
      <c r="I328" s="345"/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472" t="s">
        <v>1582</v>
      </c>
      <c r="C329" s="472"/>
      <c r="D329" s="472" t="s">
        <v>480</v>
      </c>
      <c r="E329" s="321">
        <v>0</v>
      </c>
      <c r="F329" s="34">
        <v>0</v>
      </c>
      <c r="G329" s="34">
        <v>0</v>
      </c>
      <c r="H329" s="34">
        <v>4</v>
      </c>
      <c r="I329" s="345">
        <f>E329+F329+G329+H329</f>
        <v>4</v>
      </c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1584</v>
      </c>
      <c r="C330" s="343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1585</v>
      </c>
      <c r="C331" s="288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1586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63" t="s">
        <v>353</v>
      </c>
      <c r="C333" s="343"/>
      <c r="D333" s="343" t="s">
        <v>481</v>
      </c>
      <c r="E333" s="321"/>
      <c r="F333" s="34"/>
      <c r="G333" s="34"/>
      <c r="H333" s="34"/>
      <c r="I333" s="345"/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339" customFormat="1" ht="12.75">
      <c r="A334" s="740">
        <v>296</v>
      </c>
      <c r="B334" s="379" t="s">
        <v>1587</v>
      </c>
      <c r="C334" s="343" t="s">
        <v>1328</v>
      </c>
      <c r="D334" s="343" t="s">
        <v>485</v>
      </c>
      <c r="E334" s="321">
        <v>0</v>
      </c>
      <c r="F334" s="34">
        <v>0</v>
      </c>
      <c r="G334" s="34">
        <v>0</v>
      </c>
      <c r="H334" s="34">
        <v>2</v>
      </c>
      <c r="I334" s="345">
        <f>E334+F334+G334+H334</f>
        <v>2</v>
      </c>
      <c r="J334" s="346"/>
      <c r="K334" s="346"/>
      <c r="L334" s="346"/>
      <c r="M334" s="346"/>
      <c r="N334" s="346"/>
      <c r="O334" s="346"/>
      <c r="P334" s="346"/>
      <c r="Q334" s="346"/>
      <c r="R334" s="347"/>
      <c r="S334" s="347"/>
      <c r="T334" s="347"/>
      <c r="U334" s="347"/>
      <c r="V334" s="347"/>
      <c r="W334" s="347"/>
      <c r="X334" s="347"/>
      <c r="Y334" s="347"/>
    </row>
    <row r="335" spans="1:25" s="451" customFormat="1" ht="12.75">
      <c r="A335" s="740">
        <v>297</v>
      </c>
      <c r="B335" s="379" t="s">
        <v>1588</v>
      </c>
      <c r="C335" s="343"/>
      <c r="D335" s="343" t="s">
        <v>485</v>
      </c>
      <c r="E335" s="439"/>
      <c r="F335" s="435"/>
      <c r="G335" s="435"/>
      <c r="H335" s="435"/>
      <c r="I335" s="452"/>
      <c r="J335" s="453"/>
      <c r="K335" s="453"/>
      <c r="L335" s="453"/>
      <c r="M335" s="453"/>
      <c r="N335" s="453"/>
      <c r="O335" s="453"/>
      <c r="P335" s="453"/>
      <c r="Q335" s="453"/>
      <c r="R335" s="454"/>
      <c r="S335" s="454"/>
      <c r="T335" s="454"/>
      <c r="U335" s="454"/>
      <c r="V335" s="454"/>
      <c r="W335" s="454"/>
      <c r="X335" s="454"/>
      <c r="Y335" s="454"/>
    </row>
    <row r="336" spans="1:25" s="339" customFormat="1" ht="12.75">
      <c r="A336" s="740">
        <v>298</v>
      </c>
      <c r="B336" s="475" t="s">
        <v>1360</v>
      </c>
      <c r="C336" s="475"/>
      <c r="D336" s="475" t="s">
        <v>485</v>
      </c>
      <c r="E336" s="321">
        <v>0</v>
      </c>
      <c r="F336" s="34">
        <v>0</v>
      </c>
      <c r="G336" s="34">
        <v>0</v>
      </c>
      <c r="H336" s="34">
        <v>2</v>
      </c>
      <c r="I336" s="345">
        <f>E336+F336+G336+H336</f>
        <v>2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273" t="s">
        <v>1092</v>
      </c>
      <c r="C337" s="273"/>
      <c r="D337" s="27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339" customFormat="1" ht="12.75">
      <c r="A338" s="740">
        <v>300</v>
      </c>
      <c r="B338" s="379" t="s">
        <v>1589</v>
      </c>
      <c r="C338" s="351"/>
      <c r="D338" s="343" t="s">
        <v>485</v>
      </c>
      <c r="E338" s="321">
        <v>0</v>
      </c>
      <c r="F338" s="34">
        <v>0</v>
      </c>
      <c r="G338" s="34">
        <v>0</v>
      </c>
      <c r="H338" s="34">
        <v>1</v>
      </c>
      <c r="I338" s="345">
        <f>E338+F338+G338+H338</f>
        <v>1</v>
      </c>
      <c r="J338" s="346"/>
      <c r="K338" s="346"/>
      <c r="L338" s="346"/>
      <c r="M338" s="346"/>
      <c r="N338" s="346"/>
      <c r="O338" s="346"/>
      <c r="P338" s="346"/>
      <c r="Q338" s="346"/>
      <c r="R338" s="347"/>
      <c r="S338" s="347"/>
      <c r="T338" s="347"/>
      <c r="U338" s="347"/>
      <c r="V338" s="347"/>
      <c r="W338" s="347"/>
      <c r="X338" s="347"/>
      <c r="Y338" s="347"/>
    </row>
    <row r="339" spans="1:25" s="441" customFormat="1" ht="12.75">
      <c r="A339" s="740">
        <v>301</v>
      </c>
      <c r="B339" s="387" t="s">
        <v>1590</v>
      </c>
      <c r="C339" s="343" t="s">
        <v>1328</v>
      </c>
      <c r="D339" s="343" t="s">
        <v>482</v>
      </c>
      <c r="E339" s="439"/>
      <c r="F339" s="435"/>
      <c r="G339" s="435"/>
      <c r="H339" s="435"/>
      <c r="I339" s="442"/>
      <c r="J339" s="443"/>
      <c r="K339" s="443"/>
      <c r="L339" s="443"/>
      <c r="M339" s="443"/>
      <c r="N339" s="443"/>
      <c r="O339" s="443"/>
      <c r="P339" s="443"/>
      <c r="Q339" s="443"/>
      <c r="R339" s="444"/>
      <c r="S339" s="444"/>
      <c r="T339" s="444"/>
      <c r="U339" s="444"/>
      <c r="V339" s="444"/>
      <c r="W339" s="444"/>
      <c r="X339" s="444"/>
      <c r="Y339" s="444"/>
    </row>
    <row r="340" spans="1:25" s="339" customFormat="1" ht="12.75">
      <c r="A340" s="740">
        <v>302</v>
      </c>
      <c r="B340" s="387" t="s">
        <v>1591</v>
      </c>
      <c r="C340" s="343"/>
      <c r="D340" s="343" t="s">
        <v>482</v>
      </c>
      <c r="E340" s="321"/>
      <c r="F340" s="34"/>
      <c r="G340" s="34"/>
      <c r="H340" s="34"/>
      <c r="I340" s="345"/>
      <c r="J340" s="346"/>
      <c r="K340" s="346"/>
      <c r="L340" s="346"/>
      <c r="M340" s="346"/>
      <c r="N340" s="346"/>
      <c r="O340" s="346"/>
      <c r="P340" s="346"/>
      <c r="Q340" s="346"/>
      <c r="R340" s="347"/>
      <c r="S340" s="347"/>
      <c r="T340" s="347"/>
      <c r="U340" s="347">
        <v>1</v>
      </c>
      <c r="V340" s="347"/>
      <c r="W340" s="347"/>
      <c r="X340" s="347"/>
      <c r="Y340" s="347"/>
    </row>
    <row r="341" spans="1:25" s="424" customFormat="1" ht="12.75">
      <c r="A341" s="740">
        <v>303</v>
      </c>
      <c r="B341" s="511" t="s">
        <v>1365</v>
      </c>
      <c r="C341" s="273"/>
      <c r="D341" s="273" t="s">
        <v>482</v>
      </c>
      <c r="E341" s="321"/>
      <c r="F341" s="411"/>
      <c r="G341" s="411"/>
      <c r="H341" s="411"/>
      <c r="I341" s="425"/>
      <c r="J341" s="426"/>
      <c r="K341" s="426"/>
      <c r="L341" s="426"/>
      <c r="M341" s="426"/>
      <c r="N341" s="426"/>
      <c r="O341" s="426"/>
      <c r="P341" s="426"/>
      <c r="Q341" s="426"/>
      <c r="R341" s="427"/>
      <c r="S341" s="427"/>
      <c r="T341" s="427"/>
      <c r="U341" s="427"/>
      <c r="V341" s="427"/>
      <c r="W341" s="427"/>
      <c r="X341" s="427"/>
      <c r="Y341" s="427"/>
    </row>
    <row r="342" spans="1:25" s="339" customFormat="1" ht="12.75">
      <c r="A342" s="740">
        <v>304</v>
      </c>
      <c r="B342" s="387" t="s">
        <v>1592</v>
      </c>
      <c r="C342" s="343"/>
      <c r="D342" s="343" t="s">
        <v>482</v>
      </c>
      <c r="E342" s="321">
        <v>1</v>
      </c>
      <c r="F342" s="34">
        <v>7</v>
      </c>
      <c r="G342" s="34">
        <v>1</v>
      </c>
      <c r="H342" s="34">
        <v>6</v>
      </c>
      <c r="I342" s="345">
        <f>E342+F342+G342+H342</f>
        <v>15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511" t="s">
        <v>1364</v>
      </c>
      <c r="C343" s="273"/>
      <c r="D343" s="273" t="s">
        <v>482</v>
      </c>
      <c r="E343" s="321">
        <v>0</v>
      </c>
      <c r="F343" s="34">
        <v>1</v>
      </c>
      <c r="G343" s="34">
        <v>0</v>
      </c>
      <c r="H343" s="34">
        <v>2</v>
      </c>
      <c r="I343" s="345">
        <f>E343+F343+G343+H343</f>
        <v>3</v>
      </c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78" t="s">
        <v>361</v>
      </c>
      <c r="C344" s="343"/>
      <c r="D344" s="343" t="s">
        <v>478</v>
      </c>
      <c r="E344" s="321"/>
      <c r="F344" s="34"/>
      <c r="G344" s="34"/>
      <c r="H344" s="34"/>
      <c r="I344" s="345"/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2.75">
      <c r="A345" s="740">
        <v>307</v>
      </c>
      <c r="B345" s="343" t="s">
        <v>362</v>
      </c>
      <c r="C345" s="343"/>
      <c r="D345" s="343" t="s">
        <v>1321</v>
      </c>
      <c r="E345" s="321">
        <v>0</v>
      </c>
      <c r="F345" s="34">
        <v>0</v>
      </c>
      <c r="G345" s="34">
        <v>0</v>
      </c>
      <c r="H345" s="34">
        <v>2</v>
      </c>
      <c r="I345" s="345">
        <f>E345+F345+G345+H345</f>
        <v>2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363</v>
      </c>
      <c r="C346" s="343" t="s">
        <v>1328</v>
      </c>
      <c r="D346" s="343" t="s">
        <v>1321</v>
      </c>
      <c r="E346" s="321">
        <v>0</v>
      </c>
      <c r="F346" s="34">
        <v>0</v>
      </c>
      <c r="G346" s="34">
        <v>0</v>
      </c>
      <c r="H346" s="34">
        <v>5</v>
      </c>
      <c r="I346" s="345">
        <f>E346+F346+G346+H346</f>
        <v>5</v>
      </c>
      <c r="J346" s="346"/>
      <c r="K346" s="346"/>
      <c r="L346" s="346"/>
      <c r="M346" s="346"/>
      <c r="N346" s="346"/>
      <c r="O346" s="346"/>
      <c r="P346" s="346"/>
      <c r="Q346" s="346"/>
      <c r="R346" s="347"/>
      <c r="S346" s="347"/>
      <c r="T346" s="347"/>
      <c r="U346" s="347"/>
      <c r="V346" s="347"/>
      <c r="W346" s="347"/>
      <c r="X346" s="347"/>
      <c r="Y346" s="347"/>
    </row>
    <row r="347" spans="1:25" s="339" customFormat="1" ht="13.5" thickBot="1">
      <c r="A347" s="740">
        <v>309</v>
      </c>
      <c r="B347" s="343" t="s">
        <v>364</v>
      </c>
      <c r="C347" s="343" t="s">
        <v>1328</v>
      </c>
      <c r="D347" s="343" t="s">
        <v>478</v>
      </c>
      <c r="E347" s="321">
        <v>10</v>
      </c>
      <c r="F347" s="34">
        <v>25</v>
      </c>
      <c r="G347" s="34">
        <v>87</v>
      </c>
      <c r="H347" s="34">
        <v>630</v>
      </c>
      <c r="I347" s="34">
        <f>SUM(I260:I346)</f>
        <v>716</v>
      </c>
      <c r="J347" s="366">
        <v>0</v>
      </c>
      <c r="K347" s="366">
        <v>0</v>
      </c>
      <c r="L347" s="366">
        <v>0</v>
      </c>
      <c r="M347" s="366">
        <v>1</v>
      </c>
      <c r="N347" s="366">
        <v>0</v>
      </c>
      <c r="O347" s="366">
        <v>0</v>
      </c>
      <c r="P347" s="366">
        <v>0</v>
      </c>
      <c r="Q347" s="366">
        <v>4</v>
      </c>
      <c r="R347" s="366">
        <v>0</v>
      </c>
      <c r="S347" s="366">
        <v>0</v>
      </c>
      <c r="T347" s="366">
        <v>0</v>
      </c>
      <c r="U347" s="366">
        <v>1</v>
      </c>
      <c r="V347" s="366">
        <v>0</v>
      </c>
      <c r="W347" s="366">
        <v>0</v>
      </c>
      <c r="X347" s="366">
        <v>1</v>
      </c>
      <c r="Y347" s="366">
        <v>0</v>
      </c>
    </row>
    <row r="348" spans="1:25" s="339" customFormat="1" ht="12.75">
      <c r="A348" s="740">
        <v>310</v>
      </c>
      <c r="B348" s="378" t="s">
        <v>365</v>
      </c>
      <c r="C348" s="343"/>
      <c r="D348" s="343" t="s">
        <v>478</v>
      </c>
      <c r="E348" s="325"/>
      <c r="F348" s="325"/>
      <c r="G348" s="325"/>
      <c r="H348" s="325"/>
      <c r="I348" s="325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</row>
    <row r="349" spans="1:25" s="339" customFormat="1" ht="13.5" thickBot="1">
      <c r="A349" s="740">
        <v>311</v>
      </c>
      <c r="B349" s="378" t="s">
        <v>366</v>
      </c>
      <c r="C349" s="343"/>
      <c r="D349" s="343" t="s">
        <v>478</v>
      </c>
      <c r="E349" s="321"/>
      <c r="F349" s="34"/>
      <c r="G349" s="34"/>
      <c r="H349" s="34"/>
      <c r="I349" s="345"/>
      <c r="J349" s="367"/>
      <c r="K349" s="367"/>
      <c r="L349" s="367"/>
      <c r="M349" s="367"/>
      <c r="N349" s="367"/>
      <c r="O349" s="367"/>
      <c r="P349" s="367"/>
      <c r="Q349" s="367"/>
      <c r="R349" s="311"/>
      <c r="S349" s="311"/>
      <c r="T349" s="311"/>
      <c r="U349" s="311"/>
      <c r="V349" s="311"/>
      <c r="W349" s="311"/>
      <c r="X349" s="311"/>
      <c r="Y349" s="311"/>
    </row>
    <row r="350" spans="1:25" s="339" customFormat="1" ht="12.75">
      <c r="A350" s="740">
        <v>312</v>
      </c>
      <c r="B350" s="378" t="s">
        <v>367</v>
      </c>
      <c r="C350" s="343" t="s">
        <v>1328</v>
      </c>
      <c r="D350" s="343" t="s">
        <v>478</v>
      </c>
      <c r="E350" s="368"/>
      <c r="F350" s="368"/>
      <c r="G350" s="368"/>
      <c r="H350" s="368"/>
      <c r="I350" s="368"/>
      <c r="J350" s="368"/>
      <c r="K350" s="368"/>
      <c r="L350" s="368"/>
      <c r="M350" s="368"/>
      <c r="N350" s="368"/>
      <c r="O350" s="368"/>
      <c r="P350" s="368"/>
      <c r="Q350" s="368"/>
      <c r="R350" s="368"/>
      <c r="S350" s="368"/>
      <c r="T350" s="368"/>
      <c r="U350" s="368"/>
      <c r="V350" s="368"/>
      <c r="W350" s="368"/>
      <c r="X350" s="368"/>
      <c r="Y350" s="368"/>
    </row>
    <row r="351" spans="1:25" s="339" customFormat="1" ht="12.75">
      <c r="A351" s="740">
        <v>313</v>
      </c>
      <c r="B351" s="378" t="s">
        <v>368</v>
      </c>
      <c r="C351" s="343" t="s">
        <v>1328</v>
      </c>
      <c r="D351" s="343" t="s">
        <v>478</v>
      </c>
      <c r="E351" s="369"/>
      <c r="F351" s="369"/>
      <c r="G351" s="369"/>
      <c r="H351" s="369"/>
      <c r="I351" s="369"/>
      <c r="J351" s="369"/>
      <c r="K351" s="369"/>
      <c r="L351" s="369"/>
      <c r="M351" s="369"/>
      <c r="N351" s="369"/>
      <c r="O351" s="369"/>
      <c r="P351" s="369"/>
      <c r="Q351" s="369"/>
      <c r="R351" s="369"/>
      <c r="S351" s="369"/>
      <c r="T351" s="369"/>
      <c r="U351" s="369"/>
      <c r="V351" s="369"/>
      <c r="W351" s="369"/>
      <c r="X351" s="369"/>
      <c r="Y351" s="369"/>
    </row>
    <row r="352" spans="1:25" s="339" customFormat="1" ht="12.75">
      <c r="A352" s="740">
        <v>314</v>
      </c>
      <c r="B352" s="543" t="s">
        <v>1597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339" customFormat="1" ht="12.75">
      <c r="A353" s="740">
        <v>315</v>
      </c>
      <c r="B353" s="378" t="s">
        <v>370</v>
      </c>
      <c r="C353" s="343" t="s">
        <v>1328</v>
      </c>
      <c r="D353" s="343" t="s">
        <v>478</v>
      </c>
      <c r="E353" s="312"/>
      <c r="F353" s="367"/>
      <c r="G353" s="367"/>
      <c r="H353" s="367"/>
      <c r="I353" s="367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</row>
    <row r="354" spans="1:25" s="455" customFormat="1" ht="12.75">
      <c r="A354" s="740">
        <v>316</v>
      </c>
      <c r="B354" s="378" t="s">
        <v>371</v>
      </c>
      <c r="C354" s="343" t="s">
        <v>1328</v>
      </c>
      <c r="D354" s="343" t="s">
        <v>478</v>
      </c>
      <c r="E354" s="312"/>
      <c r="F354" s="457"/>
      <c r="G354" s="457"/>
      <c r="H354" s="457"/>
      <c r="I354" s="457"/>
      <c r="J354" s="456"/>
      <c r="K354" s="456"/>
      <c r="L354" s="456"/>
      <c r="M354" s="456"/>
      <c r="N354" s="456"/>
      <c r="O354" s="456"/>
      <c r="P354" s="456"/>
      <c r="Q354" s="456"/>
      <c r="R354" s="456"/>
      <c r="S354" s="456"/>
      <c r="T354" s="456"/>
      <c r="U354" s="456"/>
      <c r="V354" s="456"/>
      <c r="W354" s="456"/>
      <c r="X354" s="456"/>
      <c r="Y354" s="456"/>
    </row>
    <row r="355" spans="1:25" s="339" customFormat="1" ht="12.75">
      <c r="A355" s="740">
        <v>317</v>
      </c>
      <c r="B355" s="378" t="s">
        <v>1598</v>
      </c>
      <c r="C355" s="343" t="s">
        <v>1328</v>
      </c>
      <c r="D355" s="343" t="s">
        <v>478</v>
      </c>
      <c r="E355" s="312"/>
      <c r="F355" s="367"/>
      <c r="G355" s="367"/>
      <c r="H355" s="367"/>
      <c r="I355" s="367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</row>
    <row r="356" spans="1:25" s="706" customFormat="1" ht="12.75">
      <c r="A356" s="740">
        <v>318</v>
      </c>
      <c r="B356" s="543" t="s">
        <v>1599</v>
      </c>
      <c r="C356" s="727" t="s">
        <v>1328</v>
      </c>
      <c r="D356" s="727" t="s">
        <v>478</v>
      </c>
      <c r="E356" s="312"/>
      <c r="F356" s="777"/>
      <c r="G356" s="777"/>
      <c r="H356" s="777"/>
      <c r="I356" s="777"/>
      <c r="J356" s="749"/>
      <c r="K356" s="749"/>
      <c r="L356" s="749"/>
      <c r="M356" s="749"/>
      <c r="N356" s="749"/>
      <c r="O356" s="749"/>
      <c r="P356" s="749"/>
      <c r="Q356" s="749"/>
      <c r="R356" s="749"/>
      <c r="S356" s="749"/>
      <c r="T356" s="749"/>
      <c r="U356" s="749"/>
      <c r="V356" s="749"/>
      <c r="W356" s="749"/>
      <c r="X356" s="749"/>
      <c r="Y356" s="749"/>
    </row>
    <row r="357" spans="1:25" s="576" customFormat="1" ht="12.75">
      <c r="A357" s="740">
        <v>319</v>
      </c>
      <c r="B357" s="593" t="s">
        <v>1600</v>
      </c>
      <c r="C357" s="578"/>
      <c r="D357" s="578" t="s">
        <v>478</v>
      </c>
      <c r="E357" s="312"/>
      <c r="F357" s="591"/>
      <c r="G357" s="591"/>
      <c r="H357" s="591"/>
      <c r="I357" s="591"/>
      <c r="J357" s="585"/>
      <c r="K357" s="585"/>
      <c r="L357" s="585"/>
      <c r="M357" s="585"/>
      <c r="N357" s="585"/>
      <c r="O357" s="585"/>
      <c r="P357" s="585"/>
      <c r="Q357" s="585"/>
      <c r="R357" s="585"/>
      <c r="S357" s="585"/>
      <c r="T357" s="585"/>
      <c r="U357" s="585"/>
      <c r="V357" s="585"/>
      <c r="W357" s="585"/>
      <c r="X357" s="585"/>
      <c r="Y357" s="585"/>
    </row>
    <row r="358" spans="1:25" s="339" customFormat="1" ht="12.75">
      <c r="A358" s="740">
        <v>320</v>
      </c>
      <c r="B358" s="273" t="s">
        <v>1353</v>
      </c>
      <c r="C358" s="273" t="s">
        <v>1328</v>
      </c>
      <c r="D358" s="273" t="s">
        <v>478</v>
      </c>
      <c r="E358" s="312"/>
      <c r="F358" s="367"/>
      <c r="G358" s="367"/>
      <c r="H358" s="367"/>
      <c r="I358" s="367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</row>
    <row r="359" spans="1:25" s="445" customFormat="1" ht="12.75">
      <c r="A359" s="740">
        <v>321</v>
      </c>
      <c r="B359" s="378" t="s">
        <v>373</v>
      </c>
      <c r="C359" s="343" t="s">
        <v>1328</v>
      </c>
      <c r="D359" s="343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378" t="s">
        <v>374</v>
      </c>
      <c r="C360" s="446" t="s">
        <v>1328</v>
      </c>
      <c r="D360" s="446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445" customFormat="1" ht="12.75">
      <c r="A361" s="740">
        <v>323</v>
      </c>
      <c r="B361" s="273" t="s">
        <v>1594</v>
      </c>
      <c r="C361" s="273" t="s">
        <v>1328</v>
      </c>
      <c r="D361" s="273" t="s">
        <v>478</v>
      </c>
      <c r="E361" s="312"/>
      <c r="F361" s="448"/>
      <c r="G361" s="448"/>
      <c r="H361" s="448"/>
      <c r="I361" s="448"/>
      <c r="J361" s="447"/>
      <c r="K361" s="447"/>
      <c r="L361" s="447"/>
      <c r="M361" s="447"/>
      <c r="N361" s="447"/>
      <c r="O361" s="447"/>
      <c r="P361" s="447"/>
      <c r="Q361" s="447"/>
      <c r="R361" s="447"/>
      <c r="S361" s="447"/>
      <c r="T361" s="447"/>
      <c r="U361" s="447"/>
      <c r="V361" s="447"/>
      <c r="W361" s="447"/>
      <c r="X361" s="447"/>
      <c r="Y361" s="447"/>
    </row>
    <row r="362" spans="1:25" s="339" customFormat="1" ht="12.75">
      <c r="A362" s="740">
        <v>324</v>
      </c>
      <c r="B362" s="273" t="s">
        <v>1595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273" t="s">
        <v>1596</v>
      </c>
      <c r="C363" s="273" t="s">
        <v>1328</v>
      </c>
      <c r="D363" s="27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378" t="s">
        <v>1601</v>
      </c>
      <c r="C364" s="343"/>
      <c r="D364" s="343" t="s">
        <v>478</v>
      </c>
      <c r="E364" s="312"/>
      <c r="F364" s="367"/>
      <c r="G364" s="367"/>
      <c r="H364" s="367"/>
      <c r="I364" s="367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</row>
    <row r="365" spans="1:25" s="339" customFormat="1" ht="12.75">
      <c r="A365" s="740">
        <v>327</v>
      </c>
      <c r="B365" s="273" t="s">
        <v>1593</v>
      </c>
      <c r="C365" s="273"/>
      <c r="D365" s="273" t="s">
        <v>478</v>
      </c>
      <c r="E365" s="321"/>
      <c r="F365" s="34"/>
      <c r="G365" s="34"/>
      <c r="H365" s="34"/>
      <c r="I365" s="345"/>
      <c r="J365" s="367"/>
      <c r="K365" s="367"/>
      <c r="L365" s="367"/>
      <c r="M365" s="367"/>
      <c r="N365" s="367"/>
      <c r="O365" s="367"/>
      <c r="P365" s="367"/>
      <c r="Q365" s="367"/>
      <c r="R365" s="311"/>
      <c r="S365" s="311"/>
      <c r="T365" s="311"/>
      <c r="U365" s="311"/>
      <c r="V365" s="311"/>
      <c r="W365" s="311"/>
      <c r="X365" s="311"/>
      <c r="Y365" s="311"/>
    </row>
    <row r="366" spans="1:25" s="339" customFormat="1" ht="12.75">
      <c r="A366" s="740">
        <v>328</v>
      </c>
      <c r="B366" s="273" t="s">
        <v>1343</v>
      </c>
      <c r="C366" s="273"/>
      <c r="D366" s="273" t="s">
        <v>478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57" t="s">
        <v>376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86" t="s">
        <v>377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378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380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381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382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383</v>
      </c>
      <c r="C373" s="343"/>
      <c r="D373" s="343" t="s">
        <v>480</v>
      </c>
      <c r="E373" s="313"/>
      <c r="F373" s="313"/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  <c r="T373" s="313"/>
      <c r="U373" s="313"/>
      <c r="V373" s="313"/>
      <c r="W373" s="313"/>
      <c r="X373" s="313"/>
      <c r="Y373" s="313"/>
    </row>
    <row r="374" spans="1:25" s="339" customFormat="1" ht="12.75">
      <c r="A374" s="740">
        <v>336</v>
      </c>
      <c r="B374" s="357" t="s">
        <v>384</v>
      </c>
      <c r="C374" s="343" t="s">
        <v>1328</v>
      </c>
      <c r="D374" s="343" t="s">
        <v>480</v>
      </c>
      <c r="E374" s="325"/>
      <c r="F374" s="325"/>
      <c r="G374" s="325"/>
      <c r="H374" s="325"/>
      <c r="I374" s="325"/>
      <c r="J374" s="314"/>
      <c r="K374" s="314"/>
      <c r="L374" s="314"/>
      <c r="M374" s="314"/>
      <c r="N374" s="314"/>
      <c r="O374" s="314"/>
      <c r="P374" s="314"/>
      <c r="Q374" s="314"/>
      <c r="R374" s="314"/>
      <c r="S374" s="314"/>
      <c r="T374" s="314"/>
      <c r="U374" s="314"/>
      <c r="V374" s="314"/>
      <c r="W374" s="314"/>
      <c r="X374" s="314"/>
      <c r="Y374" s="314"/>
    </row>
    <row r="375" spans="1:25" s="339" customFormat="1" ht="13.5" thickBot="1">
      <c r="A375" s="740">
        <v>337</v>
      </c>
      <c r="B375" s="357" t="s">
        <v>1605</v>
      </c>
      <c r="C375" s="343"/>
      <c r="D375" s="343" t="s">
        <v>480</v>
      </c>
      <c r="E375" s="370"/>
      <c r="F375" s="370"/>
      <c r="G375" s="370"/>
      <c r="H375" s="370"/>
      <c r="I375" s="370"/>
      <c r="J375" s="370"/>
      <c r="K375" s="370"/>
      <c r="L375" s="370"/>
      <c r="M375" s="370"/>
      <c r="N375" s="370"/>
      <c r="O375" s="370"/>
      <c r="P375" s="370"/>
      <c r="Q375" s="370"/>
      <c r="R375" s="370"/>
      <c r="S375" s="370"/>
      <c r="T375" s="370"/>
      <c r="U375" s="370"/>
      <c r="V375" s="370"/>
      <c r="W375" s="370"/>
      <c r="X375" s="370"/>
      <c r="Y375" s="370"/>
    </row>
    <row r="376" spans="1:25" s="706" customFormat="1" ht="14.25" thickTop="1" thickBot="1">
      <c r="A376" s="740">
        <v>338</v>
      </c>
      <c r="B376" s="543" t="s">
        <v>1606</v>
      </c>
      <c r="C376" s="543"/>
      <c r="D376" s="543" t="s">
        <v>480</v>
      </c>
      <c r="E376" s="831"/>
      <c r="F376" s="831"/>
      <c r="G376" s="831"/>
      <c r="H376" s="831"/>
      <c r="I376" s="831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576" customFormat="1" ht="14.25" thickTop="1" thickBot="1">
      <c r="A377" s="740">
        <v>339</v>
      </c>
      <c r="B377" s="587" t="s">
        <v>1607</v>
      </c>
      <c r="C377" s="578"/>
      <c r="D377" s="578" t="s">
        <v>480</v>
      </c>
      <c r="E377" s="592"/>
      <c r="F377" s="592"/>
      <c r="G377" s="592"/>
      <c r="H377" s="592"/>
      <c r="I377" s="592"/>
      <c r="J377" s="703"/>
      <c r="K377" s="703"/>
      <c r="L377" s="703"/>
      <c r="M377" s="703"/>
      <c r="N377" s="703"/>
      <c r="O377" s="703"/>
      <c r="P377" s="703"/>
      <c r="Q377" s="703"/>
      <c r="R377" s="703"/>
      <c r="S377" s="703"/>
      <c r="T377" s="703"/>
      <c r="U377" s="703"/>
      <c r="V377" s="703"/>
      <c r="W377" s="703"/>
      <c r="X377" s="703"/>
      <c r="Y377" s="703"/>
    </row>
    <row r="378" spans="1:25" s="339" customFormat="1" ht="14.25" thickTop="1" thickBot="1">
      <c r="A378" s="740">
        <v>340</v>
      </c>
      <c r="B378" s="357" t="s">
        <v>386</v>
      </c>
      <c r="C378" s="343"/>
      <c r="D378" s="343" t="s">
        <v>480</v>
      </c>
      <c r="E378" s="326">
        <v>89</v>
      </c>
      <c r="F378" s="152">
        <v>133</v>
      </c>
      <c r="G378" s="152">
        <v>713</v>
      </c>
      <c r="H378" s="152">
        <v>4270</v>
      </c>
      <c r="I378" s="152">
        <f>I347+I257+I38</f>
        <v>4968</v>
      </c>
      <c r="J378" s="371">
        <v>0</v>
      </c>
      <c r="K378" s="371">
        <v>0</v>
      </c>
      <c r="L378" s="371">
        <v>2</v>
      </c>
      <c r="M378" s="371">
        <v>7</v>
      </c>
      <c r="N378" s="371">
        <v>0</v>
      </c>
      <c r="O378" s="371">
        <v>0</v>
      </c>
      <c r="P378" s="371">
        <v>3</v>
      </c>
      <c r="Q378" s="371">
        <v>16</v>
      </c>
      <c r="R378" s="371">
        <v>0</v>
      </c>
      <c r="S378" s="371">
        <v>0</v>
      </c>
      <c r="T378" s="371">
        <v>0</v>
      </c>
      <c r="U378" s="371">
        <v>5</v>
      </c>
      <c r="V378" s="371">
        <v>0</v>
      </c>
      <c r="W378" s="371">
        <v>0</v>
      </c>
      <c r="X378" s="371">
        <v>1</v>
      </c>
      <c r="Y378" s="371">
        <v>4</v>
      </c>
    </row>
    <row r="379" spans="1:25" s="339" customFormat="1" ht="12.75">
      <c r="A379" s="740">
        <v>341</v>
      </c>
      <c r="B379" s="357" t="s">
        <v>387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315"/>
      <c r="K379" s="315"/>
      <c r="L379" s="315"/>
      <c r="M379" s="315"/>
      <c r="N379" s="315"/>
      <c r="O379" s="315"/>
      <c r="P379" s="315"/>
      <c r="Q379" s="315"/>
      <c r="R379" s="315"/>
      <c r="S379" s="315"/>
      <c r="T379" s="315"/>
      <c r="U379" s="315"/>
      <c r="V379" s="315"/>
      <c r="W379" s="315"/>
      <c r="X379" s="315"/>
      <c r="Y379" s="315"/>
    </row>
    <row r="380" spans="1:25" s="445" customFormat="1" ht="12.75">
      <c r="A380" s="740">
        <v>342</v>
      </c>
      <c r="B380" s="357" t="s">
        <v>388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357" t="s">
        <v>389</v>
      </c>
      <c r="C381" s="343" t="s">
        <v>1328</v>
      </c>
      <c r="D381" s="34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445" customFormat="1" ht="12.75">
      <c r="A382" s="740">
        <v>344</v>
      </c>
      <c r="B382" s="273" t="s">
        <v>1602</v>
      </c>
      <c r="C382" s="273" t="s">
        <v>1328</v>
      </c>
      <c r="D382" s="273" t="s">
        <v>480</v>
      </c>
      <c r="E382" s="327"/>
      <c r="F382" s="328"/>
      <c r="G382" s="328"/>
      <c r="H382" s="328"/>
      <c r="I382" s="328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</row>
    <row r="383" spans="1:25" s="339" customFormat="1" ht="12.75">
      <c r="A383" s="740">
        <v>345</v>
      </c>
      <c r="B383" s="273" t="s">
        <v>1603</v>
      </c>
      <c r="C383" s="273" t="s">
        <v>1349</v>
      </c>
      <c r="D383" s="273" t="s">
        <v>480</v>
      </c>
      <c r="E383" s="327"/>
      <c r="F383" s="328"/>
      <c r="G383" s="328"/>
      <c r="H383" s="328"/>
      <c r="I383" s="328"/>
      <c r="J383" s="315"/>
      <c r="K383" s="315"/>
      <c r="L383" s="315"/>
      <c r="M383" s="315"/>
      <c r="N383" s="315"/>
      <c r="O383" s="315"/>
      <c r="P383" s="315"/>
      <c r="Q383" s="315"/>
      <c r="R383" s="315"/>
      <c r="S383" s="315"/>
      <c r="T383" s="315"/>
      <c r="U383" s="315"/>
      <c r="V383" s="315"/>
      <c r="W383" s="315"/>
      <c r="X383" s="315"/>
      <c r="Y383" s="315"/>
    </row>
    <row r="384" spans="1:25" s="339" customFormat="1" ht="13.5" thickBot="1">
      <c r="A384" s="740">
        <v>346</v>
      </c>
      <c r="B384" s="273" t="s">
        <v>1604</v>
      </c>
      <c r="C384" s="273" t="s">
        <v>1349</v>
      </c>
      <c r="D384" s="273" t="s">
        <v>480</v>
      </c>
      <c r="E384" s="316"/>
      <c r="F384" s="342"/>
      <c r="G384" s="342"/>
      <c r="H384" s="342"/>
      <c r="I384" s="342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</row>
    <row r="385" spans="1:25" s="339" customFormat="1" ht="13.5" thickTop="1">
      <c r="A385" s="740">
        <v>347</v>
      </c>
      <c r="B385" s="357" t="s">
        <v>390</v>
      </c>
      <c r="C385" s="343"/>
      <c r="D385" s="343" t="s">
        <v>480</v>
      </c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</row>
    <row r="386" spans="1:25" s="339" customFormat="1" ht="12.75">
      <c r="A386" s="740">
        <v>348</v>
      </c>
      <c r="B386" s="357" t="s">
        <v>391</v>
      </c>
      <c r="C386" s="343" t="s">
        <v>1328</v>
      </c>
      <c r="D386" s="343" t="s">
        <v>480</v>
      </c>
      <c r="E386" s="373"/>
      <c r="F386" s="373"/>
      <c r="G386" s="373"/>
      <c r="H386" s="373"/>
      <c r="I386" s="373"/>
      <c r="J386" s="373"/>
      <c r="K386" s="373"/>
      <c r="L386" s="373"/>
      <c r="M386" s="373"/>
      <c r="N386" s="374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</row>
    <row r="387" spans="1:25" s="339" customFormat="1" ht="12.75">
      <c r="A387" s="740">
        <v>349</v>
      </c>
      <c r="B387" s="357" t="s">
        <v>392</v>
      </c>
      <c r="C387" s="343" t="s">
        <v>1328</v>
      </c>
      <c r="D387" s="343" t="s">
        <v>480</v>
      </c>
    </row>
    <row r="388" spans="1:25" s="339" customFormat="1">
      <c r="A388" s="740">
        <v>350</v>
      </c>
      <c r="B388" s="475" t="s">
        <v>1357</v>
      </c>
      <c r="C388" s="475" t="s">
        <v>1328</v>
      </c>
      <c r="D388" s="475" t="s">
        <v>480</v>
      </c>
      <c r="E388" s="375"/>
      <c r="F388" s="375"/>
      <c r="G388" s="375"/>
      <c r="H388" s="329"/>
      <c r="I388" s="329"/>
      <c r="J388" s="186"/>
      <c r="K388" s="187" t="s">
        <v>28</v>
      </c>
      <c r="L388" s="187"/>
      <c r="M388" s="187"/>
      <c r="N388" s="187"/>
      <c r="O388" s="373"/>
      <c r="P388" s="373"/>
    </row>
    <row r="389" spans="1:25" s="339" customFormat="1" ht="12.75">
      <c r="A389" s="740">
        <v>351</v>
      </c>
      <c r="B389" s="273" t="s">
        <v>1350</v>
      </c>
      <c r="C389" s="273" t="s">
        <v>1328</v>
      </c>
      <c r="D389" s="273" t="s">
        <v>480</v>
      </c>
    </row>
    <row r="390" spans="1:25" s="339" customFormat="1" ht="12.75">
      <c r="A390" s="740">
        <v>352</v>
      </c>
      <c r="B390" s="357" t="s">
        <v>1608</v>
      </c>
      <c r="C390" s="343" t="s">
        <v>1328</v>
      </c>
      <c r="D390" s="343" t="s">
        <v>480</v>
      </c>
    </row>
    <row r="391" spans="1:25" s="445" customFormat="1" ht="12.75">
      <c r="A391" s="740">
        <v>353</v>
      </c>
      <c r="B391" s="363" t="s">
        <v>397</v>
      </c>
      <c r="C391" s="343" t="s">
        <v>1328</v>
      </c>
      <c r="D391" s="343" t="s">
        <v>481</v>
      </c>
    </row>
    <row r="392" spans="1:25" s="445" customFormat="1" ht="12.75">
      <c r="A392" s="740">
        <v>354</v>
      </c>
      <c r="B392" s="273" t="s">
        <v>1338</v>
      </c>
      <c r="C392" s="273" t="s">
        <v>1328</v>
      </c>
      <c r="D392" s="273" t="s">
        <v>481</v>
      </c>
    </row>
    <row r="393" spans="1:25" s="445" customFormat="1" ht="12.75">
      <c r="A393" s="740">
        <v>355</v>
      </c>
      <c r="B393" s="273" t="s">
        <v>1609</v>
      </c>
      <c r="C393" s="273" t="s">
        <v>1349</v>
      </c>
      <c r="D393" s="273" t="s">
        <v>481</v>
      </c>
    </row>
    <row r="394" spans="1:25" s="331" customFormat="1">
      <c r="A394" s="740">
        <v>356</v>
      </c>
      <c r="B394" s="273" t="s">
        <v>1610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1" customFormat="1">
      <c r="A395" s="740">
        <v>357</v>
      </c>
      <c r="B395" s="273" t="s">
        <v>1611</v>
      </c>
      <c r="C395" s="273" t="s">
        <v>1349</v>
      </c>
      <c r="D395" s="273" t="s">
        <v>481</v>
      </c>
      <c r="E395" s="330"/>
      <c r="F395" s="330"/>
      <c r="G395" s="330"/>
      <c r="H395" s="330"/>
      <c r="I395" s="330"/>
    </row>
    <row r="396" spans="1:25" s="339" customFormat="1" ht="12.75">
      <c r="A396" s="740">
        <v>358</v>
      </c>
      <c r="B396" s="363" t="s">
        <v>398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399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400</v>
      </c>
      <c r="C398" s="343" t="s">
        <v>1328</v>
      </c>
      <c r="D398" s="343" t="s">
        <v>481</v>
      </c>
      <c r="E398" s="356"/>
      <c r="F398" s="356"/>
      <c r="G398" s="356"/>
      <c r="H398" s="356"/>
      <c r="I398" s="356"/>
      <c r="J398" s="356"/>
      <c r="K398" s="356"/>
      <c r="L398" s="356"/>
      <c r="M398" s="356"/>
      <c r="N398" s="356"/>
      <c r="O398" s="356"/>
      <c r="P398" s="356"/>
      <c r="Q398" s="356"/>
      <c r="R398" s="356"/>
      <c r="S398" s="356"/>
      <c r="T398" s="356"/>
      <c r="U398" s="356"/>
      <c r="V398" s="356"/>
      <c r="W398" s="356"/>
      <c r="X398" s="356"/>
      <c r="Y398" s="356"/>
    </row>
    <row r="399" spans="1:25" s="339" customFormat="1" ht="12.75">
      <c r="A399" s="740">
        <v>361</v>
      </c>
      <c r="B399" s="363" t="s">
        <v>402</v>
      </c>
      <c r="C399" s="343" t="s">
        <v>1328</v>
      </c>
      <c r="D399" s="343" t="s">
        <v>481</v>
      </c>
    </row>
    <row r="400" spans="1:25" s="331" customFormat="1">
      <c r="A400" s="740">
        <v>362</v>
      </c>
      <c r="B400" s="363" t="s">
        <v>1612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404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405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406</v>
      </c>
      <c r="C403" s="343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407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408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363" t="s">
        <v>409</v>
      </c>
      <c r="C406" s="317" t="s">
        <v>1328</v>
      </c>
      <c r="D406" s="34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273" t="s">
        <v>1613</v>
      </c>
      <c r="C407" s="338" t="s">
        <v>1328</v>
      </c>
      <c r="D407" s="27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543" t="s">
        <v>1614</v>
      </c>
      <c r="C408" s="338"/>
      <c r="D408" s="5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410</v>
      </c>
      <c r="C409" s="317"/>
      <c r="D409" s="343" t="s">
        <v>481</v>
      </c>
      <c r="E409" s="330"/>
      <c r="F409" s="330"/>
      <c r="G409" s="330"/>
      <c r="H409" s="330"/>
      <c r="I409" s="330"/>
    </row>
    <row r="410" spans="1:9" s="331" customFormat="1">
      <c r="A410" s="740">
        <v>372</v>
      </c>
      <c r="B410" s="363" t="s">
        <v>1615</v>
      </c>
      <c r="C410" s="317" t="s">
        <v>1328</v>
      </c>
      <c r="D410" s="343" t="s">
        <v>481</v>
      </c>
      <c r="E410" s="330"/>
      <c r="F410" s="330"/>
      <c r="G410" s="330"/>
      <c r="H410" s="330"/>
      <c r="I410" s="330"/>
    </row>
    <row r="411" spans="1:9">
      <c r="A411" s="740">
        <v>373</v>
      </c>
      <c r="B411" s="379" t="s">
        <v>412</v>
      </c>
      <c r="C411" s="343" t="s">
        <v>1328</v>
      </c>
      <c r="D411" s="343" t="s">
        <v>485</v>
      </c>
    </row>
    <row r="412" spans="1:9">
      <c r="A412" s="740">
        <v>374</v>
      </c>
      <c r="B412" s="273" t="s">
        <v>1351</v>
      </c>
      <c r="C412" s="273" t="s">
        <v>1328</v>
      </c>
      <c r="D412" s="273" t="s">
        <v>485</v>
      </c>
    </row>
    <row r="413" spans="1:9">
      <c r="A413" s="740">
        <v>375</v>
      </c>
      <c r="B413" s="379" t="s">
        <v>413</v>
      </c>
      <c r="C413" s="343"/>
      <c r="D413" s="343" t="s">
        <v>485</v>
      </c>
    </row>
    <row r="414" spans="1:9">
      <c r="A414" s="740">
        <v>376</v>
      </c>
      <c r="B414" s="379" t="s">
        <v>414</v>
      </c>
      <c r="C414" s="343" t="s">
        <v>1328</v>
      </c>
      <c r="D414" s="343" t="s">
        <v>485</v>
      </c>
    </row>
    <row r="415" spans="1:9" s="331" customFormat="1">
      <c r="A415" s="740">
        <v>377</v>
      </c>
      <c r="B415" s="379" t="s">
        <v>415</v>
      </c>
      <c r="C415" s="343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416</v>
      </c>
      <c r="C416" s="317"/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379" t="s">
        <v>417</v>
      </c>
      <c r="C417" s="343" t="s">
        <v>1328</v>
      </c>
      <c r="D417" s="3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702" t="s">
        <v>1492</v>
      </c>
      <c r="C418" s="543"/>
      <c r="D418" s="5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379" t="s">
        <v>1619</v>
      </c>
      <c r="C419" s="343" t="s">
        <v>1328</v>
      </c>
      <c r="D419" s="343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704" t="s">
        <v>1620</v>
      </c>
      <c r="C420" s="578"/>
      <c r="D420" s="578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1340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1" customFormat="1">
      <c r="A422" s="740">
        <v>384</v>
      </c>
      <c r="B422" s="273" t="s">
        <v>1616</v>
      </c>
      <c r="C422" s="273" t="s">
        <v>1328</v>
      </c>
      <c r="D422" s="273" t="s">
        <v>485</v>
      </c>
      <c r="E422" s="330"/>
      <c r="F422" s="330"/>
      <c r="G422" s="330"/>
      <c r="H422" s="330"/>
      <c r="I422" s="330"/>
    </row>
    <row r="423" spans="1:13" s="339" customFormat="1" ht="12.75">
      <c r="A423" s="740">
        <v>385</v>
      </c>
      <c r="B423" s="273" t="s">
        <v>1617</v>
      </c>
      <c r="C423" s="273" t="s">
        <v>1328</v>
      </c>
      <c r="D423" s="273" t="s">
        <v>485</v>
      </c>
    </row>
    <row r="424" spans="1:13" s="331" customFormat="1">
      <c r="A424" s="740">
        <v>386</v>
      </c>
      <c r="B424" s="273" t="s">
        <v>1618</v>
      </c>
      <c r="C424" s="273" t="s">
        <v>1328</v>
      </c>
      <c r="D424" s="27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419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420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421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422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</row>
    <row r="429" spans="1:13" s="331" customFormat="1">
      <c r="A429" s="740">
        <v>391</v>
      </c>
      <c r="B429" s="379" t="s">
        <v>423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  <c r="M429" s="334"/>
    </row>
    <row r="430" spans="1:13" s="331" customFormat="1">
      <c r="A430" s="740">
        <v>392</v>
      </c>
      <c r="B430" s="379" t="s">
        <v>424</v>
      </c>
      <c r="C430" s="343" t="s">
        <v>1328</v>
      </c>
      <c r="D430" s="343" t="s">
        <v>485</v>
      </c>
      <c r="E430" s="330"/>
      <c r="F430" s="330"/>
      <c r="G430" s="330"/>
      <c r="H430" s="330"/>
      <c r="I430" s="330"/>
    </row>
    <row r="431" spans="1:13">
      <c r="A431" s="740">
        <v>393</v>
      </c>
      <c r="B431" s="379" t="s">
        <v>1621</v>
      </c>
      <c r="C431" s="343" t="s">
        <v>1328</v>
      </c>
      <c r="D431" s="343" t="s">
        <v>485</v>
      </c>
    </row>
    <row r="432" spans="1:13">
      <c r="A432" s="740">
        <v>394</v>
      </c>
      <c r="B432" s="387" t="s">
        <v>426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427</v>
      </c>
      <c r="C433" s="343" t="s">
        <v>1328</v>
      </c>
      <c r="D433" s="343" t="s">
        <v>482</v>
      </c>
    </row>
    <row r="434" spans="1:9">
      <c r="A434" s="740">
        <v>396</v>
      </c>
      <c r="B434" s="387" t="s">
        <v>428</v>
      </c>
      <c r="C434" s="343"/>
      <c r="D434" s="343" t="s">
        <v>482</v>
      </c>
    </row>
    <row r="435" spans="1:9">
      <c r="A435" s="740">
        <v>397</v>
      </c>
      <c r="B435" s="387" t="s">
        <v>429</v>
      </c>
      <c r="C435" s="343"/>
      <c r="D435" s="343" t="s">
        <v>482</v>
      </c>
    </row>
    <row r="436" spans="1:9">
      <c r="A436" s="740">
        <v>398</v>
      </c>
      <c r="B436" s="387" t="s">
        <v>430</v>
      </c>
      <c r="C436" s="343"/>
      <c r="D436" s="343" t="s">
        <v>482</v>
      </c>
    </row>
    <row r="437" spans="1:9">
      <c r="A437" s="740">
        <v>399</v>
      </c>
      <c r="B437" s="387" t="s">
        <v>1625</v>
      </c>
      <c r="C437" s="343"/>
      <c r="D437" s="343" t="s">
        <v>482</v>
      </c>
    </row>
    <row r="438" spans="1:9">
      <c r="A438" s="740">
        <v>400</v>
      </c>
      <c r="B438" s="594" t="s">
        <v>1626</v>
      </c>
      <c r="C438" s="578"/>
      <c r="D438" s="578" t="s">
        <v>482</v>
      </c>
    </row>
    <row r="439" spans="1:9">
      <c r="A439" s="740">
        <v>401</v>
      </c>
      <c r="B439" s="387" t="s">
        <v>432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433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434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1324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1325</v>
      </c>
      <c r="C443" s="343"/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435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387" t="s">
        <v>1627</v>
      </c>
      <c r="C445" s="343" t="s">
        <v>1328</v>
      </c>
      <c r="D445" s="343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449" t="s">
        <v>1622</v>
      </c>
      <c r="C446" s="446" t="s">
        <v>1328</v>
      </c>
      <c r="D446" s="446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1352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1341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1623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273" t="s">
        <v>1624</v>
      </c>
      <c r="C450" s="273" t="s">
        <v>1328</v>
      </c>
      <c r="D450" s="273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1344</v>
      </c>
      <c r="C451" s="578" t="s">
        <v>1328</v>
      </c>
      <c r="D451" s="578" t="s">
        <v>482</v>
      </c>
      <c r="E451" s="333"/>
      <c r="F451" s="333"/>
      <c r="G451" s="333"/>
      <c r="H451" s="333"/>
      <c r="I451" s="333"/>
    </row>
    <row r="452" spans="1:9">
      <c r="A452" s="740">
        <v>414</v>
      </c>
      <c r="B452" s="409" t="s">
        <v>1395</v>
      </c>
      <c r="C452" s="578" t="s">
        <v>1328</v>
      </c>
      <c r="D452" s="578" t="s">
        <v>478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1398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1399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1496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740">
        <v>418</v>
      </c>
      <c r="B456" s="616" t="s">
        <v>1497</v>
      </c>
      <c r="C456" s="543" t="s">
        <v>1328</v>
      </c>
      <c r="D456" s="543" t="s">
        <v>482</v>
      </c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  <c r="E463" s="333"/>
      <c r="F463" s="333"/>
      <c r="G463" s="333"/>
      <c r="H463" s="333"/>
      <c r="I463" s="333"/>
    </row>
    <row r="464" spans="1:9">
      <c r="A464" s="331"/>
      <c r="B464" s="334"/>
      <c r="C464" s="334"/>
      <c r="D464" s="334"/>
    </row>
    <row r="465" spans="1:4">
      <c r="A465" s="331"/>
      <c r="B465" s="334"/>
      <c r="C465" s="334"/>
      <c r="D465" s="334"/>
    </row>
    <row r="466" spans="1:4">
      <c r="B466" s="334"/>
      <c r="C466" s="334"/>
      <c r="D466" s="334"/>
    </row>
  </sheetData>
  <autoFilter ref="A1:XFC453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3 E99:H223 J99:Y102 E79:Y98 I99:I192 E224:Y351 E365:Y383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54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397" sqref="F39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1629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IF($D3="Embordiary","GLD6",IF(ISNA(VLOOKUP(A3,'GLD分攤(Chad)'!$B$2:$E$573,3,0)),"",(VLOOKUP(A3,'GLD分攤(Chad)'!$B$9:$E$573,3,0))))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10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IF($D4="Embordiary","GLD6",IF(ISNA(VLOOKUP(A4,'GLD分攤(Chad)'!$B$2:$E$573,3,0)),"",(VLOOKUP(A4,'GLD分攤(Chad)'!$B$9:$E$573,3,0))))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2.7272727272727271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3.0303030303030303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1.2121212121212122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1.5151515151515151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1.5151515151515151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IF($D5="Embordiary","GLD6",IF(ISNA(VLOOKUP(A5,'GLD分攤(Chad)'!$B$2:$E$573,3,0)),"",(VLOOKUP(A5,'GLD分攤(Chad)'!$B$9:$E$573,3,0))))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4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IF($D6="Embordiary","GLD6",IF(ISNA(VLOOKUP(A6,'GLD分攤(Chad)'!$B$2:$E$573,3,0)),"",(VLOOKUP(A6,'GLD分攤(Chad)'!$B$9:$E$573,3,0))))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4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IF($D7="Embordiary","GLD6",IF(ISNA(VLOOKUP(A7,'GLD分攤(Chad)'!$B$2:$E$573,3,0)),"",(VLOOKUP(A7,'GLD分攤(Chad)'!$B$9:$E$573,3,0))))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IF($D8="Embordiary","GLD6",IF(ISNA(VLOOKUP(A8,'GLD分攤(Chad)'!$B$2:$E$573,3,0)),"",(VLOOKUP(A8,'GLD分攤(Chad)'!$B$9:$E$573,3,0))))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IF($D9="Embordiary","GLD6",IF(ISNA(VLOOKUP(A9,'GLD分攤(Chad)'!$B$2:$E$573,3,0)),"",(VLOOKUP(A9,'GLD分攤(Chad)'!$B$9:$E$573,3,0))))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IF($D10="Embordiary","GLD6",IF(ISNA(VLOOKUP(A10,'GLD分攤(Chad)'!$B$2:$E$573,3,0)),"",(VLOOKUP(A10,'GLD分攤(Chad)'!$B$9:$E$573,3,0))))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IF($D11="Embordiary","GLD6",IF(ISNA(VLOOKUP(A11,'GLD分攤(Chad)'!$B$2:$E$573,3,0)),"",(VLOOKUP(A11,'GLD分攤(Chad)'!$B$9:$E$573,3,0))))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IF($D12="Embordiary","GLD6",IF(ISNA(VLOOKUP(A12,'GLD分攤(Chad)'!$B$2:$E$573,3,0)),"",(VLOOKUP(A12,'GLD分攤(Chad)'!$B$9:$E$573,3,0))))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IF($D13="Embordiary","GLD6",IF(ISNA(VLOOKUP(A13,'GLD分攤(Chad)'!$B$2:$E$573,3,0)),"",(VLOOKUP(A13,'GLD分攤(Chad)'!$B$9:$E$573,3,0))))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8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IF($D14="Embordiary","GLD6",IF(ISNA(VLOOKUP(A14,'GLD分攤(Chad)'!$B$2:$E$573,3,0)),"",(VLOOKUP(A14,'GLD分攤(Chad)'!$B$9:$E$573,3,0))))</f>
        <v>GLD1+2+3+5+6</v>
      </c>
      <c r="J14" s="245">
        <f t="shared" si="4"/>
        <v>2.1818181818181817</v>
      </c>
      <c r="K14" s="245">
        <f t="shared" si="5"/>
        <v>0</v>
      </c>
      <c r="L14" s="245">
        <f t="shared" si="0"/>
        <v>0</v>
      </c>
      <c r="M14" s="245">
        <f t="shared" si="6"/>
        <v>2.4242424242424243</v>
      </c>
      <c r="N14" s="245">
        <f t="shared" si="7"/>
        <v>0</v>
      </c>
      <c r="O14" s="245">
        <f t="shared" si="1"/>
        <v>0</v>
      </c>
      <c r="P14" s="245">
        <f t="shared" si="8"/>
        <v>0.96969696969696972</v>
      </c>
      <c r="Q14" s="245">
        <f t="shared" si="9"/>
        <v>0</v>
      </c>
      <c r="R14" s="245">
        <f t="shared" si="10"/>
        <v>0</v>
      </c>
      <c r="S14" s="245">
        <f t="shared" si="11"/>
        <v>1.2121212121212122</v>
      </c>
      <c r="T14" s="245">
        <f t="shared" si="12"/>
        <v>0</v>
      </c>
      <c r="U14" s="245">
        <f t="shared" si="13"/>
        <v>0</v>
      </c>
      <c r="V14" s="245">
        <f t="shared" si="14"/>
        <v>1.2121212121212122</v>
      </c>
      <c r="W14" s="245">
        <f t="shared" si="15"/>
        <v>0</v>
      </c>
      <c r="X14" s="245">
        <f t="shared" si="2"/>
        <v>0</v>
      </c>
      <c r="Y14" s="246">
        <f t="shared" si="16"/>
        <v>8.8817841970012523E-16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IF($D15="Embordiary","GLD6",IF(ISNA(VLOOKUP(A15,'GLD分攤(Chad)'!$B$2:$E$573,3,0)),"",(VLOOKUP(A15,'GLD分攤(Chad)'!$B$9:$E$573,3,0))))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IF($D16="Embordiary","GLD6",IF(ISNA(VLOOKUP(A16,'GLD分攤(Chad)'!$B$2:$E$573,3,0)),"",(VLOOKUP(A16,'GLD分攤(Chad)'!$B$9:$E$573,3,0))))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IF($D17="Embordiary","GLD6",IF(ISNA(VLOOKUP(A17,'GLD分攤(Chad)'!$B$2:$E$573,3,0)),"",(VLOOKUP(A17,'GLD分攤(Chad)'!$B$9:$E$573,3,0))))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IF($D18="Embordiary","GLD6",IF(ISNA(VLOOKUP(A18,'GLD分攤(Chad)'!$B$2:$E$573,3,0)),"",(VLOOKUP(A18,'GLD分攤(Chad)'!$B$9:$E$573,3,0))))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IF($D19="Embordiary","GLD6",IF(ISNA(VLOOKUP(A19,'GLD分攤(Chad)'!$B$2:$E$573,3,0)),"",(VLOOKUP(A19,'GLD分攤(Chad)'!$B$9:$E$573,3,0))))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IF($D20="Embordiary","GLD6",IF(ISNA(VLOOKUP(A20,'GLD分攤(Chad)'!$B$2:$E$573,3,0)),"",(VLOOKUP(A20,'GLD分攤(Chad)'!$B$9:$E$573,3,0))))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135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IF($D21="Embordiary","GLD6",IF(ISNA(VLOOKUP(A21,'GLD分攤(Chad)'!$B$2:$E$573,3,0)),"",(VLOOKUP(A21,'GLD分攤(Chad)'!$B$9:$E$573,3,0))))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135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IF($D22="Embordiary","GLD6",IF(ISNA(VLOOKUP(A22,'GLD分攤(Chad)'!$B$2:$E$573,3,0)),"",(VLOOKUP(A22,'GLD分攤(Chad)'!$B$9:$E$573,3,0))))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69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IF($D23="Embordiary","GLD6",IF(ISNA(VLOOKUP(A23,'GLD分攤(Chad)'!$B$2:$E$573,3,0)),"",(VLOOKUP(A23,'GLD分攤(Chad)'!$B$9:$E$573,3,0))))</f>
        <v>GLD1+2+3+5+6</v>
      </c>
      <c r="J23" s="245">
        <f t="shared" si="4"/>
        <v>18.818181818181817</v>
      </c>
      <c r="K23" s="245">
        <f t="shared" si="5"/>
        <v>0</v>
      </c>
      <c r="L23" s="245">
        <f t="shared" si="0"/>
        <v>0.27272727272727271</v>
      </c>
      <c r="M23" s="245">
        <f t="shared" si="6"/>
        <v>20.90909090909091</v>
      </c>
      <c r="N23" s="245">
        <f t="shared" si="7"/>
        <v>0</v>
      </c>
      <c r="O23" s="245">
        <f t="shared" si="1"/>
        <v>0.30303030303030304</v>
      </c>
      <c r="P23" s="245">
        <f t="shared" si="8"/>
        <v>8.3636363636363633</v>
      </c>
      <c r="Q23" s="245">
        <f t="shared" si="9"/>
        <v>0</v>
      </c>
      <c r="R23" s="245">
        <f t="shared" si="10"/>
        <v>0.12121212121212122</v>
      </c>
      <c r="S23" s="245">
        <f t="shared" si="11"/>
        <v>10.454545454545455</v>
      </c>
      <c r="T23" s="245">
        <f t="shared" si="12"/>
        <v>0</v>
      </c>
      <c r="U23" s="245">
        <f t="shared" si="13"/>
        <v>0.15151515151515152</v>
      </c>
      <c r="V23" s="245">
        <f t="shared" si="14"/>
        <v>10.454545454545455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IF($D24="Embordiary","GLD6",IF(ISNA(VLOOKUP(A24,'GLD分攤(Chad)'!$B$2:$E$573,3,0)),"",(VLOOKUP(A24,'GLD分攤(Chad)'!$B$9:$E$573,3,0))))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IF($D25="Embordiary","GLD6",IF(ISNA(VLOOKUP(A25,'GLD分攤(Chad)'!$B$2:$E$573,3,0)),"",(VLOOKUP(A25,'GLD分攤(Chad)'!$B$9:$E$573,3,0))))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IF($D26="Embordiary","GLD6",IF(ISNA(VLOOKUP(A26,'GLD分攤(Chad)'!$B$2:$E$573,3,0)),"",(VLOOKUP(A26,'GLD分攤(Chad)'!$B$9:$E$573,3,0))))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IF($D27="Embordiary","GLD6",IF(ISNA(VLOOKUP(A27,'GLD分攤(Chad)'!$B$2:$E$573,3,0)),"",(VLOOKUP(A27,'GLD分攤(Chad)'!$B$9:$E$573,3,0))))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IF($D28="Embordiary","GLD6",IF(ISNA(VLOOKUP(A28,'GLD分攤(Chad)'!$B$2:$E$573,3,0)),"",(VLOOKUP(A28,'GLD分攤(Chad)'!$B$9:$E$573,3,0))))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IF($D29="Embordiary","GLD6",IF(ISNA(VLOOKUP(A29,'GLD分攤(Chad)'!$B$2:$E$573,3,0)),"",(VLOOKUP(A29,'GLD分攤(Chad)'!$B$9:$E$573,3,0))))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143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IF($D30="Embordiary","GLD6",IF(ISNA(VLOOKUP(A30,'GLD分攤(Chad)'!$B$2:$E$573,3,0)),"",(VLOOKUP(A30,'GLD分攤(Chad)'!$B$9:$E$573,3,0))))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143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5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IF($D31="Embordiary","GLD6",IF(ISNA(VLOOKUP(A31,'GLD分攤(Chad)'!$B$2:$E$573,3,0)),"",(VLOOKUP(A31,'GLD分攤(Chad)'!$B$9:$E$573,3,0))))</f>
        <v>GLD1</v>
      </c>
      <c r="J31" s="245">
        <f t="shared" si="37"/>
        <v>5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143</v>
      </c>
      <c r="G32" s="244">
        <f>GLD!$AT51</f>
        <v>0</v>
      </c>
      <c r="H32" s="244">
        <f>GLD!$AV51</f>
        <v>0</v>
      </c>
      <c r="I32" s="243" t="str">
        <f>IF($D32="Embordiary","GLD6",IF(ISNA(VLOOKUP(A32,'GLD分攤(Chad)'!$B$2:$E$573,3,0)),"",(VLOOKUP(A32,'GLD分攤(Chad)'!$B$9:$E$573,3,0))))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143</v>
      </c>
      <c r="N32" s="245">
        <f t="shared" si="40"/>
        <v>0</v>
      </c>
      <c r="O32" s="245">
        <f t="shared" si="1"/>
        <v>0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IF($D33="Embordiary","GLD6",IF(ISNA(VLOOKUP(A33,'GLD分攤(Chad)'!$B$2:$E$573,3,0)),"",(VLOOKUP(A33,'GLD分攤(Chad)'!$B$9:$E$573,3,0))))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45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IF($D34="Embordiary","GLD6",IF(ISNA(VLOOKUP(A34,'GLD分攤(Chad)'!$B$2:$E$573,3,0)),"",(VLOOKUP(A34,'GLD分攤(Chad)'!$B$9:$E$573,3,0))))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45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IF($D35="Embordiary","GLD6",IF(ISNA(VLOOKUP(A35,'GLD分攤(Chad)'!$B$2:$E$573,3,0)),"",(VLOOKUP(A35,'GLD分攤(Chad)'!$B$9:$E$573,3,0))))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76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IF($D36="Embordiary","GLD6",IF(ISNA(VLOOKUP(A36,'GLD分攤(Chad)'!$B$2:$E$573,3,0)),"",(VLOOKUP(A36,'GLD分攤(Chad)'!$B$9:$E$573,3,0))))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76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41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IF($D37="Embordiary","GLD6",IF(ISNA(VLOOKUP(A37,'GLD分攤(Chad)'!$B$2:$E$573,3,0)),"",(VLOOKUP(A37,'GLD分攤(Chad)'!$B$9:$E$573,3,0))))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41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IF($D38="Embordiary","GLD6",IF(ISNA(VLOOKUP(A38,'GLD分攤(Chad)'!$B$2:$E$573,3,0)),"",(VLOOKUP(A38,'GLD分攤(Chad)'!$B$9:$E$573,3,0))))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80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IF($D39="Embordiary","GLD6",IF(ISNA(VLOOKUP(A39,'GLD分攤(Chad)'!$B$2:$E$573,3,0)),"",(VLOOKUP(A39,'GLD分攤(Chad)'!$B$9:$E$573,3,0))))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80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2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IF($D40="Embordiary","GLD6",IF(ISNA(VLOOKUP(A40,'GLD分攤(Chad)'!$B$2:$E$573,3,0)),"",(VLOOKUP(A40,'GLD分攤(Chad)'!$B$9:$E$573,3,0))))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2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35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IF($D41="Embordiary","GLD6",IF(ISNA(VLOOKUP(A41,'GLD分攤(Chad)'!$B$2:$E$573,3,0)),"",(VLOOKUP(A41,'GLD分攤(Chad)'!$B$9:$E$573,3,0))))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35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IF($D42="Embordiary","GLD6",IF(ISNA(VLOOKUP(A42,'GLD分攤(Chad)'!$B$2:$E$573,3,0)),"",(VLOOKUP(A42,'GLD分攤(Chad)'!$B$9:$E$573,3,0))))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IF($D43="Embordiary","GLD6",IF(ISNA(VLOOKUP(A43,'GLD分攤(Chad)'!$B$2:$E$573,3,0)),"",(VLOOKUP(A43,'GLD分攤(Chad)'!$B$9:$E$573,3,0))))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30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IF($D44="Embordiary","GLD6",IF(ISNA(VLOOKUP(A44,'GLD分攤(Chad)'!$B$2:$E$573,3,0)),"",(VLOOKUP(A44,'GLD分攤(Chad)'!$B$9:$E$573,3,0))))</f>
        <v>GLD1</v>
      </c>
      <c r="J44" s="245">
        <f t="shared" si="37"/>
        <v>30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IF($D45="Embordiary","GLD6",IF(ISNA(VLOOKUP(A45,'GLD分攤(Chad)'!$B$2:$E$573,3,0)),"",(VLOOKUP(A45,'GLD分攤(Chad)'!$B$9:$E$573,3,0))))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7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IF($D46="Embordiary","GLD6",IF(ISNA(VLOOKUP(A46,'GLD分攤(Chad)'!$B$2:$E$573,3,0)),"",(VLOOKUP(A46,'GLD分攤(Chad)'!$B$9:$E$573,3,0))))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7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37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IF($D47="Embordiary","GLD6",IF(ISNA(VLOOKUP(A47,'GLD分攤(Chad)'!$B$2:$E$573,3,0)),"",(VLOOKUP(A47,'GLD分攤(Chad)'!$B$9:$E$573,3,0))))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37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IF($D48="Embordiary","GLD6",IF(ISNA(VLOOKUP(A48,'GLD分攤(Chad)'!$B$2:$E$573,3,0)),"",(VLOOKUP(A48,'GLD分攤(Chad)'!$B$9:$E$573,3,0))))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IF($D49="Embordiary","GLD6",IF(ISNA(VLOOKUP(A49,'GLD分攤(Chad)'!$B$2:$E$573,3,0)),"",(VLOOKUP(A49,'GLD分攤(Chad)'!$B$9:$E$573,3,0))))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IF($D50="Embordiary","GLD6",IF(ISNA(VLOOKUP(A50,'GLD分攤(Chad)'!$B$2:$E$573,3,0)),"",(VLOOKUP(A50,'GLD分攤(Chad)'!$B$9:$E$573,3,0))))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IF($D51="Embordiary","GLD6",IF(ISNA(VLOOKUP(A51,'GLD分攤(Chad)'!$B$2:$E$573,3,0)),"",(VLOOKUP(A51,'GLD分攤(Chad)'!$B$9:$E$573,3,0))))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IF($D52="Embordiary","GLD6",IF(ISNA(VLOOKUP(A52,'GLD分攤(Chad)'!$B$2:$E$573,3,0)),"",(VLOOKUP(A52,'GLD分攤(Chad)'!$B$9:$E$573,3,0))))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IF($D53="Embordiary","GLD6",IF(ISNA(VLOOKUP(A53,'GLD分攤(Chad)'!$B$2:$E$573,3,0)),"",(VLOOKUP(A53,'GLD分攤(Chad)'!$B$9:$E$573,3,0))))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IF($D54="Embordiary","GLD6",IF(ISNA(VLOOKUP(A54,'GLD分攤(Chad)'!$B$2:$E$573,3,0)),"",(VLOOKUP(A54,'GLD分攤(Chad)'!$B$9:$E$573,3,0))))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IF($D55="Embordiary","GLD6",IF(ISNA(VLOOKUP(A55,'GLD分攤(Chad)'!$B$2:$E$573,3,0)),"",(VLOOKUP(A55,'GLD分攤(Chad)'!$B$9:$E$573,3,0))))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20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IF($D56="Embordiary","GLD6",IF(ISNA(VLOOKUP(A56,'GLD分攤(Chad)'!$B$2:$E$573,3,0)),"",(VLOOKUP(A56,'GLD分攤(Chad)'!$B$9:$E$573,3,0))))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20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IF($D57="Embordiary","GLD6",IF(ISNA(VLOOKUP(A57,'GLD分攤(Chad)'!$B$2:$E$573,3,0)),"",(VLOOKUP(A57,'GLD分攤(Chad)'!$B$9:$E$573,3,0))))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40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IF($D58="Embordiary","GLD6",IF(ISNA(VLOOKUP(A58,'GLD分攤(Chad)'!$B$2:$E$573,3,0)),"",(VLOOKUP(A58,'GLD分攤(Chad)'!$B$9:$E$573,3,0))))</f>
        <v>GLD1</v>
      </c>
      <c r="J58" s="245">
        <f t="shared" si="37"/>
        <v>40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35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IF($D59="Embordiary","GLD6",IF(ISNA(VLOOKUP(A59,'GLD分攤(Chad)'!$B$2:$E$573,3,0)),"",(VLOOKUP(A59,'GLD分攤(Chad)'!$B$9:$E$573,3,0))))</f>
        <v>GLD1</v>
      </c>
      <c r="J59" s="245">
        <f t="shared" si="37"/>
        <v>35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IF($D60="Embordiary","GLD6",IF(ISNA(VLOOKUP(A60,'GLD分攤(Chad)'!$B$2:$E$573,3,0)),"",(VLOOKUP(A60,'GLD分攤(Chad)'!$B$9:$E$573,3,0))))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IF($D61="Embordiary","GLD6",IF(ISNA(VLOOKUP(A61,'GLD分攤(Chad)'!$B$2:$E$573,3,0)),"",(VLOOKUP(A61,'GLD分攤(Chad)'!$B$9:$E$573,3,0))))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IF($D62="Embordiary","GLD6",IF(ISNA(VLOOKUP(A62,'GLD分攤(Chad)'!$B$2:$E$573,3,0)),"",(VLOOKUP(A62,'GLD分攤(Chad)'!$B$9:$E$573,3,0))))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IF($D63="Embordiary","GLD6",IF(ISNA(VLOOKUP(A63,'GLD分攤(Chad)'!$B$2:$E$573,3,0)),"",(VLOOKUP(A63,'GLD分攤(Chad)'!$B$9:$E$573,3,0))))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37</v>
      </c>
      <c r="G64" s="244">
        <f>GLD!$AT83</f>
        <v>0</v>
      </c>
      <c r="H64" s="244">
        <f>GLD!$AV83</f>
        <v>1</v>
      </c>
      <c r="I64" s="243" t="str">
        <f>IF($D64="Embordiary","GLD6",IF(ISNA(VLOOKUP(A64,'GLD分攤(Chad)'!$B$2:$E$573,3,0)),"",(VLOOKUP(A64,'GLD分攤(Chad)'!$B$9:$E$573,3,0))))</f>
        <v>GLD1</v>
      </c>
      <c r="J64" s="245">
        <f t="shared" si="37"/>
        <v>37</v>
      </c>
      <c r="K64" s="245">
        <f t="shared" si="38"/>
        <v>0</v>
      </c>
      <c r="L64" s="245">
        <f t="shared" si="31"/>
        <v>1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IF($D65="Embordiary","GLD6",IF(ISNA(VLOOKUP(A65,'GLD分攤(Chad)'!$B$2:$E$573,3,0)),"",(VLOOKUP(A65,'GLD分攤(Chad)'!$B$9:$E$573,3,0))))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35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IF($D66="Embordiary","GLD6",IF(ISNA(VLOOKUP(A66,'GLD分攤(Chad)'!$B$2:$E$573,3,0)),"",(VLOOKUP(A66,'GLD分攤(Chad)'!$B$9:$E$573,3,0))))</f>
        <v>GLD1</v>
      </c>
      <c r="J66" s="245">
        <f t="shared" si="37"/>
        <v>35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IF($D67="Embordiary","GLD6",IF(ISNA(VLOOKUP(A67,'GLD分攤(Chad)'!$B$2:$E$573,3,0)),"",(VLOOKUP(A67,'GLD分攤(Chad)'!$B$9:$E$573,3,0))))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IF($D68="Embordiary","GLD6",IF(ISNA(VLOOKUP(A68,'GLD分攤(Chad)'!$B$2:$E$573,3,0)),"",(VLOOKUP(A68,'GLD分攤(Chad)'!$B$9:$E$573,3,0))))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IF($D69="Embordiary","GLD6",IF(ISNA(VLOOKUP(A69,'GLD分攤(Chad)'!$B$2:$E$573,3,0)),"",(VLOOKUP(A69,'GLD分攤(Chad)'!$B$9:$E$573,3,0))))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37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IF($D70="Embordiary","GLD6",IF(ISNA(VLOOKUP(A70,'GLD分攤(Chad)'!$B$2:$E$573,3,0)),"",(VLOOKUP(A70,'GLD分攤(Chad)'!$B$9:$E$573,3,0))))</f>
        <v>GLD1</v>
      </c>
      <c r="J70" s="245">
        <f t="shared" si="37"/>
        <v>37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IF($D71="Embordiary","GLD6",IF(ISNA(VLOOKUP(A71,'GLD分攤(Chad)'!$B$2:$E$573,3,0)),"",(VLOOKUP(A71,'GLD分攤(Chad)'!$B$9:$E$573,3,0))))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37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IF($D72="Embordiary","GLD6",IF(ISNA(VLOOKUP(A72,'GLD分攤(Chad)'!$B$2:$E$573,3,0)),"",(VLOOKUP(A72,'GLD分攤(Chad)'!$B$9:$E$573,3,0))))</f>
        <v>GLD1</v>
      </c>
      <c r="J72" s="245">
        <f t="shared" si="37"/>
        <v>37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IF($D73="Embordiary","GLD6",IF(ISNA(VLOOKUP(A73,'GLD分攤(Chad)'!$B$2:$E$573,3,0)),"",(VLOOKUP(A73,'GLD分攤(Chad)'!$B$9:$E$573,3,0))))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38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IF($D74="Embordiary","GLD6",IF(ISNA(VLOOKUP(A74,'GLD分攤(Chad)'!$B$2:$E$573,3,0)),"",(VLOOKUP(A74,'GLD分攤(Chad)'!$B$9:$E$573,3,0))))</f>
        <v>GLD1</v>
      </c>
      <c r="J74" s="245">
        <f t="shared" si="37"/>
        <v>38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IF($D75="Embordiary","GLD6",IF(ISNA(VLOOKUP(A75,'GLD分攤(Chad)'!$B$2:$E$573,3,0)),"",(VLOOKUP(A75,'GLD分攤(Chad)'!$B$9:$E$573,3,0))))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IF($D76="Embordiary","GLD6",IF(ISNA(VLOOKUP(A76,'GLD分攤(Chad)'!$B$2:$E$573,3,0)),"",(VLOOKUP(A76,'GLD分攤(Chad)'!$B$9:$E$573,3,0))))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IF($D77="Embordiary","GLD6",IF(ISNA(VLOOKUP(A77,'GLD分攤(Chad)'!$B$2:$E$573,3,0)),"",(VLOOKUP(A77,'GLD分攤(Chad)'!$B$9:$E$573,3,0))))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35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IF($D78="Embordiary","GLD6",IF(ISNA(VLOOKUP(A78,'GLD分攤(Chad)'!$B$2:$E$573,3,0)),"",(VLOOKUP(A78,'GLD分攤(Chad)'!$B$9:$E$573,3,0))))</f>
        <v>GLD1</v>
      </c>
      <c r="J78" s="245">
        <f t="shared" si="37"/>
        <v>35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36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IF($D79="Embordiary","GLD6",IF(ISNA(VLOOKUP(A79,'GLD分攤(Chad)'!$B$2:$E$573,3,0)),"",(VLOOKUP(A79,'GLD分攤(Chad)'!$B$9:$E$573,3,0))))</f>
        <v>GLD1</v>
      </c>
      <c r="J79" s="245">
        <f t="shared" si="37"/>
        <v>36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IF($D80="Embordiary","GLD6",IF(ISNA(VLOOKUP(A80,'GLD分攤(Chad)'!$B$2:$E$573,3,0)),"",(VLOOKUP(A80,'GLD分攤(Chad)'!$B$9:$E$573,3,0))))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36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IF($D81="Embordiary","GLD6",IF(ISNA(VLOOKUP(A81,'GLD分攤(Chad)'!$B$2:$E$573,3,0)),"",(VLOOKUP(A81,'GLD分攤(Chad)'!$B$9:$E$573,3,0))))</f>
        <v>GLD1</v>
      </c>
      <c r="J81" s="245">
        <f t="shared" si="37"/>
        <v>36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IF($D82="Embordiary","GLD6",IF(ISNA(VLOOKUP(A82,'GLD分攤(Chad)'!$B$2:$E$573,3,0)),"",(VLOOKUP(A82,'GLD分攤(Chad)'!$B$9:$E$573,3,0))))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IF($D83="Embordiary","GLD6",IF(ISNA(VLOOKUP(A83,'GLD分攤(Chad)'!$B$2:$E$573,3,0)),"",(VLOOKUP(A83,'GLD分攤(Chad)'!$B$9:$E$573,3,0))))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IF($D84="Embordiary","GLD6",IF(ISNA(VLOOKUP(A84,'GLD分攤(Chad)'!$B$2:$E$573,3,0)),"",(VLOOKUP(A84,'GLD分攤(Chad)'!$B$9:$E$573,3,0))))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IF($D85="Embordiary","GLD6",IF(ISNA(VLOOKUP(A85,'GLD分攤(Chad)'!$B$2:$E$573,3,0)),"",(VLOOKUP(A85,'GLD分攤(Chad)'!$B$9:$E$573,3,0))))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39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IF($D86="Embordiary","GLD6",IF(ISNA(VLOOKUP(A86,'GLD分攤(Chad)'!$B$2:$E$573,3,0)),"",(VLOOKUP(A86,'GLD分攤(Chad)'!$B$9:$E$573,3,0))))</f>
        <v>GLD1</v>
      </c>
      <c r="J86" s="245">
        <f t="shared" si="37"/>
        <v>39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37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IF($D87="Embordiary","GLD6",IF(ISNA(VLOOKUP(A87,'GLD分攤(Chad)'!$B$2:$E$573,3,0)),"",(VLOOKUP(A87,'GLD分攤(Chad)'!$B$9:$E$573,3,0))))</f>
        <v>GLD1</v>
      </c>
      <c r="J87" s="245">
        <f t="shared" si="37"/>
        <v>37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IF($D88="Embordiary","GLD6",IF(ISNA(VLOOKUP(A88,'GLD分攤(Chad)'!$B$2:$E$573,3,0)),"",(VLOOKUP(A88,'GLD分攤(Chad)'!$B$9:$E$573,3,0))))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35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IF($D89="Embordiary","GLD6",IF(ISNA(VLOOKUP(A89,'GLD分攤(Chad)'!$B$2:$E$573,3,0)),"",(VLOOKUP(A89,'GLD分攤(Chad)'!$B$9:$E$573,3,0))))</f>
        <v>GLD1</v>
      </c>
      <c r="J89" s="245">
        <f t="shared" si="37"/>
        <v>35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35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IF($D90="Embordiary","GLD6",IF(ISNA(VLOOKUP(A90,'GLD分攤(Chad)'!$B$2:$E$573,3,0)),"",(VLOOKUP(A90,'GLD分攤(Chad)'!$B$9:$E$573,3,0))))</f>
        <v>GLD1</v>
      </c>
      <c r="J90" s="245">
        <f t="shared" si="37"/>
        <v>35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IF($D91="Embordiary","GLD6",IF(ISNA(VLOOKUP(A91,'GLD分攤(Chad)'!$B$2:$E$573,3,0)),"",(VLOOKUP(A91,'GLD分攤(Chad)'!$B$9:$E$573,3,0))))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37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IF($D92="Embordiary","GLD6",IF(ISNA(VLOOKUP(A92,'GLD分攤(Chad)'!$B$2:$E$573,3,0)),"",(VLOOKUP(A92,'GLD分攤(Chad)'!$B$9:$E$573,3,0))))</f>
        <v>GLD1</v>
      </c>
      <c r="J92" s="245">
        <f t="shared" si="37"/>
        <v>37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31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IF($D93="Embordiary","GLD6",IF(ISNA(VLOOKUP(A93,'GLD分攤(Chad)'!$B$2:$E$573,3,0)),"",(VLOOKUP(A93,'GLD分攤(Chad)'!$B$9:$E$573,3,0))))</f>
        <v>GLD1</v>
      </c>
      <c r="J93" s="245">
        <f t="shared" si="37"/>
        <v>31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5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IF($D94="Embordiary","GLD6",IF(ISNA(VLOOKUP(A94,'GLD分攤(Chad)'!$B$2:$E$573,3,0)),"",(VLOOKUP(A94,'GLD分攤(Chad)'!$B$9:$E$573,3,0))))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5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IF($D95="Embordiary","GLD6",IF(ISNA(VLOOKUP(A95,'GLD分攤(Chad)'!$B$2:$E$573,3,0)),"",(VLOOKUP(A95,'GLD分攤(Chad)'!$B$9:$E$573,3,0))))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34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IF($D96="Embordiary","GLD6",IF(ISNA(VLOOKUP(A96,'GLD分攤(Chad)'!$B$2:$E$573,3,0)),"",(VLOOKUP(A96,'GLD分攤(Chad)'!$B$9:$E$573,3,0))))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34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38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IF($D97="Embordiary","GLD6",IF(ISNA(VLOOKUP(A97,'GLD分攤(Chad)'!$B$2:$E$573,3,0)),"",(VLOOKUP(A97,'GLD分攤(Chad)'!$B$9:$E$573,3,0))))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38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IF($D98="Embordiary","GLD6",IF(ISNA(VLOOKUP(A98,'GLD分攤(Chad)'!$B$2:$E$573,3,0)),"",(VLOOKUP(A98,'GLD分攤(Chad)'!$B$9:$E$573,3,0))))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34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IF($D99="Embordiary","GLD6",IF(ISNA(VLOOKUP(A99,'GLD分攤(Chad)'!$B$2:$E$573,3,0)),"",(VLOOKUP(A99,'GLD分攤(Chad)'!$B$9:$E$573,3,0))))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34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31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IF($D100="Embordiary","GLD6",IF(ISNA(VLOOKUP(A100,'GLD分攤(Chad)'!$B$2:$E$573,3,0)),"",(VLOOKUP(A100,'GLD分攤(Chad)'!$B$9:$E$573,3,0))))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31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IF($D101="Embordiary","GLD6",IF(ISNA(VLOOKUP(A101,'GLD分攤(Chad)'!$B$2:$E$573,3,0)),"",(VLOOKUP(A101,'GLD分攤(Chad)'!$B$9:$E$573,3,0))))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37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IF($D102="Embordiary","GLD6",IF(ISNA(VLOOKUP(A102,'GLD分攤(Chad)'!$B$2:$E$573,3,0)),"",(VLOOKUP(A102,'GLD分攤(Chad)'!$B$9:$E$573,3,0))))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37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35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IF($D103="Embordiary","GLD6",IF(ISNA(VLOOKUP(A103,'GLD分攤(Chad)'!$B$2:$E$573,3,0)),"",(VLOOKUP(A103,'GLD分攤(Chad)'!$B$9:$E$573,3,0))))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35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IF($D104="Embordiary","GLD6",IF(ISNA(VLOOKUP(A104,'GLD分攤(Chad)'!$B$2:$E$573,3,0)),"",(VLOOKUP(A104,'GLD分攤(Chad)'!$B$9:$E$573,3,0))))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36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IF($D105="Embordiary","GLD6",IF(ISNA(VLOOKUP(A105,'GLD分攤(Chad)'!$B$2:$E$573,3,0)),"",(VLOOKUP(A105,'GLD分攤(Chad)'!$B$9:$E$573,3,0))))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36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IF($D106="Embordiary","GLD6",IF(ISNA(VLOOKUP(A106,'GLD分攤(Chad)'!$B$2:$E$573,3,0)),"",(VLOOKUP(A106,'GLD分攤(Chad)'!$B$9:$E$573,3,0))))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IF($D107="Embordiary","GLD6",IF(ISNA(VLOOKUP(A107,'GLD分攤(Chad)'!$B$2:$E$573,3,0)),"",(VLOOKUP(A107,'GLD分攤(Chad)'!$B$9:$E$573,3,0))))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31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IF($D108="Embordiary","GLD6",IF(ISNA(VLOOKUP(A108,'GLD分攤(Chad)'!$B$2:$E$573,3,0)),"",(VLOOKUP(A108,'GLD分攤(Chad)'!$B$9:$E$573,3,0))))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31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32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IF($D109="Embordiary","GLD6",IF(ISNA(VLOOKUP(A109,'GLD分攤(Chad)'!$B$2:$E$573,3,0)),"",(VLOOKUP(A109,'GLD分攤(Chad)'!$B$9:$E$573,3,0))))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32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34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IF($D110="Embordiary","GLD6",IF(ISNA(VLOOKUP(A110,'GLD分攤(Chad)'!$B$2:$E$573,3,0)),"",(VLOOKUP(A110,'GLD分攤(Chad)'!$B$9:$E$573,3,0))))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34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IF($D111="Embordiary","GLD6",IF(ISNA(VLOOKUP(A111,'GLD分攤(Chad)'!$B$2:$E$573,3,0)),"",(VLOOKUP(A111,'GLD分攤(Chad)'!$B$9:$E$573,3,0))))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IF($D112="Embordiary","GLD6",IF(ISNA(VLOOKUP(A112,'GLD分攤(Chad)'!$B$2:$E$573,3,0)),"",(VLOOKUP(A112,'GLD分攤(Chad)'!$B$9:$E$573,3,0))))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IF($D113="Embordiary","GLD6",IF(ISNA(VLOOKUP(A113,'GLD分攤(Chad)'!$B$2:$E$573,3,0)),"",(VLOOKUP(A113,'GLD分攤(Chad)'!$B$9:$E$573,3,0))))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IF($D114="Embordiary","GLD6",IF(ISNA(VLOOKUP(A114,'GLD分攤(Chad)'!$B$2:$E$573,3,0)),"",(VLOOKUP(A114,'GLD分攤(Chad)'!$B$9:$E$573,3,0))))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IF($D115="Embordiary","GLD6",IF(ISNA(VLOOKUP(A115,'GLD分攤(Chad)'!$B$2:$E$573,3,0)),"",(VLOOKUP(A115,'GLD分攤(Chad)'!$B$9:$E$573,3,0))))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36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IF($D116="Embordiary","GLD6",IF(ISNA(VLOOKUP(A116,'GLD分攤(Chad)'!$B$2:$E$573,3,0)),"",(VLOOKUP(A116,'GLD分攤(Chad)'!$B$9:$E$573,3,0))))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36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34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IF($D117="Embordiary","GLD6",IF(ISNA(VLOOKUP(A117,'GLD分攤(Chad)'!$B$2:$E$573,3,0)),"",(VLOOKUP(A117,'GLD分攤(Chad)'!$B$9:$E$573,3,0))))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34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36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IF($D118="Embordiary","GLD6",IF(ISNA(VLOOKUP(A118,'GLD分攤(Chad)'!$B$2:$E$573,3,0)),"",(VLOOKUP(A118,'GLD分攤(Chad)'!$B$9:$E$573,3,0))))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36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37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IF($D119="Embordiary","GLD6",IF(ISNA(VLOOKUP(A119,'GLD分攤(Chad)'!$B$2:$E$573,3,0)),"",(VLOOKUP(A119,'GLD分攤(Chad)'!$B$9:$E$573,3,0))))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37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IF($D120="Embordiary","GLD6",IF(ISNA(VLOOKUP(A120,'GLD分攤(Chad)'!$B$2:$E$573,3,0)),"",(VLOOKUP(A120,'GLD分攤(Chad)'!$B$9:$E$573,3,0))))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IF($D121="Embordiary","GLD6",IF(ISNA(VLOOKUP(A121,'GLD分攤(Chad)'!$B$2:$E$573,3,0)),"",(VLOOKUP(A121,'GLD分攤(Chad)'!$B$9:$E$573,3,0))))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IF($D122="Embordiary","GLD6",IF(ISNA(VLOOKUP(A122,'GLD分攤(Chad)'!$B$2:$E$573,3,0)),"",(VLOOKUP(A122,'GLD分攤(Chad)'!$B$9:$E$573,3,0))))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36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IF($D123="Embordiary","GLD6",IF(ISNA(VLOOKUP(A123,'GLD分攤(Chad)'!$B$2:$E$573,3,0)),"",(VLOOKUP(A123,'GLD分攤(Chad)'!$B$9:$E$573,3,0))))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36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IF($D124="Embordiary","GLD6",IF(ISNA(VLOOKUP(A124,'GLD分攤(Chad)'!$B$2:$E$573,3,0)),"",(VLOOKUP(A124,'GLD分攤(Chad)'!$B$9:$E$573,3,0))))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32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IF($D125="Embordiary","GLD6",IF(ISNA(VLOOKUP(A125,'GLD分攤(Chad)'!$B$2:$E$573,3,0)),"",(VLOOKUP(A125,'GLD分攤(Chad)'!$B$9:$E$573,3,0))))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32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IF($D126="Embordiary","GLD6",IF(ISNA(VLOOKUP(A126,'GLD分攤(Chad)'!$B$2:$E$573,3,0)),"",(VLOOKUP(A126,'GLD分攤(Chad)'!$B$9:$E$573,3,0))))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IF($D127="Embordiary","GLD6",IF(ISNA(VLOOKUP(A127,'GLD分攤(Chad)'!$B$2:$E$573,3,0)),"",(VLOOKUP(A127,'GLD分攤(Chad)'!$B$9:$E$573,3,0))))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IF($D128="Embordiary","GLD6",IF(ISNA(VLOOKUP(A128,'GLD分攤(Chad)'!$B$2:$E$573,3,0)),"",(VLOOKUP(A128,'GLD分攤(Chad)'!$B$9:$E$573,3,0))))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36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IF($D129="Embordiary","GLD6",IF(ISNA(VLOOKUP(A129,'GLD分攤(Chad)'!$B$2:$E$573,3,0)),"",(VLOOKUP(A129,'GLD分攤(Chad)'!$B$9:$E$573,3,0))))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36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34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IF($D130="Embordiary","GLD6",IF(ISNA(VLOOKUP(A130,'GLD分攤(Chad)'!$B$2:$E$573,3,0)),"",(VLOOKUP(A130,'GLD分攤(Chad)'!$B$9:$E$573,3,0))))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34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33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IF($D131="Embordiary","GLD6",IF(ISNA(VLOOKUP(A131,'GLD分攤(Chad)'!$B$2:$E$573,3,0)),"",(VLOOKUP(A131,'GLD分攤(Chad)'!$B$9:$E$573,3,0))))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33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IF($D132="Embordiary","GLD6",IF(ISNA(VLOOKUP(A132,'GLD分攤(Chad)'!$B$2:$E$573,3,0)),"",(VLOOKUP(A132,'GLD分攤(Chad)'!$B$9:$E$573,3,0))))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32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IF($D133="Embordiary","GLD6",IF(ISNA(VLOOKUP(A133,'GLD分攤(Chad)'!$B$2:$E$573,3,0)),"",(VLOOKUP(A133,'GLD分攤(Chad)'!$B$9:$E$573,3,0))))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32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33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IF($D134="Embordiary","GLD6",IF(ISNA(VLOOKUP(A134,'GLD分攤(Chad)'!$B$2:$E$573,3,0)),"",(VLOOKUP(A134,'GLD分攤(Chad)'!$B$9:$E$573,3,0))))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33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IF($D135="Embordiary","GLD6",IF(ISNA(VLOOKUP(A135,'GLD分攤(Chad)'!$B$2:$E$573,3,0)),"",(VLOOKUP(A135,'GLD分攤(Chad)'!$B$9:$E$573,3,0))))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35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IF($D136="Embordiary","GLD6",IF(ISNA(VLOOKUP(A136,'GLD分攤(Chad)'!$B$2:$E$573,3,0)),"",(VLOOKUP(A136,'GLD分攤(Chad)'!$B$9:$E$573,3,0))))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35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36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IF($D137="Embordiary","GLD6",IF(ISNA(VLOOKUP(A137,'GLD分攤(Chad)'!$B$2:$E$573,3,0)),"",(VLOOKUP(A137,'GLD分攤(Chad)'!$B$9:$E$573,3,0))))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36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34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IF($D138="Embordiary","GLD6",IF(ISNA(VLOOKUP(A138,'GLD分攤(Chad)'!$B$2:$E$573,3,0)),"",(VLOOKUP(A138,'GLD分攤(Chad)'!$B$9:$E$573,3,0))))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34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IF($D139="Embordiary","GLD6",IF(ISNA(VLOOKUP(A139,'GLD分攤(Chad)'!$B$2:$E$573,3,0)),"",(VLOOKUP(A139,'GLD分攤(Chad)'!$B$9:$E$573,3,0))))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35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IF($D140="Embordiary","GLD6",IF(ISNA(VLOOKUP(A140,'GLD分攤(Chad)'!$B$2:$E$573,3,0)),"",(VLOOKUP(A140,'GLD分攤(Chad)'!$B$9:$E$573,3,0))))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35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IF($D141="Embordiary","GLD6",IF(ISNA(VLOOKUP(A141,'GLD分攤(Chad)'!$B$2:$E$573,3,0)),"",(VLOOKUP(A141,'GLD分攤(Chad)'!$B$9:$E$573,3,0))))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38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IF($D142="Embordiary","GLD6",IF(ISNA(VLOOKUP(A142,'GLD分攤(Chad)'!$B$2:$E$573,3,0)),"",(VLOOKUP(A142,'GLD分攤(Chad)'!$B$9:$E$573,3,0))))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38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IF($D143="Embordiary","GLD6",IF(ISNA(VLOOKUP(A143,'GLD分攤(Chad)'!$B$2:$E$573,3,0)),"",(VLOOKUP(A143,'GLD分攤(Chad)'!$B$9:$E$573,3,0))))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IF($D144="Embordiary","GLD6",IF(ISNA(VLOOKUP(A144,'GLD分攤(Chad)'!$B$2:$E$573,3,0)),"",(VLOOKUP(A144,'GLD分攤(Chad)'!$B$9:$E$573,3,0))))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32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IF($D145="Embordiary","GLD6",IF(ISNA(VLOOKUP(A145,'GLD分攤(Chad)'!$B$2:$E$573,3,0)),"",(VLOOKUP(A145,'GLD分攤(Chad)'!$B$9:$E$573,3,0))))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32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IF($D146="Embordiary","GLD6",IF(ISNA(VLOOKUP(A146,'GLD分攤(Chad)'!$B$2:$E$573,3,0)),"",(VLOOKUP(A146,'GLD分攤(Chad)'!$B$9:$E$573,3,0))))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IF($D147="Embordiary","GLD6",IF(ISNA(VLOOKUP(A147,'GLD分攤(Chad)'!$B$2:$E$573,3,0)),"",(VLOOKUP(A147,'GLD分攤(Chad)'!$B$9:$E$573,3,0))))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33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IF($D148="Embordiary","GLD6",IF(ISNA(VLOOKUP(A148,'GLD分攤(Chad)'!$B$2:$E$573,3,0)),"",(VLOOKUP(A148,'GLD分攤(Chad)'!$B$9:$E$573,3,0))))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33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IF($D149="Embordiary","GLD6",IF(ISNA(VLOOKUP(A149,'GLD分攤(Chad)'!$B$2:$E$573,3,0)),"",(VLOOKUP(A149,'GLD分攤(Chad)'!$B$9:$E$573,3,0))))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IF($D150="Embordiary","GLD6",IF(ISNA(VLOOKUP(A150,'GLD分攤(Chad)'!$B$2:$E$573,3,0)),"",(VLOOKUP(A150,'GLD分攤(Chad)'!$B$9:$E$573,3,0))))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IF($D151="Embordiary","GLD6",IF(ISNA(VLOOKUP(A151,'GLD分攤(Chad)'!$B$2:$E$573,3,0)),"",(VLOOKUP(A151,'GLD分攤(Chad)'!$B$9:$E$573,3,0))))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IF($D152="Embordiary","GLD6",IF(ISNA(VLOOKUP(A152,'GLD分攤(Chad)'!$B$2:$E$573,3,0)),"",(VLOOKUP(A152,'GLD分攤(Chad)'!$B$9:$E$573,3,0))))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32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IF($D153="Embordiary","GLD6",IF(ISNA(VLOOKUP(A153,'GLD分攤(Chad)'!$B$2:$E$573,3,0)),"",(VLOOKUP(A153,'GLD分攤(Chad)'!$B$9:$E$573,3,0))))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32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IF($D154="Embordiary","GLD6",IF(ISNA(VLOOKUP(A154,'GLD分攤(Chad)'!$B$2:$E$573,3,0)),"",(VLOOKUP(A154,'GLD分攤(Chad)'!$B$9:$E$573,3,0))))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35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IF($D155="Embordiary","GLD6",IF(ISNA(VLOOKUP(A155,'GLD分攤(Chad)'!$B$2:$E$573,3,0)),"",(VLOOKUP(A155,'GLD分攤(Chad)'!$B$9:$E$573,3,0))))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35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37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IF($D156="Embordiary","GLD6",IF(ISNA(VLOOKUP(A156,'GLD分攤(Chad)'!$B$2:$E$573,3,0)),"",(VLOOKUP(A156,'GLD分攤(Chad)'!$B$9:$E$573,3,0))))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37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IF($D157="Embordiary","GLD6",IF(ISNA(VLOOKUP(A157,'GLD分攤(Chad)'!$B$2:$E$573,3,0)),"",(VLOOKUP(A157,'GLD分攤(Chad)'!$B$9:$E$573,3,0))))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IF($D158="Embordiary","GLD6",IF(ISNA(VLOOKUP(A158,'GLD分攤(Chad)'!$B$2:$E$573,3,0)),"",(VLOOKUP(A158,'GLD分攤(Chad)'!$B$9:$E$573,3,0))))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36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IF($D159="Embordiary","GLD6",IF(ISNA(VLOOKUP(A159,'GLD分攤(Chad)'!$B$2:$E$573,3,0)),"",(VLOOKUP(A159,'GLD分攤(Chad)'!$B$9:$E$573,3,0))))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36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IF($D160="Embordiary","GLD6",IF(ISNA(VLOOKUP(A160,'GLD分攤(Chad)'!$B$2:$E$573,3,0)),"",(VLOOKUP(A160,'GLD分攤(Chad)'!$B$9:$E$573,3,0))))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IF($D161="Embordiary","GLD6",IF(ISNA(VLOOKUP(A161,'GLD分攤(Chad)'!$B$2:$E$573,3,0)),"",(VLOOKUP(A161,'GLD分攤(Chad)'!$B$9:$E$573,3,0))))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38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IF($D162="Embordiary","GLD6",IF(ISNA(VLOOKUP(A162,'GLD分攤(Chad)'!$B$2:$E$573,3,0)),"",(VLOOKUP(A162,'GLD分攤(Chad)'!$B$9:$E$573,3,0))))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38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39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IF($D163="Embordiary","GLD6",IF(ISNA(VLOOKUP(A163,'GLD分攤(Chad)'!$B$2:$E$573,3,0)),"",(VLOOKUP(A163,'GLD分攤(Chad)'!$B$9:$E$573,3,0))))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39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IF($D164="Embordiary","GLD6",IF(ISNA(VLOOKUP(A164,'GLD分攤(Chad)'!$B$2:$E$573,3,0)),"",(VLOOKUP(A164,'GLD分攤(Chad)'!$B$9:$E$573,3,0))))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IF($D165="Embordiary","GLD6",IF(ISNA(VLOOKUP(A165,'GLD分攤(Chad)'!$B$2:$E$573,3,0)),"",(VLOOKUP(A165,'GLD分攤(Chad)'!$B$9:$E$573,3,0))))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IF($D166="Embordiary","GLD6",IF(ISNA(VLOOKUP(A166,'GLD分攤(Chad)'!$B$2:$E$573,3,0)),"",(VLOOKUP(A166,'GLD分攤(Chad)'!$B$9:$E$573,3,0))))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37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IF($D167="Embordiary","GLD6",IF(ISNA(VLOOKUP(A167,'GLD分攤(Chad)'!$B$2:$E$573,3,0)),"",(VLOOKUP(A167,'GLD分攤(Chad)'!$B$9:$E$573,3,0))))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37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39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IF($D168="Embordiary","GLD6",IF(ISNA(VLOOKUP(A168,'GLD分攤(Chad)'!$B$2:$E$573,3,0)),"",(VLOOKUP(A168,'GLD分攤(Chad)'!$B$9:$E$573,3,0))))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39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36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IF($D169="Embordiary","GLD6",IF(ISNA(VLOOKUP(A169,'GLD分攤(Chad)'!$B$2:$E$573,3,0)),"",(VLOOKUP(A169,'GLD分攤(Chad)'!$B$9:$E$573,3,0))))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36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41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IF($D170="Embordiary","GLD6",IF(ISNA(VLOOKUP(A170,'GLD分攤(Chad)'!$B$2:$E$573,3,0)),"",(VLOOKUP(A170,'GLD分攤(Chad)'!$B$9:$E$573,3,0))))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41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IF($D171="Embordiary","GLD6",IF(ISNA(VLOOKUP(A171,'GLD分攤(Chad)'!$B$2:$E$573,3,0)),"",(VLOOKUP(A171,'GLD分攤(Chad)'!$B$9:$E$573,3,0))))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GLD5-Sample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IDL</v>
      </c>
      <c r="D172" s="243" t="str">
        <f>IF(A172=0,"",IF(ISNA(VLOOKUP(A172,'Dept (不許動)'!$S:$V,3,0)),"",VLOOKUP(A172,'Dept (不許動)'!$S:$V,3,0)))</f>
        <v>Sample room</v>
      </c>
      <c r="E172" s="243">
        <f>IF(A172=0,"",IF(ISNA(VLOOKUP(A172,'Dept (不許動)'!$S:$V,4,0)),"",VLOOKUP(A172,'Dept (不許動)'!$S:$V,4,0)))</f>
        <v>0</v>
      </c>
      <c r="F172" s="244">
        <f>GLD!$BC191</f>
        <v>1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IF($D172="Embordiary","GLD6",IF(ISNA(VLOOKUP(A172,'GLD分攤(Chad)'!$B$2:$E$573,3,0)),"",(VLOOKUP(A172,'GLD分攤(Chad)'!$B$9:$E$573,3,0))))</f>
        <v>GLD5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1</v>
      </c>
      <c r="T172" s="245">
        <f t="shared" si="80"/>
        <v>0</v>
      </c>
      <c r="U172" s="245">
        <f t="shared" si="70"/>
        <v>0</v>
      </c>
      <c r="V172" s="245">
        <f t="shared" si="81"/>
        <v>0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-01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IF($D173="Embordiary","GLD6",IF(ISNA(VLOOKUP(A173,'GLD分攤(Chad)'!$B$2:$E$573,3,0)),"",(VLOOKUP(A173,'GLD分攤(Chad)'!$B$9:$E$573,3,0))))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-02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35</v>
      </c>
      <c r="G174" s="244">
        <f>GLD!$AT193</f>
        <v>0</v>
      </c>
      <c r="H174" s="244">
        <f>GLD!$AV193</f>
        <v>0</v>
      </c>
      <c r="I174" s="243" t="str">
        <f>IF($D174="Embordiary","GLD6",IF(ISNA(VLOOKUP(A174,'GLD分攤(Chad)'!$B$2:$E$573,3,0)),"",(VLOOKUP(A174,'GLD分攤(Chad)'!$B$9:$E$573,3,0))))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35</v>
      </c>
      <c r="W174" s="245">
        <f t="shared" si="82"/>
        <v>0</v>
      </c>
      <c r="X174" s="245">
        <f t="shared" si="67"/>
        <v>0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-03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36</v>
      </c>
      <c r="G175" s="244">
        <f>GLD!$AT194</f>
        <v>0</v>
      </c>
      <c r="H175" s="244">
        <f>GLD!$AV194</f>
        <v>1</v>
      </c>
      <c r="I175" s="243" t="str">
        <f>IF($D175="Embordiary","GLD6",IF(ISNA(VLOOKUP(A175,'GLD分攤(Chad)'!$B$2:$E$573,3,0)),"",(VLOOKUP(A175,'GLD分攤(Chad)'!$B$9:$E$573,3,0))))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36</v>
      </c>
      <c r="W175" s="245">
        <f t="shared" si="82"/>
        <v>0</v>
      </c>
      <c r="X175" s="245">
        <f t="shared" si="67"/>
        <v>1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-04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38</v>
      </c>
      <c r="G176" s="244">
        <f>GLD!$AT195</f>
        <v>0</v>
      </c>
      <c r="H176" s="244">
        <f>GLD!$AV195</f>
        <v>0</v>
      </c>
      <c r="I176" s="243" t="str">
        <f>IF($D176="Embordiary","GLD6",IF(ISNA(VLOOKUP(A176,'GLD分攤(Chad)'!$B$2:$E$573,3,0)),"",(VLOOKUP(A176,'GLD分攤(Chad)'!$B$9:$E$573,3,0))))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38</v>
      </c>
      <c r="W176" s="245">
        <f t="shared" si="82"/>
        <v>0</v>
      </c>
      <c r="X176" s="245">
        <f t="shared" si="67"/>
        <v>0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-05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35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IF($D177="Embordiary","GLD6",IF(ISNA(VLOOKUP(A177,'GLD分攤(Chad)'!$B$2:$E$573,3,0)),"",(VLOOKUP(A177,'GLD分攤(Chad)'!$B$9:$E$573,3,0))))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35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-06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35</v>
      </c>
      <c r="G178" s="244">
        <f>GLD!$AT197</f>
        <v>0</v>
      </c>
      <c r="H178" s="244">
        <f>GLD!$AV197</f>
        <v>2</v>
      </c>
      <c r="I178" s="243" t="str">
        <f>IF($D178="Embordiary","GLD6",IF(ISNA(VLOOKUP(A178,'GLD分攤(Chad)'!$B$2:$E$573,3,0)),"",(VLOOKUP(A178,'GLD分攤(Chad)'!$B$9:$E$573,3,0))))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35</v>
      </c>
      <c r="W178" s="245">
        <f t="shared" si="82"/>
        <v>0</v>
      </c>
      <c r="X178" s="245">
        <f t="shared" si="67"/>
        <v>2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-07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38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IF($D179="Embordiary","GLD6",IF(ISNA(VLOOKUP(A179,'GLD分攤(Chad)'!$B$2:$E$573,3,0)),"",(VLOOKUP(A179,'GLD分攤(Chad)'!$B$9:$E$573,3,0))))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38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-08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IF($D180="Embordiary","GLD6",IF(ISNA(VLOOKUP(A180,'GLD分攤(Chad)'!$B$2:$E$573,3,0)),"",(VLOOKUP(A180,'GLD分攤(Chad)'!$B$9:$E$573,3,0))))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-09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0</v>
      </c>
      <c r="I181" s="243" t="str">
        <f>IF($D181="Embordiary","GLD6",IF(ISNA(VLOOKUP(A181,'GLD分攤(Chad)'!$B$2:$E$573,3,0)),"",(VLOOKUP(A181,'GLD分攤(Chad)'!$B$9:$E$573,3,0))))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0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-10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36</v>
      </c>
      <c r="G182" s="244">
        <f>GLD!$AT201</f>
        <v>0</v>
      </c>
      <c r="H182" s="244">
        <f>GLD!$AV201</f>
        <v>1</v>
      </c>
      <c r="I182" s="243" t="str">
        <f>IF($D182="Embordiary","GLD6",IF(ISNA(VLOOKUP(A182,'GLD分攤(Chad)'!$B$2:$E$573,3,0)),"",(VLOOKUP(A182,'GLD分攤(Chad)'!$B$9:$E$573,3,0))))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36</v>
      </c>
      <c r="W182" s="245">
        <f t="shared" si="82"/>
        <v>0</v>
      </c>
      <c r="X182" s="245">
        <f t="shared" si="67"/>
        <v>1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-11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31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IF($D183="Embordiary","GLD6",IF(ISNA(VLOOKUP(A183,'GLD分攤(Chad)'!$B$2:$E$573,3,0)),"",(VLOOKUP(A183,'GLD分攤(Chad)'!$B$9:$E$573,3,0))))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31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-12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37</v>
      </c>
      <c r="G184" s="244">
        <f>GLD!$AT203</f>
        <v>0</v>
      </c>
      <c r="H184" s="244">
        <f>GLD!$AV203</f>
        <v>0</v>
      </c>
      <c r="I184" s="243" t="str">
        <f>IF($D184="Embordiary","GLD6",IF(ISNA(VLOOKUP(A184,'GLD分攤(Chad)'!$B$2:$E$573,3,0)),"",(VLOOKUP(A184,'GLD分攤(Chad)'!$B$9:$E$573,3,0))))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37</v>
      </c>
      <c r="W184" s="245">
        <f t="shared" si="82"/>
        <v>0</v>
      </c>
      <c r="X184" s="245">
        <f t="shared" si="67"/>
        <v>0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-13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35</v>
      </c>
      <c r="G185" s="244">
        <f>GLD!$AT204</f>
        <v>0</v>
      </c>
      <c r="H185" s="244">
        <f>GLD!$AV204</f>
        <v>1</v>
      </c>
      <c r="I185" s="243" t="str">
        <f>IF($D185="Embordiary","GLD6",IF(ISNA(VLOOKUP(A185,'GLD分攤(Chad)'!$B$2:$E$573,3,0)),"",(VLOOKUP(A185,'GLD分攤(Chad)'!$B$9:$E$573,3,0))))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35</v>
      </c>
      <c r="W185" s="245">
        <f t="shared" si="82"/>
        <v>0</v>
      </c>
      <c r="X185" s="245">
        <f t="shared" si="67"/>
        <v>1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-14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36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IF($D186="Embordiary","GLD6",IF(ISNA(VLOOKUP(A186,'GLD分攤(Chad)'!$B$2:$E$573,3,0)),"",(VLOOKUP(A186,'GLD分攤(Chad)'!$B$9:$E$573,3,0))))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36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-15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36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IF($D187="Embordiary","GLD6",IF(ISNA(VLOOKUP(A187,'GLD分攤(Chad)'!$B$2:$E$573,3,0)),"",(VLOOKUP(A187,'GLD分攤(Chad)'!$B$9:$E$573,3,0))))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36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-16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IF($D188="Embordiary","GLD6",IF(ISNA(VLOOKUP(A188,'GLD分攤(Chad)'!$B$2:$E$573,3,0)),"",(VLOOKUP(A188,'GLD分攤(Chad)'!$B$9:$E$573,3,0))))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-17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39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IF($D189="Embordiary","GLD6",IF(ISNA(VLOOKUP(A189,'GLD分攤(Chad)'!$B$2:$E$573,3,0)),"",(VLOOKUP(A189,'GLD分攤(Chad)'!$B$9:$E$573,3,0))))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39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-18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IF($D190="Embordiary","GLD6",IF(ISNA(VLOOKUP(A190,'GLD分攤(Chad)'!$B$2:$E$573,3,0)),"",(VLOOKUP(A190,'GLD分攤(Chad)'!$B$9:$E$573,3,0))))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-19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0</v>
      </c>
      <c r="I191" s="243" t="str">
        <f>IF($D191="Embordiary","GLD6",IF(ISNA(VLOOKUP(A191,'GLD分攤(Chad)'!$B$2:$E$573,3,0)),"",(VLOOKUP(A191,'GLD分攤(Chad)'!$B$9:$E$573,3,0))))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0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GLD6-Sewing Line -20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DL</v>
      </c>
      <c r="D192" s="243" t="str">
        <f>IF(A192=0,"",IF(ISNA(VLOOKUP(A192,'Dept (不許動)'!$S:$V,3,0)),"",VLOOKUP(A192,'Dept (不許動)'!$S:$V,3,0)))</f>
        <v>sewing</v>
      </c>
      <c r="E192" s="243">
        <f>IF(A192=0,"",IF(ISNA(VLOOKUP(A192,'Dept (不許動)'!$S:$V,4,0)),"",VLOOKUP(A192,'Dept (不許動)'!$S:$V,4,0)))</f>
        <v>0</v>
      </c>
      <c r="F192" s="244">
        <f>GLD!$BC211</f>
        <v>36</v>
      </c>
      <c r="G192" s="244">
        <f>GLD!$AT211</f>
        <v>0</v>
      </c>
      <c r="H192" s="244">
        <f>GLD!$AV211</f>
        <v>1</v>
      </c>
      <c r="I192" s="243" t="str">
        <f>IF($D192="Embordiary","GLD6",IF(ISNA(VLOOKUP(A192,'GLD分攤(Chad)'!$B$2:$E$573,3,0)),"",(VLOOKUP(A192,'GLD分攤(Chad)'!$B$9:$E$573,3,0))))</f>
        <v>GLD6</v>
      </c>
      <c r="J192" s="245">
        <f t="shared" si="73"/>
        <v>0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36</v>
      </c>
      <c r="W192" s="245">
        <f t="shared" si="82"/>
        <v>0</v>
      </c>
      <c r="X192" s="245">
        <f t="shared" si="67"/>
        <v>1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GLD1-Supervisor Ironing/ Staff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IDL</v>
      </c>
      <c r="D193" s="243" t="str">
        <f>IF(A193=0,"",IF(ISNA(VLOOKUP(A193,'Dept (不許動)'!$S:$V,3,0)),"",VLOOKUP(A193,'Dept (不許動)'!$S:$V,3,0)))</f>
        <v>IDL Ironing</v>
      </c>
      <c r="E193" s="243">
        <f>IF(A193=0,"",IF(ISNA(VLOOKUP(A193,'Dept (不許動)'!$S:$V,4,0)),"",VLOOKUP(A193,'Dept (不許動)'!$S:$V,4,0)))</f>
        <v>0</v>
      </c>
      <c r="F193" s="244">
        <f>GLD!$BC212</f>
        <v>2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IF($D193="Embordiary","GLD6",IF(ISNA(VLOOKUP(A193,'GLD分攤(Chad)'!$B$2:$E$573,3,0)),"",(VLOOKUP(A193,'GLD分攤(Chad)'!$B$9:$E$573,3,0))))</f>
        <v>GLD1</v>
      </c>
      <c r="J193" s="245">
        <f t="shared" si="73"/>
        <v>2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GLD1-Ironing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DL</v>
      </c>
      <c r="D194" s="243" t="str">
        <f>IF(A194=0,"",IF(ISNA(VLOOKUP(A194,'Dept (不許動)'!$S:$V,3,0)),"",VLOOKUP(A194,'Dept (不許動)'!$S:$V,3,0)))</f>
        <v>Ironing</v>
      </c>
      <c r="E194" s="243">
        <f>IF(A194=0,"",IF(ISNA(VLOOKUP(A194,'Dept (不許動)'!$S:$V,4,0)),"",VLOOKUP(A194,'Dept (不許動)'!$S:$V,4,0)))</f>
        <v>0</v>
      </c>
      <c r="F194" s="244">
        <f>GLD!$BC213</f>
        <v>111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IF($D194="Embordiary","GLD6",IF(ISNA(VLOOKUP(A194,'GLD分攤(Chad)'!$B$2:$E$573,3,0)),"",(VLOOKUP(A194,'GLD分攤(Chad)'!$B$9:$E$573,3,0))))</f>
        <v>GLD1</v>
      </c>
      <c r="J194" s="245">
        <f t="shared" si="73"/>
        <v>111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GLD1-Finishing/staff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IDL</v>
      </c>
      <c r="D195" s="243" t="str">
        <f>IF(A195=0,"",IF(ISNA(VLOOKUP(A195,'Dept (不許動)'!$S:$V,3,0)),"",VLOOKUP(A195,'Dept (不許動)'!$S:$V,3,0)))</f>
        <v>IDL 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IF($D195="Embordiary","GLD6",IF(ISNA(VLOOKUP(A195,'GLD分攤(Chad)'!$B$2:$E$573,3,0)),"",(VLOOKUP(A195,'GLD分攤(Chad)'!$B$9:$E$573,3,0))))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GLD1-Finishing/Transfer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6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IF($D196="Embordiary","GLD6",IF(ISNA(VLOOKUP(A196,'GLD分攤(Chad)'!$B$2:$E$573,3,0)),"",(VLOOKUP(A196,'GLD分攤(Chad)'!$B$9:$E$573,3,0))))</f>
        <v>GLD1</v>
      </c>
      <c r="J196" s="245">
        <f t="shared" si="73"/>
        <v>6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GLD1-Finishing/Packing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DL</v>
      </c>
      <c r="D197" s="243" t="str">
        <f>IF(A197=0,"",IF(ISNA(VLOOKUP(A197,'Dept (不許動)'!$S:$V,3,0)),"",VLOOKUP(A197,'Dept (不許動)'!$S:$V,3,0)))</f>
        <v>Packing</v>
      </c>
      <c r="E197" s="243">
        <f>IF(A197=0,"",IF(ISNA(VLOOKUP(A197,'Dept (不許動)'!$S:$V,4,0)),"",VLOOKUP(A197,'Dept (不許動)'!$S:$V,4,0)))</f>
        <v>0</v>
      </c>
      <c r="F197" s="244">
        <f>GLD!$BC216</f>
        <v>156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IF($D197="Embordiary","GLD6",IF(ISNA(VLOOKUP(A197,'GLD分攤(Chad)'!$B$2:$E$573,3,0)),"",(VLOOKUP(A197,'GLD分攤(Chad)'!$B$9:$E$573,3,0))))</f>
        <v>GLD1</v>
      </c>
      <c r="J197" s="245">
        <f t="shared" si="73"/>
        <v>156</v>
      </c>
      <c r="K197" s="245">
        <f t="shared" si="74"/>
        <v>0</v>
      </c>
      <c r="L197" s="245">
        <f t="shared" si="72"/>
        <v>0</v>
      </c>
      <c r="M197" s="245">
        <f t="shared" si="75"/>
        <v>0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GLD2-Supervisor Ironing/ Staff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IDL</v>
      </c>
      <c r="D198" s="243" t="str">
        <f>IF(A198=0,"",IF(ISNA(VLOOKUP(A198,'Dept (不許動)'!$S:$V,3,0)),"",VLOOKUP(A198,'Dept (不許動)'!$S:$V,3,0)))</f>
        <v>IDL Ironing</v>
      </c>
      <c r="E198" s="243">
        <f>IF(A198=0,"",IF(ISNA(VLOOKUP(A198,'Dept (不許動)'!$S:$V,4,0)),"",VLOOKUP(A198,'Dept (不許動)'!$S:$V,4,0)))</f>
        <v>0</v>
      </c>
      <c r="F198" s="244">
        <f>GLD!$BC217</f>
        <v>2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IF($D198="Embordiary","GLD6",IF(ISNA(VLOOKUP(A198,'GLD分攤(Chad)'!$B$2:$E$573,3,0)),"",(VLOOKUP(A198,'GLD分攤(Chad)'!$B$9:$E$573,3,0))))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2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GLD2-Ironing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DL</v>
      </c>
      <c r="D199" s="243" t="str">
        <f>IF(A199=0,"",IF(ISNA(VLOOKUP(A199,'Dept (不許動)'!$S:$V,3,0)),"",VLOOKUP(A199,'Dept (不許動)'!$S:$V,3,0)))</f>
        <v>Ironing</v>
      </c>
      <c r="E199" s="243">
        <f>IF(A199=0,"",IF(ISNA(VLOOKUP(A199,'Dept (不許動)'!$S:$V,4,0)),"",VLOOKUP(A199,'Dept (不許動)'!$S:$V,4,0)))</f>
        <v>0</v>
      </c>
      <c r="F199" s="244">
        <f>GLD!$BC218</f>
        <v>83</v>
      </c>
      <c r="G199" s="244">
        <f>GLD!$AT218</f>
        <v>0</v>
      </c>
      <c r="H199" s="244">
        <f>GLD!$AV218</f>
        <v>1</v>
      </c>
      <c r="I199" s="243" t="str">
        <f>IF($D199="Embordiary","GLD6",IF(ISNA(VLOOKUP(A199,'GLD分攤(Chad)'!$B$2:$E$573,3,0)),"",(VLOOKUP(A199,'GLD分攤(Chad)'!$B$9:$E$573,3,0))))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83</v>
      </c>
      <c r="N199" s="245">
        <f t="shared" si="76"/>
        <v>0</v>
      </c>
      <c r="O199" s="245">
        <f t="shared" si="85"/>
        <v>1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GLD2-Finishing/staff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IDL</v>
      </c>
      <c r="D200" s="243" t="str">
        <f>IF(A200=0,"",IF(ISNA(VLOOKUP(A200,'Dept (不許動)'!$S:$V,3,0)),"",VLOOKUP(A200,'Dept (不許動)'!$S:$V,3,0)))</f>
        <v>IDL Packing</v>
      </c>
      <c r="E200" s="243">
        <f>IF(A200=0,"",IF(ISNA(VLOOKUP(A200,'Dept (不許動)'!$S:$V,4,0)),"",VLOOKUP(A200,'Dept (不許動)'!$S:$V,4,0)))</f>
        <v>0</v>
      </c>
      <c r="F200" s="244">
        <f>GLD!$BC219</f>
        <v>6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IF($D200="Embordiary","GLD6",IF(ISNA(VLOOKUP(A200,'GLD分攤(Chad)'!$B$2:$E$573,3,0)),"",(VLOOKUP(A200,'GLD分攤(Chad)'!$B$9:$E$573,3,0))))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6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GLD2-Finishing/Transfer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4</v>
      </c>
      <c r="G201" s="244">
        <f>GLD!$AT220</f>
        <v>0</v>
      </c>
      <c r="H201" s="244">
        <f>GLD!$AV220</f>
        <v>0</v>
      </c>
      <c r="I201" s="243" t="str">
        <f>IF($D201="Embordiary","GLD6",IF(ISNA(VLOOKUP(A201,'GLD分攤(Chad)'!$B$2:$E$573,3,0)),"",(VLOOKUP(A201,'GLD分攤(Chad)'!$B$9:$E$573,3,0))))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4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GLD2-Finishing/Packing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Packing</v>
      </c>
      <c r="E202" s="617">
        <f>IF(A202=0,"",IF(ISNA(VLOOKUP(A202,'Dept (不許動)'!$S:$V,4,0)),"",VLOOKUP(A202,'Dept (不許動)'!$S:$V,4,0)))</f>
        <v>0</v>
      </c>
      <c r="F202" s="244">
        <f>GLD!$BC221</f>
        <v>176</v>
      </c>
      <c r="G202" s="244">
        <f>GLD!$AT221</f>
        <v>0</v>
      </c>
      <c r="H202" s="244">
        <f>GLD!$AV221</f>
        <v>1</v>
      </c>
      <c r="I202" s="243" t="str">
        <f>IF($D202="Embordiary","GLD6",IF(ISNA(VLOOKUP(A202,'GLD分攤(Chad)'!$B$2:$E$573,3,0)),"",(VLOOKUP(A202,'GLD分攤(Chad)'!$B$9:$E$573,3,0))))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176</v>
      </c>
      <c r="N202" s="245">
        <f t="shared" si="76"/>
        <v>0</v>
      </c>
      <c r="O202" s="245">
        <f t="shared" si="85"/>
        <v>1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GLD2-Washing/Operator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DL</v>
      </c>
      <c r="D203" s="243" t="str">
        <f>IF(A203=0,"",IF(ISNA(VLOOKUP(A203,'Dept (不許動)'!$S:$V,3,0)),"",VLOOKUP(A203,'Dept (不許動)'!$S:$V,3,0)))</f>
        <v>Washing</v>
      </c>
      <c r="E203" s="243">
        <f>IF(A203=0,"",IF(ISNA(VLOOKUP(A203,'Dept (不許動)'!$S:$V,4,0)),"",VLOOKUP(A203,'Dept (不許動)'!$S:$V,4,0)))</f>
        <v>0</v>
      </c>
      <c r="F203" s="244">
        <f>GLD!$BC222</f>
        <v>21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IF($D203="Embordiary","GLD6",IF(ISNA(VLOOKUP(A203,'GLD分攤(Chad)'!$B$2:$E$573,3,0)),"",(VLOOKUP(A203,'GLD分攤(Chad)'!$B$9:$E$573,3,0))))</f>
        <v>GLD2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21</v>
      </c>
      <c r="N203" s="245">
        <f t="shared" si="76"/>
        <v>0</v>
      </c>
      <c r="O203" s="245">
        <f t="shared" si="85"/>
        <v>0</v>
      </c>
      <c r="P203" s="245">
        <f t="shared" si="77"/>
        <v>0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GLD3-Supervisor Ironing/ Staff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IDL</v>
      </c>
      <c r="D204" s="243" t="str">
        <f>IF(A204=0,"",IF(ISNA(VLOOKUP(A204,'Dept (不許動)'!$S:$V,3,0)),"",VLOOKUP(A204,'Dept (不許動)'!$S:$V,3,0)))</f>
        <v>IDL Ironing</v>
      </c>
      <c r="E204" s="243">
        <f>IF(A204=0,"",IF(ISNA(VLOOKUP(A204,'Dept (不許動)'!$S:$V,4,0)),"",VLOOKUP(A204,'Dept (不許動)'!$S:$V,4,0)))</f>
        <v>0</v>
      </c>
      <c r="F204" s="244">
        <f>GLD!$BC223</f>
        <v>1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IF($D204="Embordiary","GLD6",IF(ISNA(VLOOKUP(A204,'GLD分攤(Chad)'!$B$2:$E$573,3,0)),"",(VLOOKUP(A204,'GLD分攤(Chad)'!$B$9:$E$573,3,0))))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1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GLD3-Ironing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DL</v>
      </c>
      <c r="D205" s="243" t="str">
        <f>IF(A205=0,"",IF(ISNA(VLOOKUP(A205,'Dept (不許動)'!$S:$V,3,0)),"",VLOOKUP(A205,'Dept (不許動)'!$S:$V,3,0)))</f>
        <v>Ironing</v>
      </c>
      <c r="E205" s="243">
        <f>IF(A205=0,"",IF(ISNA(VLOOKUP(A205,'Dept (不許動)'!$S:$V,4,0)),"",VLOOKUP(A205,'Dept (不許動)'!$S:$V,4,0)))</f>
        <v>0</v>
      </c>
      <c r="F205" s="244">
        <f>GLD!$BC224</f>
        <v>35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IF($D205="Embordiary","GLD6",IF(ISNA(VLOOKUP(A205,'GLD分攤(Chad)'!$B$2:$E$573,3,0)),"",(VLOOKUP(A205,'GLD分攤(Chad)'!$B$9:$E$573,3,0))))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35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GLD3-Finishing/staff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IDL</v>
      </c>
      <c r="D206" s="243" t="str">
        <f>IF(A206=0,"",IF(ISNA(VLOOKUP(A206,'Dept (不許動)'!$S:$V,3,0)),"",VLOOKUP(A206,'Dept (不許動)'!$S:$V,3,0)))</f>
        <v>IDL Packing</v>
      </c>
      <c r="E206" s="243">
        <f>IF(A206=0,"",IF(ISNA(VLOOKUP(A206,'Dept (不許動)'!$S:$V,4,0)),"",VLOOKUP(A206,'Dept (不許動)'!$S:$V,4,0)))</f>
        <v>0</v>
      </c>
      <c r="F206" s="244">
        <f>GLD!$BC225</f>
        <v>4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IF($D206="Embordiary","GLD6",IF(ISNA(VLOOKUP(A206,'GLD分攤(Chad)'!$B$2:$E$573,3,0)),"",(VLOOKUP(A206,'GLD分攤(Chad)'!$B$9:$E$573,3,0))))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4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GLD3-Finishing/Transfer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IF($D207="Embordiary","GLD6",IF(ISNA(VLOOKUP(A207,'GLD分攤(Chad)'!$B$2:$E$573,3,0)),"",(VLOOKUP(A207,'GLD分攤(Chad)'!$B$9:$E$573,3,0))))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GLD3-Finishing/Packing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DL</v>
      </c>
      <c r="D208" s="243" t="str">
        <f>IF(A208=0,"",IF(ISNA(VLOOKUP(A208,'Dept (不許動)'!$S:$V,3,0)),"",VLOOKUP(A208,'Dept (不許動)'!$S:$V,3,0)))</f>
        <v>Packing</v>
      </c>
      <c r="E208" s="243">
        <f>IF(A208=0,"",IF(ISNA(VLOOKUP(A208,'Dept (不許動)'!$S:$V,4,0)),"",VLOOKUP(A208,'Dept (不許動)'!$S:$V,4,0)))</f>
        <v>0</v>
      </c>
      <c r="F208" s="244">
        <f>GLD!$BC227</f>
        <v>107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IF($D208="Embordiary","GLD6",IF(ISNA(VLOOKUP(A208,'GLD分攤(Chad)'!$B$2:$E$573,3,0)),"",(VLOOKUP(A208,'GLD分攤(Chad)'!$B$9:$E$573,3,0))))</f>
        <v>GLD3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107</v>
      </c>
      <c r="Q208" s="245">
        <f t="shared" si="78"/>
        <v>0</v>
      </c>
      <c r="R208" s="245">
        <f t="shared" si="87"/>
        <v>0</v>
      </c>
      <c r="S208" s="245">
        <f t="shared" si="79"/>
        <v>0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GLD5-Supervisor Ironing/ Staff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IDL</v>
      </c>
      <c r="D209" s="243" t="str">
        <f>IF(A209=0,"",IF(ISNA(VLOOKUP(A209,'Dept (不許動)'!$S:$V,3,0)),"",VLOOKUP(A209,'Dept (不許動)'!$S:$V,3,0)))</f>
        <v>IDL Ironing</v>
      </c>
      <c r="E209" s="243">
        <f>IF(A209=0,"",IF(ISNA(VLOOKUP(A209,'Dept (不許動)'!$S:$V,4,0)),"",VLOOKUP(A209,'Dept (不許動)'!$S:$V,4,0)))</f>
        <v>0</v>
      </c>
      <c r="F209" s="244">
        <f>GLD!$BC228</f>
        <v>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IF($D209="Embordiary","GLD6",IF(ISNA(VLOOKUP(A209,'GLD分攤(Chad)'!$B$2:$E$573,3,0)),"",(VLOOKUP(A209,'GLD分攤(Chad)'!$B$9:$E$573,3,0))))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GLD5-Ironing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DL</v>
      </c>
      <c r="D210" s="243" t="str">
        <f>IF(A210=0,"",IF(ISNA(VLOOKUP(A210,'Dept (不許動)'!$S:$V,3,0)),"",VLOOKUP(A210,'Dept (不許動)'!$S:$V,3,0)))</f>
        <v>Ironing</v>
      </c>
      <c r="E210" s="243">
        <f>IF(A210=0,"",IF(ISNA(VLOOKUP(A210,'Dept (不許動)'!$S:$V,4,0)),"",VLOOKUP(A210,'Dept (不許動)'!$S:$V,4,0)))</f>
        <v>0</v>
      </c>
      <c r="F210" s="244">
        <f>GLD!$BC229</f>
        <v>57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IF($D210="Embordiary","GLD6",IF(ISNA(VLOOKUP(A210,'GLD分攤(Chad)'!$B$2:$E$573,3,0)),"",(VLOOKUP(A210,'GLD分攤(Chad)'!$B$9:$E$573,3,0))))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57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GLD5-Finishing/staff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IDL</v>
      </c>
      <c r="D211" s="243" t="str">
        <f>IF(A211=0,"",IF(ISNA(VLOOKUP(A211,'Dept (不許動)'!$S:$V,3,0)),"",VLOOKUP(A211,'Dept (不許動)'!$S:$V,3,0)))</f>
        <v>IDL Packing</v>
      </c>
      <c r="E211" s="243">
        <f>IF(A211=0,"",IF(ISNA(VLOOKUP(A211,'Dept (不許動)'!$S:$V,4,0)),"",VLOOKUP(A211,'Dept (不許動)'!$S:$V,4,0)))</f>
        <v>0</v>
      </c>
      <c r="F211" s="244">
        <f>GLD!$BC230</f>
        <v>4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IF($D211="Embordiary","GLD6",IF(ISNA(VLOOKUP(A211,'GLD分攤(Chad)'!$B$2:$E$573,3,0)),"",(VLOOKUP(A211,'GLD分攤(Chad)'!$B$9:$E$573,3,0))))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4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GLD5-Finishing/Transfer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3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IF($D212="Embordiary","GLD6",IF(ISNA(VLOOKUP(A212,'GLD分攤(Chad)'!$B$2:$E$573,3,0)),"",(VLOOKUP(A212,'GLD分攤(Chad)'!$B$9:$E$573,3,0))))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3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GLD5-Finishing/Packing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DL</v>
      </c>
      <c r="D213" s="243" t="str">
        <f>IF(A213=0,"",IF(ISNA(VLOOKUP(A213,'Dept (不許動)'!$S:$V,3,0)),"",VLOOKUP(A213,'Dept (不許動)'!$S:$V,3,0)))</f>
        <v>Packing</v>
      </c>
      <c r="E213" s="243">
        <f>IF(A213=0,"",IF(ISNA(VLOOKUP(A213,'Dept (不許動)'!$S:$V,4,0)),"",VLOOKUP(A213,'Dept (不許動)'!$S:$V,4,0)))</f>
        <v>0</v>
      </c>
      <c r="F213" s="244">
        <f>GLD!$BC232</f>
        <v>91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IF($D213="Embordiary","GLD6",IF(ISNA(VLOOKUP(A213,'GLD分攤(Chad)'!$B$2:$E$573,3,0)),"",(VLOOKUP(A213,'GLD分攤(Chad)'!$B$9:$E$573,3,0))))</f>
        <v>GLD5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91</v>
      </c>
      <c r="T213" s="245">
        <f t="shared" si="80"/>
        <v>0</v>
      </c>
      <c r="U213" s="245">
        <f t="shared" si="88"/>
        <v>0</v>
      </c>
      <c r="V213" s="245">
        <f t="shared" si="81"/>
        <v>0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GLD6-Finishing/staff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IDL</v>
      </c>
      <c r="D214" s="243" t="str">
        <f>IF(A214=0,"",IF(ISNA(VLOOKUP(A214,'Dept (不許動)'!$S:$V,3,0)),"",VLOOKUP(A214,'Dept (不許動)'!$S:$V,3,0)))</f>
        <v>IDL Packing</v>
      </c>
      <c r="E214" s="243">
        <f>IF(A214=0,"",IF(ISNA(VLOOKUP(A214,'Dept (不許動)'!$S:$V,4,0)),"",VLOOKUP(A214,'Dept (不許動)'!$S:$V,4,0)))</f>
        <v>0</v>
      </c>
      <c r="F214" s="244">
        <f>GLD!$BC233</f>
        <v>3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IF($D214="Embordiary","GLD6",IF(ISNA(VLOOKUP(A214,'GLD分攤(Chad)'!$B$2:$E$573,3,0)),"",(VLOOKUP(A214,'GLD分攤(Chad)'!$B$9:$E$573,3,0))))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3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GLD6-Finishing/Transfer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IF($D215="Embordiary","GLD6",IF(ISNA(VLOOKUP(A215,'GLD分攤(Chad)'!$B$2:$E$573,3,0)),"",(VLOOKUP(A215,'GLD分攤(Chad)'!$B$9:$E$573,3,0))))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GLD6-Finishing/Packing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DL</v>
      </c>
      <c r="D216" s="243" t="str">
        <f>IF(A216=0,"",IF(ISNA(VLOOKUP(A216,'Dept (不許動)'!$S:$V,3,0)),"",VLOOKUP(A216,'Dept (不許動)'!$S:$V,3,0)))</f>
        <v>Packing</v>
      </c>
      <c r="E216" s="243">
        <f>IF(A216=0,"",IF(ISNA(VLOOKUP(A216,'Dept (不許動)'!$S:$V,4,0)),"",VLOOKUP(A216,'Dept (不許動)'!$S:$V,4,0)))</f>
        <v>0</v>
      </c>
      <c r="F216" s="244">
        <f>GLD!$BC235</f>
        <v>142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IF($D216="Embordiary","GLD6",IF(ISNA(VLOOKUP(A216,'GLD分攤(Chad)'!$B$2:$E$573,3,0)),"",(VLOOKUP(A216,'GLD分攤(Chad)'!$B$9:$E$573,3,0))))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142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GLD6-Supervisor Ironing/ Staff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IDL</v>
      </c>
      <c r="D217" s="243" t="str">
        <f>IF(A217=0,"",IF(ISNA(VLOOKUP(A217,'Dept (不許動)'!$S:$V,3,0)),"",VLOOKUP(A217,'Dept (不許動)'!$S:$V,3,0)))</f>
        <v>IDL Ironing</v>
      </c>
      <c r="E217" s="243">
        <f>IF(A217=0,"",IF(ISNA(VLOOKUP(A217,'Dept (不許動)'!$S:$V,4,0)),"",VLOOKUP(A217,'Dept (不許動)'!$S:$V,4,0)))</f>
        <v>0</v>
      </c>
      <c r="F217" s="244">
        <f>GLD!$BC236</f>
        <v>1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IF($D217="Embordiary","GLD6",IF(ISNA(VLOOKUP(A217,'GLD分攤(Chad)'!$B$2:$E$573,3,0)),"",(VLOOKUP(A217,'GLD分攤(Chad)'!$B$9:$E$573,3,0))))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1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GLD6-Ironing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DL</v>
      </c>
      <c r="D218" s="243" t="str">
        <f>IF(A218=0,"",IF(ISNA(VLOOKUP(A218,'Dept (不許動)'!$S:$V,3,0)),"",VLOOKUP(A218,'Dept (不許動)'!$S:$V,3,0)))</f>
        <v>Ironing</v>
      </c>
      <c r="E218" s="243">
        <f>IF(A218=0,"",IF(ISNA(VLOOKUP(A218,'Dept (不許動)'!$S:$V,4,0)),"",VLOOKUP(A218,'Dept (不許動)'!$S:$V,4,0)))</f>
        <v>0</v>
      </c>
      <c r="F218" s="244">
        <f>GLD!$BC237</f>
        <v>57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IF($D218="Embordiary","GLD6",IF(ISNA(VLOOKUP(A218,'GLD分攤(Chad)'!$B$2:$E$573,3,0)),"",(VLOOKUP(A218,'GLD分攤(Chad)'!$B$9:$E$573,3,0))))</f>
        <v>GLD6</v>
      </c>
      <c r="J218" s="245">
        <f t="shared" si="73"/>
        <v>0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57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GLDH-Mekanik Sample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IF($D219="Embordiary","GLD6",IF(ISNA(VLOOKUP(A219,'GLD分攤(Chad)'!$B$2:$E$573,3,0)),"",(VLOOKUP(A219,'GLD分攤(Chad)'!$B$9:$E$573,3,0))))</f>
        <v>GLD1+2+3+5+6</v>
      </c>
      <c r="J219" s="245">
        <f t="shared" si="73"/>
        <v>0.54545454545454541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0.60606060606060608</v>
      </c>
      <c r="N219" s="245">
        <f t="shared" si="76"/>
        <v>0</v>
      </c>
      <c r="O219" s="245">
        <f t="shared" si="85"/>
        <v>0</v>
      </c>
      <c r="P219" s="245">
        <f t="shared" si="77"/>
        <v>0.24242424242424243</v>
      </c>
      <c r="Q219" s="245">
        <f t="shared" si="78"/>
        <v>0</v>
      </c>
      <c r="R219" s="245">
        <f t="shared" si="87"/>
        <v>0</v>
      </c>
      <c r="S219" s="245">
        <f t="shared" si="79"/>
        <v>0.30303030303030304</v>
      </c>
      <c r="T219" s="245">
        <f t="shared" si="80"/>
        <v>0</v>
      </c>
      <c r="U219" s="245">
        <f t="shared" si="88"/>
        <v>0</v>
      </c>
      <c r="V219" s="245">
        <f t="shared" si="81"/>
        <v>0.30303030303030304</v>
      </c>
      <c r="W219" s="245">
        <f t="shared" si="82"/>
        <v>0</v>
      </c>
      <c r="X219" s="245">
        <f t="shared" si="86"/>
        <v>0</v>
      </c>
      <c r="Y219" s="246">
        <f t="shared" si="89"/>
        <v>2.2204460492503131E-16</v>
      </c>
      <c r="Z219" s="305" t="str">
        <f t="shared" si="84"/>
        <v/>
      </c>
    </row>
    <row r="220" spans="1:26" ht="15.75" customHeight="1">
      <c r="A220" s="243" t="str">
        <f>GLD!B239</f>
        <v>GLD1-Chief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2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IF($D220="Embordiary","GLD6",IF(ISNA(VLOOKUP(A220,'GLD分攤(Chad)'!$B$2:$E$573,3,0)),"",(VLOOKUP(A220,'GLD分攤(Chad)'!$B$9:$E$573,3,0))))</f>
        <v>GLD1</v>
      </c>
      <c r="J220" s="245">
        <f t="shared" si="73"/>
        <v>2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Mekanik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3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IF($D221="Embordiary","GLD6",IF(ISNA(VLOOKUP(A221,'GLD分攤(Chad)'!$B$2:$E$573,3,0)),"",(VLOOKUP(A221,'GLD分攤(Chad)'!$B$9:$E$573,3,0))))</f>
        <v>GLD1</v>
      </c>
      <c r="J221" s="245">
        <f t="shared" si="73"/>
        <v>3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GLD1-Adm Jarum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2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IF($D222="Embordiary","GLD6",IF(ISNA(VLOOKUP(A222,'GLD分攤(Chad)'!$B$2:$E$573,3,0)),"",(VLOOKUP(A222,'GLD分攤(Chad)'!$B$9:$E$573,3,0))))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2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Mesin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12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IF($D223="Embordiary","GLD6",IF(ISNA(VLOOKUP(A223,'GLD分攤(Chad)'!$B$2:$E$573,3,0)),"",(VLOOKUP(A223,'GLD分攤(Chad)'!$B$9:$E$573,3,0))))</f>
        <v>GLD1</v>
      </c>
      <c r="J223" s="245">
        <f t="shared" si="91"/>
        <v>12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GLD1-Mechanic Listrik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9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IF($D224="Embordiary","GLD6",IF(ISNA(VLOOKUP(A224,'GLD分攤(Chad)'!$B$2:$E$573,3,0)),"",(VLOOKUP(A224,'GLD分攤(Chad)'!$B$9:$E$573,3,0))))</f>
        <v>GLD1</v>
      </c>
      <c r="J224" s="245">
        <f t="shared" si="91"/>
        <v>9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GLD1-BOILER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0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IF($D225="Embordiary","GLD6",IF(ISNA(VLOOKUP(A225,'GLD分攤(Chad)'!$B$2:$E$573,3,0)),"",(VLOOKUP(A225,'GLD分攤(Chad)'!$B$9:$E$573,3,0))))</f>
        <v>GLD1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0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GLD2-Chief Mekanik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2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IF($D226="Embordiary","GLD6",IF(ISNA(VLOOKUP(A226,'GLD分攤(Chad)'!$B$2:$E$573,3,0)),"",(VLOOKUP(A226,'GLD分攤(Chad)'!$B$9:$E$573,3,0))))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2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Mesin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17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IF($D227="Embordiary","GLD6",IF(ISNA(VLOOKUP(A227,'GLD分攤(Chad)'!$B$2:$E$573,3,0)),"",(VLOOKUP(A227,'GLD分攤(Chad)'!$B$9:$E$573,3,0))))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17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GLD2-Mechanic Listrik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3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IF($D228="Embordiary","GLD6",IF(ISNA(VLOOKUP(A228,'GLD分攤(Chad)'!$B$2:$E$573,3,0)),"",(VLOOKUP(A228,'GLD分攤(Chad)'!$B$9:$E$573,3,0))))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3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GLD2-BOILER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2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IF($D229="Embordiary","GLD6",IF(ISNA(VLOOKUP(A229,'GLD分攤(Chad)'!$B$2:$E$573,3,0)),"",(VLOOKUP(A229,'GLD分攤(Chad)'!$B$9:$E$573,3,0))))</f>
        <v>GLD2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2</v>
      </c>
      <c r="N229" s="245">
        <f t="shared" si="94"/>
        <v>0</v>
      </c>
      <c r="O229" s="245">
        <f t="shared" si="85"/>
        <v>0</v>
      </c>
      <c r="P229" s="245">
        <f t="shared" si="95"/>
        <v>0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GLD3-Chief Mekanik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IF($D230="Embordiary","GLD6",IF(ISNA(VLOOKUP(A230,'GLD分攤(Chad)'!$B$2:$E$573,3,0)),"",(VLOOKUP(A230,'GLD分攤(Chad)'!$B$9:$E$573,3,0))))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GLD3-Adm Jarum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1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IF($D231="Embordiary","GLD6",IF(ISNA(VLOOKUP(A231,'GLD分攤(Chad)'!$B$2:$E$573,3,0)),"",(VLOOKUP(A231,'GLD分攤(Chad)'!$B$9:$E$573,3,0))))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1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Mesin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7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IF($D232="Embordiary","GLD6",IF(ISNA(VLOOKUP(A232,'GLD分攤(Chad)'!$B$2:$E$573,3,0)),"",(VLOOKUP(A232,'GLD分攤(Chad)'!$B$9:$E$573,3,0))))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7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GLD3-Mechanic Listrik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3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IF($D233="Embordiary","GLD6",IF(ISNA(VLOOKUP(A233,'GLD分攤(Chad)'!$B$2:$E$573,3,0)),"",(VLOOKUP(A233,'GLD分攤(Chad)'!$B$9:$E$573,3,0))))</f>
        <v>GLD3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3</v>
      </c>
      <c r="Q233" s="245">
        <f t="shared" si="96"/>
        <v>0</v>
      </c>
      <c r="R233" s="245">
        <f t="shared" si="87"/>
        <v>0</v>
      </c>
      <c r="S233" s="245">
        <f t="shared" si="97"/>
        <v>0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GLD5-Chief Mekanik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IF($D234="Embordiary","GLD6",IF(ISNA(VLOOKUP(A234,'GLD分攤(Chad)'!$B$2:$E$573,3,0)),"",(VLOOKUP(A234,'GLD分攤(Chad)'!$B$9:$E$573,3,0))))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GLD5-Adm Jarum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1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IF($D235="Embordiary","GLD6",IF(ISNA(VLOOKUP(A235,'GLD分攤(Chad)'!$B$2:$E$573,3,0)),"",(VLOOKUP(A235,'GLD分攤(Chad)'!$B$9:$E$573,3,0))))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1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Mesin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9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IF($D236="Embordiary","GLD6",IF(ISNA(VLOOKUP(A236,'GLD分攤(Chad)'!$B$2:$E$573,3,0)),"",(VLOOKUP(A236,'GLD分攤(Chad)'!$B$9:$E$573,3,0))))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9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GLD5-Mechanic Listrik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3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IF($D237="Embordiary","GLD6",IF(ISNA(VLOOKUP(A237,'GLD分攤(Chad)'!$B$2:$E$573,3,0)),"",(VLOOKUP(A237,'GLD分攤(Chad)'!$B$9:$E$573,3,0))))</f>
        <v>GLD5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3</v>
      </c>
      <c r="T237" s="245">
        <f t="shared" si="98"/>
        <v>0</v>
      </c>
      <c r="U237" s="245">
        <f t="shared" si="88"/>
        <v>0</v>
      </c>
      <c r="V237" s="245">
        <f t="shared" si="99"/>
        <v>0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GLD6-Adm Jarum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0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IF($D238="Embordiary","GLD6",IF(ISNA(VLOOKUP(A238,'GLD分攤(Chad)'!$B$2:$E$573,3,0)),"",(VLOOKUP(A238,'GLD分攤(Chad)'!$B$9:$E$573,3,0))))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0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GLD6-Chief Mekanik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IF($D239="Embordiary","GLD6",IF(ISNA(VLOOKUP(A239,'GLD分攤(Chad)'!$B$2:$E$573,3,0)),"",(VLOOKUP(A239,'GLD分攤(Chad)'!$B$9:$E$573,3,0))))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Mesin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12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IF($D240="Embordiary","GLD6",IF(ISNA(VLOOKUP(A240,'GLD分攤(Chad)'!$B$2:$E$573,3,0)),"",(VLOOKUP(A240,'GLD分攤(Chad)'!$B$9:$E$573,3,0))))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12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GLD6-Mechanic Listrik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2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IF($D241="Embordiary","GLD6",IF(ISNA(VLOOKUP(A241,'GLD分攤(Chad)'!$B$2:$E$573,3,0)),"",(VLOOKUP(A241,'GLD分攤(Chad)'!$B$9:$E$573,3,0))))</f>
        <v>GLD6</v>
      </c>
      <c r="J241" s="245">
        <f t="shared" si="91"/>
        <v>0</v>
      </c>
      <c r="K241" s="245">
        <f t="shared" si="92"/>
        <v>0</v>
      </c>
      <c r="L241" s="245">
        <f t="shared" si="90"/>
        <v>0</v>
      </c>
      <c r="M241" s="245">
        <f t="shared" si="93"/>
        <v>0</v>
      </c>
      <c r="N241" s="245">
        <f t="shared" si="94"/>
        <v>0</v>
      </c>
      <c r="O241" s="245">
        <f t="shared" si="85"/>
        <v>0</v>
      </c>
      <c r="P241" s="245">
        <f t="shared" si="95"/>
        <v>0</v>
      </c>
      <c r="Q241" s="245">
        <f t="shared" si="96"/>
        <v>0</v>
      </c>
      <c r="R241" s="245">
        <f t="shared" si="87"/>
        <v>0</v>
      </c>
      <c r="S241" s="245">
        <f t="shared" si="97"/>
        <v>0</v>
      </c>
      <c r="T241" s="245">
        <f t="shared" si="98"/>
        <v>0</v>
      </c>
      <c r="U241" s="245">
        <f t="shared" si="88"/>
        <v>0</v>
      </c>
      <c r="V241" s="245">
        <f t="shared" si="99"/>
        <v>2</v>
      </c>
      <c r="W241" s="245">
        <f t="shared" si="100"/>
        <v>0</v>
      </c>
      <c r="X241" s="245">
        <f t="shared" si="86"/>
        <v>0</v>
      </c>
      <c r="Y241" s="246">
        <f t="shared" si="89"/>
        <v>0</v>
      </c>
      <c r="Z241" s="305" t="str">
        <f t="shared" si="84"/>
        <v/>
      </c>
    </row>
    <row r="242" spans="1:26" ht="15.75" customHeight="1">
      <c r="A242" s="243" t="str">
        <f>GLD!B261</f>
        <v>GLDH-Umum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>IDL</v>
      </c>
      <c r="D242" s="243" t="str">
        <f>IF(A242=0,"",IF(ISNA(VLOOKUP(A242,'Dept (不許動)'!$S:$V,3,0)),"",VLOOKUP(A242,'Dept (不許動)'!$S:$V,3,0)))</f>
        <v>Mechanic</v>
      </c>
      <c r="E242" s="243">
        <f>IF(A242=0,"",IF(ISNA(VLOOKUP(A242,'Dept (不許動)'!$S:$V,4,0)),"",VLOOKUP(A242,'Dept (不許動)'!$S:$V,4,0)))</f>
        <v>0</v>
      </c>
      <c r="F242" s="244">
        <f>GLD!$BC261</f>
        <v>4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IF($D242="Embordiary","GLD6",IF(ISNA(VLOOKUP(A242,'GLD分攤(Chad)'!$B$2:$E$573,3,0)),"",(VLOOKUP(A242,'GLD分攤(Chad)'!$B$9:$E$573,3,0))))</f>
        <v>GLD1+2+3+5+6</v>
      </c>
      <c r="J242" s="245">
        <f t="shared" si="91"/>
        <v>1.0909090909090908</v>
      </c>
      <c r="K242" s="245">
        <f t="shared" si="92"/>
        <v>0</v>
      </c>
      <c r="L242" s="245">
        <f t="shared" si="90"/>
        <v>0</v>
      </c>
      <c r="M242" s="245">
        <f t="shared" si="93"/>
        <v>1.2121212121212122</v>
      </c>
      <c r="N242" s="245">
        <f t="shared" si="94"/>
        <v>0</v>
      </c>
      <c r="O242" s="245">
        <f t="shared" si="85"/>
        <v>0</v>
      </c>
      <c r="P242" s="245">
        <f t="shared" si="95"/>
        <v>0.48484848484848486</v>
      </c>
      <c r="Q242" s="245">
        <f t="shared" si="96"/>
        <v>0</v>
      </c>
      <c r="R242" s="245">
        <f t="shared" si="87"/>
        <v>0</v>
      </c>
      <c r="S242" s="245">
        <f t="shared" si="97"/>
        <v>0.60606060606060608</v>
      </c>
      <c r="T242" s="245">
        <f t="shared" si="98"/>
        <v>0</v>
      </c>
      <c r="U242" s="245">
        <f t="shared" si="88"/>
        <v>0</v>
      </c>
      <c r="V242" s="245">
        <f t="shared" si="99"/>
        <v>0.60606060606060608</v>
      </c>
      <c r="W242" s="245">
        <f t="shared" si="100"/>
        <v>0</v>
      </c>
      <c r="X242" s="245">
        <f t="shared" si="86"/>
        <v>0</v>
      </c>
      <c r="Y242" s="246">
        <f t="shared" si="89"/>
        <v>4.4408920985006262E-16</v>
      </c>
      <c r="Z242" s="305" t="str">
        <f t="shared" si="84"/>
        <v/>
      </c>
    </row>
    <row r="243" spans="1:26" ht="15.75" customHeight="1">
      <c r="A243" s="243">
        <f>GLD!B262</f>
        <v>0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0</v>
      </c>
      <c r="G243" s="244">
        <f>GLD!$AT262</f>
        <v>0</v>
      </c>
      <c r="H243" s="244">
        <f>GLD!$AV262</f>
        <v>0</v>
      </c>
      <c r="I243" s="243" t="str">
        <f>IF($D243="Embordiary","GLD6",IF(ISNA(VLOOKUP(A243,'GLD分攤(Chad)'!$B$2:$E$573,3,0)),"",(VLOOKUP(A243,'GLD分攤(Chad)'!$B$9:$E$573,3,0))))</f>
        <v/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0</v>
      </c>
      <c r="Z243" s="305" t="str">
        <f t="shared" si="84"/>
        <v/>
      </c>
    </row>
    <row r="244" spans="1:26" ht="15.75" customHeight="1">
      <c r="A244" s="243" t="str">
        <f>GLD!B263</f>
        <v>Sub-Total II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 t="str">
        <f>IF(A244=0,"",IF(ISNA(VLOOKUP(A244,'Dept (不許動)'!$S:$V,2,0)),"",VLOOKUP(A244,'Dept (不許動)'!$S:$V,2,0)))</f>
        <v/>
      </c>
      <c r="D244" s="243" t="str">
        <f>IF(A244=0,"",IF(ISNA(VLOOKUP(A244,'Dept (不許動)'!$S:$V,3,0)),"",VLOOKUP(A244,'Dept (不許動)'!$S:$V,3,0)))</f>
        <v/>
      </c>
      <c r="E244" s="243" t="str">
        <f>IF(A244=0,"",IF(ISNA(VLOOKUP(A244,'Dept (不許動)'!$S:$V,4,0)),"",VLOOKUP(A244,'Dept (不許動)'!$S:$V,4,0)))</f>
        <v/>
      </c>
      <c r="F244" s="244">
        <f>GLD!$BC263</f>
        <v>6792</v>
      </c>
      <c r="G244" s="244">
        <f>GLD!$AT263</f>
        <v>1</v>
      </c>
      <c r="H244" s="244">
        <f>GLD!$AV263</f>
        <v>45</v>
      </c>
      <c r="I244" s="243">
        <f>IF($D244="Embordiary","GLD6",IF(ISNA(VLOOKUP(A244,'GLD分攤(Chad)'!$B$2:$E$573,3,0)),"",(VLOOKUP(A244,'GLD分攤(Chad)'!$B$9:$E$573,3,0))))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6792</v>
      </c>
      <c r="Z244" s="305" t="str">
        <f t="shared" si="84"/>
        <v>check</v>
      </c>
    </row>
    <row r="245" spans="1:26" ht="15.75" customHeight="1">
      <c r="A245" s="243" t="str">
        <f>GLD!B264</f>
        <v>Production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>
        <f>IF(A245=0,"",IF(ISNA(VLOOKUP(A245,'Dept (不許動)'!$S:$V,2,0)),"",VLOOKUP(A245,'Dept (不許動)'!$S:$V,2,0)))</f>
        <v>0</v>
      </c>
      <c r="D245" s="243">
        <f>IF(A245=0,"",IF(ISNA(VLOOKUP(A245,'Dept (不許動)'!$S:$V,3,0)),"",VLOOKUP(A245,'Dept (不許動)'!$S:$V,3,0)))</f>
        <v>0</v>
      </c>
      <c r="E245" s="243">
        <f>IF(A245=0,"",IF(ISNA(VLOOKUP(A245,'Dept (不許動)'!$S:$V,4,0)),"",VLOOKUP(A245,'Dept (不許動)'!$S:$V,4,0)))</f>
        <v>0</v>
      </c>
      <c r="F245" s="244">
        <f>GLD!$BC264</f>
        <v>0</v>
      </c>
      <c r="G245" s="244">
        <f>GLD!$AT264</f>
        <v>0</v>
      </c>
      <c r="H245" s="244">
        <f>GLD!$AV264</f>
        <v>0</v>
      </c>
      <c r="I245" s="243">
        <f>IF($D245="Embordiary","GLD6",IF(ISNA(VLOOKUP(A245,'GLD分攤(Chad)'!$B$2:$E$573,3,0)),"",(VLOOKUP(A245,'GLD分攤(Chad)'!$B$9:$E$573,3,0))))</f>
        <v>0</v>
      </c>
      <c r="J245" s="245">
        <f t="shared" si="91"/>
        <v>0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GLD1-PPIC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13</v>
      </c>
      <c r="G246" s="244">
        <f>GLD!$AT265</f>
        <v>0</v>
      </c>
      <c r="H246" s="244">
        <f>GLD!$AV265</f>
        <v>0</v>
      </c>
      <c r="I246" s="243" t="str">
        <f>IF($D246="Embordiary","GLD6",IF(ISNA(VLOOKUP(A246,'GLD分攤(Chad)'!$B$2:$E$573,3,0)),"",(VLOOKUP(A246,'GLD分攤(Chad)'!$B$9:$E$573,3,0))))</f>
        <v>GLD1</v>
      </c>
      <c r="J246" s="245">
        <f t="shared" si="91"/>
        <v>13</v>
      </c>
      <c r="K246" s="245">
        <f t="shared" si="92"/>
        <v>0</v>
      </c>
      <c r="L246" s="245">
        <f t="shared" si="90"/>
        <v>0</v>
      </c>
      <c r="M246" s="245">
        <f t="shared" si="93"/>
        <v>0</v>
      </c>
      <c r="N246" s="245">
        <f t="shared" si="94"/>
        <v>0</v>
      </c>
      <c r="O246" s="245">
        <f t="shared" si="85"/>
        <v>0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GLD2-PPIC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16</v>
      </c>
      <c r="G247" s="244">
        <f>GLD!$AT266</f>
        <v>1</v>
      </c>
      <c r="H247" s="244">
        <f>GLD!$AV266</f>
        <v>0</v>
      </c>
      <c r="I247" s="243" t="str">
        <f>IF($D247="Embordiary","GLD6",IF(ISNA(VLOOKUP(A247,'GLD分攤(Chad)'!$B$2:$E$573,3,0)),"",(VLOOKUP(A247,'GLD分攤(Chad)'!$B$9:$E$573,3,0))))</f>
        <v>GLD2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16</v>
      </c>
      <c r="N247" s="245">
        <f t="shared" si="94"/>
        <v>0</v>
      </c>
      <c r="O247" s="245">
        <f t="shared" si="85"/>
        <v>1</v>
      </c>
      <c r="P247" s="245">
        <f t="shared" si="95"/>
        <v>0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GLD3-PPIC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8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IF($D248="Embordiary","GLD6",IF(ISNA(VLOOKUP(A248,'GLD分攤(Chad)'!$B$2:$E$573,3,0)),"",(VLOOKUP(A248,'GLD分攤(Chad)'!$B$9:$E$573,3,0))))</f>
        <v>GLD3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8</v>
      </c>
      <c r="Q248" s="245">
        <f t="shared" si="96"/>
        <v>0</v>
      </c>
      <c r="R248" s="245">
        <f t="shared" si="87"/>
        <v>0</v>
      </c>
      <c r="S248" s="245">
        <f t="shared" si="97"/>
        <v>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GLD5-PPIC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12</v>
      </c>
      <c r="G249" s="244">
        <f>GLD!$AT268</f>
        <v>0</v>
      </c>
      <c r="H249" s="244">
        <f>GLD!$AV268</f>
        <v>0</v>
      </c>
      <c r="I249" s="243" t="str">
        <f>IF($D249="Embordiary","GLD6",IF(ISNA(VLOOKUP(A249,'GLD分攤(Chad)'!$B$2:$E$573,3,0)),"",(VLOOKUP(A249,'GLD分攤(Chad)'!$B$9:$E$573,3,0))))</f>
        <v>GLD5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12</v>
      </c>
      <c r="T249" s="245">
        <f t="shared" si="98"/>
        <v>0</v>
      </c>
      <c r="U249" s="245">
        <f t="shared" si="88"/>
        <v>0</v>
      </c>
      <c r="V249" s="245">
        <f t="shared" si="99"/>
        <v>0</v>
      </c>
      <c r="W249" s="245">
        <f t="shared" si="100"/>
        <v>0</v>
      </c>
      <c r="X249" s="245">
        <f t="shared" si="86"/>
        <v>0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GLD6-PPIC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PPIC</v>
      </c>
      <c r="E250" s="243">
        <f>IF(A250=0,"",IF(ISNA(VLOOKUP(A250,'Dept (不許動)'!$S:$V,4,0)),"",VLOOKUP(A250,'Dept (不許動)'!$S:$V,4,0)))</f>
        <v>0</v>
      </c>
      <c r="F250" s="244">
        <f>GLD!$BC269</f>
        <v>8</v>
      </c>
      <c r="G250" s="244">
        <f>GLD!$AT269</f>
        <v>1</v>
      </c>
      <c r="H250" s="244">
        <f>GLD!$AV269</f>
        <v>0</v>
      </c>
      <c r="I250" s="243" t="str">
        <f>IF($D250="Embordiary","GLD6",IF(ISNA(VLOOKUP(A250,'GLD分攤(Chad)'!$B$2:$E$573,3,0)),"",(VLOOKUP(A250,'GLD分攤(Chad)'!$B$9:$E$573,3,0))))</f>
        <v>GLD6</v>
      </c>
      <c r="J250" s="245">
        <f t="shared" si="91"/>
        <v>0</v>
      </c>
      <c r="K250" s="245">
        <f t="shared" si="92"/>
        <v>0</v>
      </c>
      <c r="L250" s="245">
        <f t="shared" si="90"/>
        <v>0</v>
      </c>
      <c r="M250" s="245">
        <f t="shared" si="93"/>
        <v>0</v>
      </c>
      <c r="N250" s="245">
        <f t="shared" si="94"/>
        <v>0</v>
      </c>
      <c r="O250" s="245">
        <f t="shared" si="85"/>
        <v>0</v>
      </c>
      <c r="P250" s="245">
        <f t="shared" si="95"/>
        <v>0</v>
      </c>
      <c r="Q250" s="245">
        <f t="shared" si="96"/>
        <v>0</v>
      </c>
      <c r="R250" s="245">
        <f t="shared" si="87"/>
        <v>0</v>
      </c>
      <c r="S250" s="245">
        <f t="shared" si="97"/>
        <v>0</v>
      </c>
      <c r="T250" s="245">
        <f t="shared" si="98"/>
        <v>0</v>
      </c>
      <c r="U250" s="245">
        <f t="shared" si="88"/>
        <v>0</v>
      </c>
      <c r="V250" s="245">
        <f t="shared" si="99"/>
        <v>8</v>
      </c>
      <c r="W250" s="245">
        <f t="shared" si="100"/>
        <v>0</v>
      </c>
      <c r="X250" s="245">
        <f t="shared" si="86"/>
        <v>1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GLDH-Exim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19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IF($D251="Embordiary","GLD6",IF(ISNA(VLOOKUP(A251,'GLD分攤(Chad)'!$B$2:$E$573,3,0)),"",(VLOOKUP(A251,'GLD分攤(Chad)'!$B$9:$E$573,3,0))))</f>
        <v>GLD1+2+3+5+6</v>
      </c>
      <c r="J251" s="245">
        <f t="shared" si="91"/>
        <v>5.1818181818181817</v>
      </c>
      <c r="K251" s="245">
        <f t="shared" si="92"/>
        <v>0</v>
      </c>
      <c r="L251" s="245">
        <f t="shared" si="90"/>
        <v>0</v>
      </c>
      <c r="M251" s="245">
        <f t="shared" si="93"/>
        <v>5.7575757575757578</v>
      </c>
      <c r="N251" s="245">
        <f t="shared" si="94"/>
        <v>0</v>
      </c>
      <c r="O251" s="245">
        <f t="shared" si="85"/>
        <v>0</v>
      </c>
      <c r="P251" s="245">
        <f t="shared" si="95"/>
        <v>2.3030303030303032</v>
      </c>
      <c r="Q251" s="245">
        <f t="shared" si="96"/>
        <v>0</v>
      </c>
      <c r="R251" s="245">
        <f t="shared" si="87"/>
        <v>0</v>
      </c>
      <c r="S251" s="245">
        <f t="shared" si="97"/>
        <v>2.8787878787878789</v>
      </c>
      <c r="T251" s="245">
        <f t="shared" si="98"/>
        <v>0</v>
      </c>
      <c r="U251" s="245">
        <f t="shared" si="88"/>
        <v>0</v>
      </c>
      <c r="V251" s="245">
        <f t="shared" si="99"/>
        <v>2.8787878787878789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GLD1-INDUSTRIAL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IF($D252="Embordiary","GLD6",IF(ISNA(VLOOKUP(A252,'GLD分攤(Chad)'!$B$2:$E$573,3,0)),"",(VLOOKUP(A252,'GLD分攤(Chad)'!$B$9:$E$573,3,0))))</f>
        <v>GLD1</v>
      </c>
      <c r="J252" s="245">
        <f t="shared" si="91"/>
        <v>4</v>
      </c>
      <c r="K252" s="245">
        <f t="shared" si="92"/>
        <v>0</v>
      </c>
      <c r="L252" s="245">
        <f t="shared" si="90"/>
        <v>0</v>
      </c>
      <c r="M252" s="245">
        <f t="shared" si="93"/>
        <v>0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GLD2-INDUSTRIAL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4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IF($D253="Embordiary","GLD6",IF(ISNA(VLOOKUP(A253,'GLD分攤(Chad)'!$B$2:$E$573,3,0)),"",(VLOOKUP(A253,'GLD分攤(Chad)'!$B$9:$E$573,3,0))))</f>
        <v>GLD2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4</v>
      </c>
      <c r="N253" s="245">
        <f t="shared" si="94"/>
        <v>0</v>
      </c>
      <c r="O253" s="245">
        <f t="shared" si="85"/>
        <v>0</v>
      </c>
      <c r="P253" s="245">
        <f t="shared" si="95"/>
        <v>0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GLD3-INDUSTRIAL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IF($D254="Embordiary","GLD6",IF(ISNA(VLOOKUP(A254,'GLD分攤(Chad)'!$B$2:$E$573,3,0)),"",(VLOOKUP(A254,'GLD分攤(Chad)'!$B$9:$E$573,3,0))))</f>
        <v>GLD3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2</v>
      </c>
      <c r="Q254" s="245">
        <f t="shared" si="96"/>
        <v>0</v>
      </c>
      <c r="R254" s="245">
        <f t="shared" si="87"/>
        <v>0</v>
      </c>
      <c r="S254" s="245">
        <f t="shared" si="97"/>
        <v>0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GLD5-INDUSTRIAL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3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IF($D255="Embordiary","GLD6",IF(ISNA(VLOOKUP(A255,'GLD分攤(Chad)'!$B$2:$E$573,3,0)),"",(VLOOKUP(A255,'GLD分攤(Chad)'!$B$9:$E$573,3,0))))</f>
        <v>GLD5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3</v>
      </c>
      <c r="T255" s="245">
        <f t="shared" si="98"/>
        <v>0</v>
      </c>
      <c r="U255" s="245">
        <f t="shared" si="88"/>
        <v>0</v>
      </c>
      <c r="V255" s="245">
        <f t="shared" si="99"/>
        <v>0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GLD6-INDUSTRIAL ENGINEERING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IDL others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IF($D256="Embordiary","GLD6",IF(ISNA(VLOOKUP(A256,'GLD分攤(Chad)'!$B$2:$E$573,3,0)),"",(VLOOKUP(A256,'GLD分攤(Chad)'!$B$9:$E$573,3,0))))</f>
        <v>GLD6</v>
      </c>
      <c r="J256" s="245">
        <f t="shared" si="91"/>
        <v>0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2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>GLD1-Warehouse/Staff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IF($D257="Embordiary","GLD6",IF(ISNA(VLOOKUP(A257,'GLD分攤(Chad)'!$B$2:$E$573,3,0)),"",(VLOOKUP(A257,'GLD分攤(Chad)'!$B$9:$E$573,3,0))))</f>
        <v>GLD1</v>
      </c>
      <c r="J257" s="245">
        <f t="shared" si="91"/>
        <v>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 xml:space="preserve">GLD1-Warehouse/Fabric 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12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IF($D258="Embordiary","GLD6",IF(ISNA(VLOOKUP(A258,'GLD分攤(Chad)'!$B$2:$E$573,3,0)),"",(VLOOKUP(A258,'GLD分攤(Chad)'!$B$9:$E$573,3,0))))</f>
        <v>GLD1</v>
      </c>
      <c r="J258" s="245">
        <f t="shared" si="91"/>
        <v>12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GLD1-Warehouse/Sewing Accessories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14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IF($D259="Embordiary","GLD6",IF(ISNA(VLOOKUP(A259,'GLD分攤(Chad)'!$B$2:$E$573,3,0)),"",(VLOOKUP(A259,'GLD分攤(Chad)'!$B$9:$E$573,3,0))))</f>
        <v>GLD1</v>
      </c>
      <c r="J259" s="245">
        <f t="shared" si="91"/>
        <v>14</v>
      </c>
      <c r="K259" s="245">
        <f t="shared" si="92"/>
        <v>0</v>
      </c>
      <c r="L259" s="245">
        <f t="shared" si="90"/>
        <v>0</v>
      </c>
      <c r="M259" s="245">
        <f t="shared" si="93"/>
        <v>0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GLD2-Warehouse/Staff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2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IF($D260="Embordiary","GLD6",IF(ISNA(VLOOKUP(A260,'GLD分攤(Chad)'!$B$2:$E$573,3,0)),"",(VLOOKUP(A260,'GLD分攤(Chad)'!$B$9:$E$573,3,0))))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2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GLD2-Warehouse/Fabric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0</v>
      </c>
      <c r="I261" s="243" t="str">
        <f>IF($D261="Embordiary","GLD6",IF(ISNA(VLOOKUP(A261,'GLD分攤(Chad)'!$B$2:$E$573,3,0)),"",(VLOOKUP(A261,'GLD分攤(Chad)'!$B$9:$E$573,3,0))))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0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GLD2-Warehouse/Sewing Accessories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16</v>
      </c>
      <c r="G262" s="244">
        <f>GLD!$AT281</f>
        <v>0</v>
      </c>
      <c r="H262" s="244">
        <f>GLD!$AV281</f>
        <v>1</v>
      </c>
      <c r="I262" s="243" t="str">
        <f>IF($D262="Embordiary","GLD6",IF(ISNA(VLOOKUP(A262,'GLD分攤(Chad)'!$B$2:$E$573,3,0)),"",(VLOOKUP(A262,'GLD分攤(Chad)'!$B$9:$E$573,3,0))))</f>
        <v>GLD2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16</v>
      </c>
      <c r="N262" s="245">
        <f t="shared" si="94"/>
        <v>0</v>
      </c>
      <c r="O262" s="245">
        <f t="shared" si="102"/>
        <v>1</v>
      </c>
      <c r="P262" s="245">
        <f t="shared" si="95"/>
        <v>0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GLD3-Warehouse/Staff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2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IF($D263="Embordiary","GLD6",IF(ISNA(VLOOKUP(A263,'GLD分攤(Chad)'!$B$2:$E$573,3,0)),"",(VLOOKUP(A263,'GLD分攤(Chad)'!$B$9:$E$573,3,0))))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2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GLD3-Warehouse/Fabric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9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IF($D264="Embordiary","GLD6",IF(ISNA(VLOOKUP(A264,'GLD分攤(Chad)'!$B$2:$E$573,3,0)),"",(VLOOKUP(A264,'GLD分攤(Chad)'!$B$9:$E$573,3,0))))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9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GLD3-Warehouse/Sewing Accessories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6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IF($D265="Embordiary","GLD6",IF(ISNA(VLOOKUP(A265,'GLD分攤(Chad)'!$B$2:$E$573,3,0)),"",(VLOOKUP(A265,'GLD分攤(Chad)'!$B$9:$E$573,3,0))))</f>
        <v>GLD3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6</v>
      </c>
      <c r="Q265" s="245">
        <f t="shared" si="96"/>
        <v>0</v>
      </c>
      <c r="R265" s="245">
        <f t="shared" si="104"/>
        <v>0</v>
      </c>
      <c r="S265" s="245">
        <f t="shared" si="97"/>
        <v>0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GLD5-Warehouse/Staff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IF($D266="Embordiary","GLD6",IF(ISNA(VLOOKUP(A266,'GLD分攤(Chad)'!$B$2:$E$573,3,0)),"",(VLOOKUP(A266,'GLD分攤(Chad)'!$B$9:$E$573,3,0))))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GLD5-Warehouse/Fabric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10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IF($D267="Embordiary","GLD6",IF(ISNA(VLOOKUP(A267,'GLD分攤(Chad)'!$B$2:$E$573,3,0)),"",(VLOOKUP(A267,'GLD分攤(Chad)'!$B$9:$E$573,3,0))))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10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GLD5-Warehouse/Sewing Accessories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6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IF($D268="Embordiary","GLD6",IF(ISNA(VLOOKUP(A268,'GLD分攤(Chad)'!$B$2:$E$573,3,0)),"",(VLOOKUP(A268,'GLD分攤(Chad)'!$B$9:$E$573,3,0))))</f>
        <v>GLD5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6</v>
      </c>
      <c r="T268" s="245">
        <f t="shared" si="98"/>
        <v>0</v>
      </c>
      <c r="U268" s="245">
        <f t="shared" si="105"/>
        <v>0</v>
      </c>
      <c r="V268" s="245">
        <f t="shared" si="99"/>
        <v>0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GLD6-Warehouse/Staff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2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IF($D269="Embordiary","GLD6",IF(ISNA(VLOOKUP(A269,'GLD分攤(Chad)'!$B$2:$E$573,3,0)),"",(VLOOKUP(A269,'GLD分攤(Chad)'!$B$9:$E$573,3,0))))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2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GLD6-Warehouse/Fabric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9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IF($D270="Embordiary","GLD6",IF(ISNA(VLOOKUP(A270,'GLD分攤(Chad)'!$B$2:$E$573,3,0)),"",(VLOOKUP(A270,'GLD分攤(Chad)'!$B$9:$E$573,3,0))))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9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GLD6-Warehouse/Sewing Accessories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Warehouse</v>
      </c>
      <c r="E271" s="243">
        <f>IF(A271=0,"",IF(ISNA(VLOOKUP(A271,'Dept (不許動)'!$S:$V,4,0)),"",VLOOKUP(A271,'Dept (不許動)'!$S:$V,4,0)))</f>
        <v>0</v>
      </c>
      <c r="F271" s="244">
        <f>GLD!$BC290</f>
        <v>15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IF($D271="Embordiary","GLD6",IF(ISNA(VLOOKUP(A271,'GLD分攤(Chad)'!$B$2:$E$573,3,0)),"",(VLOOKUP(A271,'GLD分攤(Chad)'!$B$9:$E$573,3,0))))</f>
        <v>GLD6</v>
      </c>
      <c r="J271" s="245">
        <f t="shared" si="91"/>
        <v>0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15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GLD1-QC-QA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IF($D272="Embordiary","GLD6",IF(ISNA(VLOOKUP(A272,'GLD分攤(Chad)'!$B$2:$E$573,3,0)),"",(VLOOKUP(A272,'GLD分攤(Chad)'!$B$9:$E$573,3,0))))</f>
        <v>GLD1</v>
      </c>
      <c r="J272" s="245">
        <f t="shared" si="91"/>
        <v>1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GLD1-QC-Sewing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174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IF($D273="Embordiary","GLD6",IF(ISNA(VLOOKUP(A273,'GLD分攤(Chad)'!$B$2:$E$573,3,0)),"",(VLOOKUP(A273,'GLD分攤(Chad)'!$B$9:$E$573,3,0))))</f>
        <v>GLD1</v>
      </c>
      <c r="J273" s="245">
        <f t="shared" si="91"/>
        <v>174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GLD1-QC-Finishing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28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IF($D274="Embordiary","GLD6",IF(ISNA(VLOOKUP(A274,'GLD分攤(Chad)'!$B$2:$E$573,3,0)),"",(VLOOKUP(A274,'GLD分攤(Chad)'!$B$9:$E$573,3,0))))</f>
        <v>GLD1</v>
      </c>
      <c r="J274" s="245">
        <f t="shared" si="91"/>
        <v>28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08" t="str">
        <f>GLD!B294</f>
        <v>GLD1-QC-Others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60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IF($D275="Embordiary","GLD6",IF(ISNA(VLOOKUP(A275,'GLD分攤(Chad)'!$B$2:$E$573,3,0)),"",(VLOOKUP(A275,'GLD分攤(Chad)'!$B$9:$E$573,3,0))))</f>
        <v>GLD1</v>
      </c>
      <c r="J275" s="245">
        <f t="shared" si="91"/>
        <v>60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 GU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28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IF($D276="Embordiary","GLD6",IF(ISNA(VLOOKUP(A276,'GLD分攤(Chad)'!$B$2:$E$573,3,0)),"",(VLOOKUP(A276,'GLD分攤(Chad)'!$B$9:$E$573,3,0))))</f>
        <v>GLD1</v>
      </c>
      <c r="J276" s="245">
        <f t="shared" si="91"/>
        <v>28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GLD1-QC-Cutting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5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IF($D277="Embordiary","GLD6",IF(ISNA(VLOOKUP(A277,'GLD分攤(Chad)'!$B$2:$E$573,3,0)),"",(VLOOKUP(A277,'GLD分攤(Chad)'!$B$9:$E$573,3,0))))</f>
        <v>GLD1</v>
      </c>
      <c r="J277" s="245">
        <f t="shared" si="91"/>
        <v>5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GLD1-QC-Auditor Benang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0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IF($D278="Embordiary","GLD6",IF(ISNA(VLOOKUP(A278,'GLD分攤(Chad)'!$B$2:$E$573,3,0)),"",(VLOOKUP(A278,'GLD分攤(Chad)'!$B$9:$E$573,3,0))))</f>
        <v>GLD1</v>
      </c>
      <c r="J278" s="245">
        <f t="shared" si="91"/>
        <v>0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GLD1-Manager QA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1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IF($D279="Embordiary","GLD6",IF(ISNA(VLOOKUP(A279,'GLD分攤(Chad)'!$B$2:$E$573,3,0)),"",(VLOOKUP(A279,'GLD分攤(Chad)'!$B$9:$E$573,3,0))))</f>
        <v>GLD1</v>
      </c>
      <c r="J279" s="245">
        <f t="shared" si="91"/>
        <v>1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GLD1-QC/Staff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8</v>
      </c>
      <c r="G280" s="244">
        <f>GLD!$AT299</f>
        <v>0</v>
      </c>
      <c r="H280" s="244">
        <f>GLD!$AV299</f>
        <v>0</v>
      </c>
      <c r="I280" s="243" t="str">
        <f>IF($D280="Embordiary","GLD6",IF(ISNA(VLOOKUP(A280,'GLD分攤(Chad)'!$B$2:$E$573,3,0)),"",(VLOOKUP(A280,'GLD分攤(Chad)'!$B$9:$E$573,3,0))))</f>
        <v>GLD1</v>
      </c>
      <c r="J280" s="245">
        <f t="shared" si="91"/>
        <v>8</v>
      </c>
      <c r="K280" s="245">
        <f t="shared" si="92"/>
        <v>0</v>
      </c>
      <c r="L280" s="245">
        <f t="shared" si="90"/>
        <v>0</v>
      </c>
      <c r="M280" s="245">
        <f t="shared" si="93"/>
        <v>0</v>
      </c>
      <c r="N280" s="245">
        <f t="shared" si="94"/>
        <v>0</v>
      </c>
      <c r="O280" s="245">
        <f t="shared" si="102"/>
        <v>0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GLD2-QC-Sewing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176</v>
      </c>
      <c r="G281" s="244">
        <f>GLD!$AT300</f>
        <v>0</v>
      </c>
      <c r="H281" s="244">
        <f>GLD!$AV300</f>
        <v>4</v>
      </c>
      <c r="I281" s="243" t="str">
        <f>IF($D281="Embordiary","GLD6",IF(ISNA(VLOOKUP(A281,'GLD分攤(Chad)'!$B$2:$E$573,3,0)),"",(VLOOKUP(A281,'GLD分攤(Chad)'!$B$9:$E$573,3,0))))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176</v>
      </c>
      <c r="N281" s="245">
        <f t="shared" si="94"/>
        <v>0</v>
      </c>
      <c r="O281" s="245">
        <f t="shared" si="102"/>
        <v>4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GLD2-QC-Finishing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12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IF($D282="Embordiary","GLD6",IF(ISNA(VLOOKUP(A282,'GLD分攤(Chad)'!$B$2:$E$573,3,0)),"",(VLOOKUP(A282,'GLD分攤(Chad)'!$B$9:$E$573,3,0))))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12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GLD2-QC-Others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67</v>
      </c>
      <c r="G283" s="244">
        <f>GLD!$AT302</f>
        <v>0</v>
      </c>
      <c r="H283" s="244">
        <f>GLD!$AV302</f>
        <v>1</v>
      </c>
      <c r="I283" s="243" t="str">
        <f>IF($D283="Embordiary","GLD6",IF(ISNA(VLOOKUP(A283,'GLD分攤(Chad)'!$B$2:$E$573,3,0)),"",(VLOOKUP(A283,'GLD分攤(Chad)'!$B$9:$E$573,3,0))))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67</v>
      </c>
      <c r="N283" s="245">
        <f t="shared" si="94"/>
        <v>0</v>
      </c>
      <c r="O283" s="245">
        <f t="shared" si="102"/>
        <v>1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GLD2-QC-Cutting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5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IF($D284="Embordiary","GLD6",IF(ISNA(VLOOKUP(A284,'GLD分攤(Chad)'!$B$2:$E$573,3,0)),"",(VLOOKUP(A284,'GLD分攤(Chad)'!$B$9:$E$573,3,0))))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5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GLD2-QC-Special Washing Team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QC</v>
      </c>
      <c r="E285" s="243">
        <f>IF(A285=0,"",IF(ISNA(VLOOKUP(A285,'Dept (不許動)'!$S:$V,4,0)),"",VLOOKUP(A285,'Dept (不許動)'!$S:$V,4,0)))</f>
        <v>0</v>
      </c>
      <c r="F285" s="244">
        <f>GLD!$BC304</f>
        <v>31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IF($D285="Embordiary","GLD6",IF(ISNA(VLOOKUP(A285,'GLD分攤(Chad)'!$B$2:$E$573,3,0)),"",(VLOOKUP(A285,'GLD分攤(Chad)'!$B$9:$E$573,3,0))))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31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GLD2-Manager  QA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IDL others</v>
      </c>
      <c r="E286" s="243">
        <f>IF(A286=0,"",IF(ISNA(VLOOKUP(A286,'Dept (不許動)'!$S:$V,4,0)),"",VLOOKUP(A286,'Dept (不許動)'!$S:$V,4,0)))</f>
        <v>0</v>
      </c>
      <c r="F286" s="244">
        <f>GLD!$BC305</f>
        <v>1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IF($D286="Embordiary","GLD6",IF(ISNA(VLOOKUP(A286,'GLD分攤(Chad)'!$B$2:$E$573,3,0)),"",(VLOOKUP(A286,'GLD分攤(Chad)'!$B$9:$E$573,3,0))))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1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GLD2-QC/Staff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6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IF($D287="Embordiary","GLD6",IF(ISNA(VLOOKUP(A287,'GLD分攤(Chad)'!$B$2:$E$573,3,0)),"",(VLOOKUP(A287,'GLD分攤(Chad)'!$B$9:$E$573,3,0))))</f>
        <v>GLD2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6</v>
      </c>
      <c r="N287" s="245">
        <f t="shared" si="111"/>
        <v>0</v>
      </c>
      <c r="O287" s="245">
        <f t="shared" si="102"/>
        <v>0</v>
      </c>
      <c r="P287" s="245">
        <f t="shared" si="112"/>
        <v>0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GLD3-QC-Sewing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109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IF($D288="Embordiary","GLD6",IF(ISNA(VLOOKUP(A288,'GLD分攤(Chad)'!$B$2:$E$573,3,0)),"",(VLOOKUP(A288,'GLD分攤(Chad)'!$B$9:$E$573,3,0))))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109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GLD3-QC-Finishing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4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IF($D289="Embordiary","GLD6",IF(ISNA(VLOOKUP(A289,'GLD分攤(Chad)'!$B$2:$E$573,3,0)),"",(VLOOKUP(A289,'GLD分攤(Chad)'!$B$9:$E$573,3,0))))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4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GLD3-QC-Others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8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IF($D290="Embordiary","GLD6",IF(ISNA(VLOOKUP(A290,'GLD分攤(Chad)'!$B$2:$E$573,3,0)),"",(VLOOKUP(A290,'GLD分攤(Chad)'!$B$9:$E$573,3,0))))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8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GLD3-QC-CUTTING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4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IF($D291="Embordiary","GLD6",IF(ISNA(VLOOKUP(A291,'GLD分攤(Chad)'!$B$2:$E$573,3,0)),"",(VLOOKUP(A291,'GLD分攤(Chad)'!$B$9:$E$573,3,0))))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4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GLD3-QC-QA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QC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IF($D292="Embordiary","GLD6",IF(ISNA(VLOOKUP(A292,'GLD分攤(Chad)'!$B$2:$E$573,3,0)),"",(VLOOKUP(A292,'GLD分攤(Chad)'!$B$9:$E$573,3,0))))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GLD3-Manager QA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IDL others</v>
      </c>
      <c r="E293" s="243">
        <f>IF(A293=0,"",IF(ISNA(VLOOKUP(A293,'Dept (不許動)'!$S:$V,4,0)),"",VLOOKUP(A293,'Dept (不許動)'!$S:$V,4,0)))</f>
        <v>0</v>
      </c>
      <c r="F293" s="244">
        <f>GLD!$BC312</f>
        <v>1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IF($D293="Embordiary","GLD6",IF(ISNA(VLOOKUP(A293,'GLD分攤(Chad)'!$B$2:$E$573,3,0)),"",(VLOOKUP(A293,'GLD分攤(Chad)'!$B$9:$E$573,3,0))))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1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GLD3-QC/Staff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4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IF($D294="Embordiary","GLD6",IF(ISNA(VLOOKUP(A294,'GLD分攤(Chad)'!$B$2:$E$573,3,0)),"",(VLOOKUP(A294,'GLD分攤(Chad)'!$B$9:$E$573,3,0))))</f>
        <v>GLD3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4</v>
      </c>
      <c r="Q294" s="245">
        <f t="shared" si="113"/>
        <v>0</v>
      </c>
      <c r="R294" s="245">
        <f t="shared" si="104"/>
        <v>0</v>
      </c>
      <c r="S294" s="245">
        <f t="shared" si="114"/>
        <v>0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GLD5-QC-Sewing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109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IF($D295="Embordiary","GLD6",IF(ISNA(VLOOKUP(A295,'GLD分攤(Chad)'!$B$2:$E$573,3,0)),"",(VLOOKUP(A295,'GLD分攤(Chad)'!$B$9:$E$573,3,0))))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109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GLD5-QC-Finishing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3</v>
      </c>
      <c r="G296" s="244">
        <f>GLD!$AT315</f>
        <v>0</v>
      </c>
      <c r="H296" s="244">
        <f>GLD!$AV315</f>
        <v>0</v>
      </c>
      <c r="I296" s="243" t="str">
        <f>IF($D296="Embordiary","GLD6",IF(ISNA(VLOOKUP(A296,'GLD分攤(Chad)'!$B$2:$E$573,3,0)),"",(VLOOKUP(A296,'GLD分攤(Chad)'!$B$9:$E$573,3,0))))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3</v>
      </c>
      <c r="T296" s="245">
        <f t="shared" si="115"/>
        <v>0</v>
      </c>
      <c r="U296" s="245">
        <f t="shared" si="105"/>
        <v>0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GLD5-QC-Others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18</v>
      </c>
      <c r="G297" s="244">
        <f>GLD!$AT316</f>
        <v>0</v>
      </c>
      <c r="H297" s="244">
        <f>GLD!$AV316</f>
        <v>1</v>
      </c>
      <c r="I297" s="243" t="str">
        <f>IF($D297="Embordiary","GLD6",IF(ISNA(VLOOKUP(A297,'GLD分攤(Chad)'!$B$2:$E$573,3,0)),"",(VLOOKUP(A297,'GLD分攤(Chad)'!$B$9:$E$573,3,0))))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18</v>
      </c>
      <c r="T297" s="245">
        <f t="shared" si="115"/>
        <v>0</v>
      </c>
      <c r="U297" s="245">
        <f t="shared" si="105"/>
        <v>1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GLD5-QC-CUTTING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QC</v>
      </c>
      <c r="E298" s="243">
        <f>IF(A298=0,"",IF(ISNA(VLOOKUP(A298,'Dept (不許動)'!$S:$V,4,0)),"",VLOOKUP(A298,'Dept (不許動)'!$S:$V,4,0)))</f>
        <v>0</v>
      </c>
      <c r="F298" s="244">
        <f>GLD!$BC317</f>
        <v>7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IF($D298="Embordiary","GLD6",IF(ISNA(VLOOKUP(A298,'GLD分攤(Chad)'!$B$2:$E$573,3,0)),"",(VLOOKUP(A298,'GLD分攤(Chad)'!$B$9:$E$573,3,0))))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7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GLD5-Manager QA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IDL others</v>
      </c>
      <c r="E299" s="243">
        <f>IF(A299=0,"",IF(ISNA(VLOOKUP(A299,'Dept (不許動)'!$S:$V,4,0)),"",VLOOKUP(A299,'Dept (不許動)'!$S:$V,4,0)))</f>
        <v>0</v>
      </c>
      <c r="F299" s="244">
        <f>GLD!$BC318</f>
        <v>1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IF($D299="Embordiary","GLD6",IF(ISNA(VLOOKUP(A299,'GLD分攤(Chad)'!$B$2:$E$573,3,0)),"",(VLOOKUP(A299,'GLD分攤(Chad)'!$B$9:$E$573,3,0))))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1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GLD5-QC/Staff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6</v>
      </c>
      <c r="G300" s="244">
        <f>GLD!$AT319</f>
        <v>0</v>
      </c>
      <c r="H300" s="244">
        <f>GLD!$AV319</f>
        <v>0</v>
      </c>
      <c r="I300" s="243" t="str">
        <f>IF($D300="Embordiary","GLD6",IF(ISNA(VLOOKUP(A300,'GLD分攤(Chad)'!$B$2:$E$573,3,0)),"",(VLOOKUP(A300,'GLD分攤(Chad)'!$B$9:$E$573,3,0))))</f>
        <v>GLD5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6</v>
      </c>
      <c r="T300" s="245">
        <f t="shared" si="115"/>
        <v>0</v>
      </c>
      <c r="U300" s="245">
        <f t="shared" si="105"/>
        <v>0</v>
      </c>
      <c r="V300" s="245">
        <f t="shared" si="116"/>
        <v>0</v>
      </c>
      <c r="W300" s="245">
        <f t="shared" si="117"/>
        <v>0</v>
      </c>
      <c r="X300" s="245">
        <f t="shared" si="103"/>
        <v>0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GLD6-QC-Sewing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123</v>
      </c>
      <c r="G301" s="244">
        <f>GLD!$AT320</f>
        <v>0</v>
      </c>
      <c r="H301" s="244">
        <f>GLD!$AV320</f>
        <v>2</v>
      </c>
      <c r="I301" s="243" t="str">
        <f>IF($D301="Embordiary","GLD6",IF(ISNA(VLOOKUP(A301,'GLD分攤(Chad)'!$B$2:$E$573,3,0)),"",(VLOOKUP(A301,'GLD分攤(Chad)'!$B$9:$E$573,3,0))))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123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2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GLD6-QC-Finishing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9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IF($D302="Embordiary","GLD6",IF(ISNA(VLOOKUP(A302,'GLD分攤(Chad)'!$B$2:$E$573,3,0)),"",(VLOOKUP(A302,'GLD分攤(Chad)'!$B$9:$E$573,3,0))))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9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GLD6-QC-Others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15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IF($D303="Embordiary","GLD6",IF(ISNA(VLOOKUP(A303,'GLD分攤(Chad)'!$B$2:$E$573,3,0)),"",(VLOOKUP(A303,'GLD分攤(Chad)'!$B$9:$E$573,3,0))))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15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GLD6-QC-Cutting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QC</v>
      </c>
      <c r="E304" s="243">
        <f>IF(A304=0,"",IF(ISNA(VLOOKUP(A304,'Dept (不許動)'!$S:$V,4,0)),"",VLOOKUP(A304,'Dept (不許動)'!$S:$V,4,0)))</f>
        <v>0</v>
      </c>
      <c r="F304" s="244">
        <f>GLD!$BC323</f>
        <v>5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IF($D304="Embordiary","GLD6",IF(ISNA(VLOOKUP(A304,'GLD分攤(Chad)'!$B$2:$E$573,3,0)),"",(VLOOKUP(A304,'GLD分攤(Chad)'!$B$9:$E$573,3,0))))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5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GLD6-Manager QA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IDL others</v>
      </c>
      <c r="E305" s="243">
        <f>IF(A305=0,"",IF(ISNA(VLOOKUP(A305,'Dept (不許動)'!$S:$V,4,0)),"",VLOOKUP(A305,'Dept (不許動)'!$S:$V,4,0)))</f>
        <v>0</v>
      </c>
      <c r="F305" s="244">
        <f>GLD!$BC324</f>
        <v>1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IF($D305="Embordiary","GLD6",IF(ISNA(VLOOKUP(A305,'GLD分攤(Chad)'!$B$2:$E$573,3,0)),"",(VLOOKUP(A305,'GLD分攤(Chad)'!$B$9:$E$573,3,0))))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1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 t="str">
        <f>GLD!B325</f>
        <v>GLD6-QC/Staff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>IDL</v>
      </c>
      <c r="D306" s="243" t="str">
        <f>IF(A306=0,"",IF(ISNA(VLOOKUP(A306,'Dept (不許動)'!$S:$V,3,0)),"",VLOOKUP(A306,'Dept (不許動)'!$S:$V,3,0)))</f>
        <v>QC</v>
      </c>
      <c r="E306" s="243">
        <f>IF(A306=0,"",IF(ISNA(VLOOKUP(A306,'Dept (不許動)'!$S:$V,4,0)),"",VLOOKUP(A306,'Dept (不許動)'!$S:$V,4,0)))</f>
        <v>0</v>
      </c>
      <c r="F306" s="244">
        <f>GLD!$BC325</f>
        <v>8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IF($D306="Embordiary","GLD6",IF(ISNA(VLOOKUP(A306,'GLD分攤(Chad)'!$B$2:$E$573,3,0)),"",(VLOOKUP(A306,'GLD分攤(Chad)'!$B$9:$E$573,3,0))))</f>
        <v>GLD6</v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8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>
        <f>GLD!B326</f>
        <v>0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0</v>
      </c>
      <c r="G307" s="244">
        <f>GLD!$AT326</f>
        <v>0</v>
      </c>
      <c r="H307" s="244">
        <f>GLD!$AV326</f>
        <v>0</v>
      </c>
      <c r="I307" s="243" t="str">
        <f>IF($D307="Embordiary","GLD6",IF(ISNA(VLOOKUP(A307,'GLD分攤(Chad)'!$B$2:$E$573,3,0)),"",(VLOOKUP(A307,'GLD分攤(Chad)'!$B$9:$E$573,3,0))))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0</v>
      </c>
      <c r="Z307" s="305" t="str">
        <f t="shared" si="131"/>
        <v/>
      </c>
    </row>
    <row r="308" spans="1:26" ht="15.75" customHeight="1">
      <c r="A308" s="243" t="str">
        <f>GLD!B327</f>
        <v>Sub-Total III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1254</v>
      </c>
      <c r="G308" s="244">
        <f>GLD!$AT327</f>
        <v>2</v>
      </c>
      <c r="H308" s="244">
        <f>GLD!$AV327</f>
        <v>9</v>
      </c>
      <c r="I308" s="243" t="str">
        <f>IF($D308="Embordiary","GLD6",IF(ISNA(VLOOKUP(A308,'GLD分攤(Chad)'!$B$2:$E$573,3,0)),"",(VLOOKUP(A308,'GLD分攤(Chad)'!$B$9:$E$573,3,0))))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1254</v>
      </c>
      <c r="Z308" s="305" t="str">
        <f t="shared" si="131"/>
        <v>check</v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IF($D309="Embordiary","GLD6",IF(ISNA(VLOOKUP(A309,'GLD分攤(Chad)'!$B$2:$E$573,3,0)),"",(VLOOKUP(A309,'GLD分攤(Chad)'!$B$9:$E$573,3,0))))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IF($D310="Embordiary","GLD6",IF(ISNA(VLOOKUP(A310,'GLD分攤(Chad)'!$B$2:$E$573,3,0)),"",(VLOOKUP(A310,'GLD分攤(Chad)'!$B$9:$E$573,3,0))))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>
        <f>GLD!B330</f>
        <v>0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0</v>
      </c>
      <c r="G311" s="244">
        <f>GLD!$AT330</f>
        <v>0</v>
      </c>
      <c r="H311" s="244">
        <f>GLD!$AV330</f>
        <v>0</v>
      </c>
      <c r="I311" s="243" t="str">
        <f>IF($D311="Embordiary","GLD6",IF(ISNA(VLOOKUP(A311,'GLD分攤(Chad)'!$B$2:$E$573,3,0)),"",(VLOOKUP(A311,'GLD分攤(Chad)'!$B$9:$E$573,3,0))))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0</v>
      </c>
      <c r="Z311" s="305" t="str">
        <f t="shared" si="131"/>
        <v/>
      </c>
    </row>
    <row r="312" spans="1:26" ht="15.75" customHeight="1">
      <c r="A312" s="243" t="str">
        <f>GLD!B331</f>
        <v>GRAND TOTAL ( I+II+III )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8181</v>
      </c>
      <c r="G312" s="244">
        <f>GLD!$AT331</f>
        <v>4</v>
      </c>
      <c r="H312" s="244">
        <f>GLD!$AV331</f>
        <v>54</v>
      </c>
      <c r="I312" s="243" t="str">
        <f>IF($D312="Embordiary","GLD6",IF(ISNA(VLOOKUP(A312,'GLD分攤(Chad)'!$B$2:$E$573,3,0)),"",(VLOOKUP(A312,'GLD分攤(Chad)'!$B$9:$E$573,3,0))))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8181</v>
      </c>
      <c r="Z312" s="305" t="str">
        <f t="shared" si="131"/>
        <v>check</v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IF($D313="Embordiary","GLD6",IF(ISNA(VLOOKUP(A313,'GLD分攤(Chad)'!$B$2:$E$573,3,0)),"",(VLOOKUP(A313,'GLD分攤(Chad)'!$B$9:$E$573,3,0))))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>
        <f>GLD!$BC333</f>
        <v>0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IF($D314="Embordiary","GLD6",IF(ISNA(VLOOKUP(A314,'GLD分攤(Chad)'!$B$2:$E$573,3,0)),"",(VLOOKUP(A314,'GLD分攤(Chad)'!$B$9:$E$573,3,0))))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>
        <f t="shared" si="130"/>
        <v>0</v>
      </c>
      <c r="Z314" s="305" t="str">
        <f t="shared" si="131"/>
        <v/>
      </c>
    </row>
    <row r="315" spans="1:26" ht="15.75" customHeight="1">
      <c r="A315" s="243">
        <f>GLD!B334</f>
        <v>0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 t="str">
        <f>GLD!$BC334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IF($D315="Embordiary","GLD6",IF(ISNA(VLOOKUP(A315,'GLD分攤(Chad)'!$B$2:$E$573,3,0)),"",(VLOOKUP(A315,'GLD分攤(Chad)'!$B$9:$E$573,3,0))))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 t="e">
        <f t="shared" si="106"/>
        <v>#VALUE!</v>
      </c>
      <c r="Z315" s="305" t="e">
        <f t="shared" ref="Z315:Z378" si="142">IF(ABS(SUM(J315:X315)-(F315+G315+H315))&gt;=1,"check","")</f>
        <v>#VALUE!</v>
      </c>
    </row>
    <row r="316" spans="1:26" ht="15.75" customHeight="1">
      <c r="A316" s="243" t="str">
        <f>GLD!B335</f>
        <v xml:space="preserve">                                           Approved by,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IF($D316="Embordiary","GLD6",IF(ISNA(VLOOKUP(A316,'GLD分攤(Chad)'!$B$2:$E$573,3,0)),"",(VLOOKUP(A316,'GLD分攤(Chad)'!$B$9:$E$573,3,0))))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IF($D317="Embordiary","GLD6",IF(ISNA(VLOOKUP(A317,'GLD分攤(Chad)'!$B$2:$E$573,3,0)),"",(VLOOKUP(A317,'GLD分攤(Chad)'!$B$9:$E$573,3,0))))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IF($D318="Embordiary","GLD6",IF(ISNA(VLOOKUP(A318,'GLD分攤(Chad)'!$B$2:$E$573,3,0)),"",(VLOOKUP(A318,'GLD分攤(Chad)'!$B$9:$E$573,3,0))))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/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IF($D319="Embordiary","GLD6",IF(ISNA(VLOOKUP(A319,'GLD分攤(Chad)'!$B$2:$E$573,3,0)),"",(VLOOKUP(A319,'GLD分攤(Chad)'!$B$9:$E$573,3,0))))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IF($D320="Embordiary","GLD6",IF(ISNA(VLOOKUP(A320,'GLD分攤(Chad)'!$B$2:$E$573,3,0)),"",(VLOOKUP(A320,'GLD分攤(Chad)'!$B$9:$E$573,3,0))))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IF($D321="Embordiary","GLD6",IF(ISNA(VLOOKUP(A321,'GLD分攤(Chad)'!$B$2:$E$573,3,0)),"",(VLOOKUP(A321,'GLD分攤(Chad)'!$B$9:$E$573,3,0))))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IF($D322="Embordiary","GLD6",IF(ISNA(VLOOKUP(A322,'GLD分攤(Chad)'!$B$2:$E$573,3,0)),"",(VLOOKUP(A322,'GLD分攤(Chad)'!$B$9:$E$573,3,0))))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IF($D323="Embordiary","GLD6",IF(ISNA(VLOOKUP(A323,'GLD分攤(Chad)'!$B$2:$E$573,3,0)),"",(VLOOKUP(A323,'GLD分攤(Chad)'!$B$9:$E$573,3,0))))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IF($D324="Embordiary","GLD6",IF(ISNA(VLOOKUP(A324,'GLD分攤(Chad)'!$B$2:$E$573,3,0)),"",(VLOOKUP(A324,'GLD分攤(Chad)'!$B$9:$E$573,3,0))))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IF($D325="Embordiary","GLD6",IF(ISNA(VLOOKUP(A325,'GLD分攤(Chad)'!$B$2:$E$573,3,0)),"",(VLOOKUP(A325,'GLD分攤(Chad)'!$B$9:$E$573,3,0))))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IF($D326="Embordiary","GLD6",IF(ISNA(VLOOKUP(A326,'GLD分攤(Chad)'!$B$2:$E$573,3,0)),"",(VLOOKUP(A326,'GLD分攤(Chad)'!$B$9:$E$573,3,0))))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IF($D327="Embordiary","GLD6",IF(ISNA(VLOOKUP(A327,'GLD分攤(Chad)'!$B$2:$E$573,3,0)),"",(VLOOKUP(A327,'GLD分攤(Chad)'!$B$9:$E$573,3,0))))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IF($D328="Embordiary","GLD6",IF(ISNA(VLOOKUP(A328,'GLD分攤(Chad)'!$B$2:$E$573,3,0)),"",(VLOOKUP(A328,'GLD分攤(Chad)'!$B$9:$E$573,3,0))))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IF($D329="Embordiary","GLD6",IF(ISNA(VLOOKUP(A329,'GLD分攤(Chad)'!$B$2:$E$573,3,0)),"",(VLOOKUP(A329,'GLD分攤(Chad)'!$B$9:$E$573,3,0))))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IF($D330="Embordiary","GLD6",IF(ISNA(VLOOKUP(A330,'GLD分攤(Chad)'!$B$2:$E$573,3,0)),"",(VLOOKUP(A330,'GLD分攤(Chad)'!$B$9:$E$573,3,0))))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IF($D331="Embordiary","GLD6",IF(ISNA(VLOOKUP(A331,'GLD分攤(Chad)'!$B$2:$E$573,3,0)),"",(VLOOKUP(A331,'GLD分攤(Chad)'!$B$9:$E$573,3,0))))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IF($D332="Embordiary","GLD6",IF(ISNA(VLOOKUP(A332,'GLD分攤(Chad)'!$B$2:$E$573,3,0)),"",(VLOOKUP(A332,'GLD分攤(Chad)'!$B$9:$E$573,3,0))))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IF($D333="Embordiary","GLD6",IF(ISNA(VLOOKUP(A333,'GLD分攤(Chad)'!$B$2:$E$573,3,0)),"",(VLOOKUP(A333,'GLD分攤(Chad)'!$B$9:$E$573,3,0))))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IF($D334="Embordiary","GLD6",IF(ISNA(VLOOKUP(A334,'GLD分攤(Chad)'!$B$2:$E$573,3,0)),"",(VLOOKUP(A334,'GLD分攤(Chad)'!$B$9:$E$573,3,0))))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IF($D335="Embordiary","GLD6",IF(ISNA(VLOOKUP(A335,'GLD分攤(Chad)'!$B$2:$E$573,3,0)),"",(VLOOKUP(A335,'GLD分攤(Chad)'!$B$9:$E$573,3,0))))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IF($D336="Embordiary","GLD6",IF(ISNA(VLOOKUP(A336,'GLD分攤(Chad)'!$B$2:$E$573,3,0)),"",(VLOOKUP(A336,'GLD分攤(Chad)'!$B$9:$E$573,3,0))))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IF($D337="Embordiary","GLD6",IF(ISNA(VLOOKUP(A337,'GLD分攤(Chad)'!$B$2:$E$573,3,0)),"",(VLOOKUP(A337,'GLD分攤(Chad)'!$B$9:$E$573,3,0))))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IF($D338="Embordiary","GLD6",IF(ISNA(VLOOKUP(A338,'GLD分攤(Chad)'!$B$2:$E$573,3,0)),"",(VLOOKUP(A338,'GLD分攤(Chad)'!$B$9:$E$573,3,0))))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IF($D339="Embordiary","GLD6",IF(ISNA(VLOOKUP(A339,'GLD分攤(Chad)'!$B$2:$E$573,3,0)),"",(VLOOKUP(A339,'GLD分攤(Chad)'!$B$9:$E$573,3,0))))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IF($D340="Embordiary","GLD6",IF(ISNA(VLOOKUP(A340,'GLD分攤(Chad)'!$B$2:$E$573,3,0)),"",(VLOOKUP(A340,'GLD分攤(Chad)'!$B$9:$E$573,3,0))))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IF($D341="Embordiary","GLD6",IF(ISNA(VLOOKUP(A341,'GLD分攤(Chad)'!$B$2:$E$573,3,0)),"",(VLOOKUP(A341,'GLD分攤(Chad)'!$B$9:$E$573,3,0))))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IF($D342="Embordiary","GLD6",IF(ISNA(VLOOKUP(A342,'GLD分攤(Chad)'!$B$2:$E$573,3,0)),"",(VLOOKUP(A342,'GLD分攤(Chad)'!$B$9:$E$573,3,0))))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IF($D343="Embordiary","GLD6",IF(ISNA(VLOOKUP(A343,'GLD分攤(Chad)'!$B$2:$E$573,3,0)),"",(VLOOKUP(A343,'GLD分攤(Chad)'!$B$9:$E$573,3,0))))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IF($D344="Embordiary","GLD6",IF(ISNA(VLOOKUP(A344,'GLD分攤(Chad)'!$B$2:$E$573,3,0)),"",(VLOOKUP(A344,'GLD分攤(Chad)'!$B$9:$E$573,3,0))))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IF($D345="Embordiary","GLD6",IF(ISNA(VLOOKUP(A345,'GLD分攤(Chad)'!$B$2:$E$573,3,0)),"",(VLOOKUP(A345,'GLD分攤(Chad)'!$B$9:$E$573,3,0))))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IF($D346="Embordiary","GLD6",IF(ISNA(VLOOKUP(A346,'GLD分攤(Chad)'!$B$2:$E$573,3,0)),"",(VLOOKUP(A346,'GLD分攤(Chad)'!$B$9:$E$573,3,0))))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IF($D347="Embordiary","GLD6",IF(ISNA(VLOOKUP(A347,'GLD分攤(Chad)'!$B$2:$E$573,3,0)),"",(VLOOKUP(A347,'GLD分攤(Chad)'!$B$9:$E$573,3,0))))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IF($D348="Embordiary","GLD6",IF(ISNA(VLOOKUP(A348,'GLD分攤(Chad)'!$B$2:$E$573,3,0)),"",(VLOOKUP(A348,'GLD分攤(Chad)'!$B$9:$E$573,3,0))))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IF($D349="Embordiary","GLD6",IF(ISNA(VLOOKUP(A349,'GLD分攤(Chad)'!$B$2:$E$573,3,0)),"",(VLOOKUP(A349,'GLD分攤(Chad)'!$B$9:$E$573,3,0))))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IF($D350="Embordiary","GLD6",IF(ISNA(VLOOKUP(A350,'GLD分攤(Chad)'!$B$2:$E$573,3,0)),"",(VLOOKUP(A350,'GLD分攤(Chad)'!$B$9:$E$573,3,0))))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IF($D351="Embordiary","GLD6",IF(ISNA(VLOOKUP(A351,'GLD分攤(Chad)'!$B$2:$E$573,3,0)),"",(VLOOKUP(A351,'GLD分攤(Chad)'!$B$9:$E$573,3,0))))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IF($D352="Embordiary","GLD6",IF(ISNA(VLOOKUP(A352,'GLD分攤(Chad)'!$B$2:$E$573,3,0)),"",(VLOOKUP(A352,'GLD分攤(Chad)'!$B$9:$E$573,3,0))))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IF($D353="Embordiary","GLD6",IF(ISNA(VLOOKUP(A353,'GLD分攤(Chad)'!$B$2:$E$573,3,0)),"",(VLOOKUP(A353,'GLD分攤(Chad)'!$B$9:$E$573,3,0))))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IF($D354="Embordiary","GLD6",IF(ISNA(VLOOKUP(A354,'GLD分攤(Chad)'!$B$2:$E$573,3,0)),"",(VLOOKUP(A354,'GLD分攤(Chad)'!$B$9:$E$573,3,0))))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IF($D355="Embordiary","GLD6",IF(ISNA(VLOOKUP(A355,'GLD分攤(Chad)'!$B$2:$E$573,3,0)),"",(VLOOKUP(A355,'GLD分攤(Chad)'!$B$9:$E$573,3,0))))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IF($D356="Embordiary","GLD6",IF(ISNA(VLOOKUP(A356,'GLD分攤(Chad)'!$B$2:$E$573,3,0)),"",(VLOOKUP(A356,'GLD分攤(Chad)'!$B$9:$E$573,3,0))))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IF($D357="Embordiary","GLD6",IF(ISNA(VLOOKUP(A357,'GLD分攤(Chad)'!$B$2:$E$573,3,0)),"",(VLOOKUP(A357,'GLD分攤(Chad)'!$B$9:$E$573,3,0))))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IF($D358="Embordiary","GLD6",IF(ISNA(VLOOKUP(A358,'GLD分攤(Chad)'!$B$2:$E$573,3,0)),"",(VLOOKUP(A358,'GLD分攤(Chad)'!$B$9:$E$573,3,0))))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IF($D359="Embordiary","GLD6",IF(ISNA(VLOOKUP(A359,'GLD分攤(Chad)'!$B$2:$E$573,3,0)),"",(VLOOKUP(A359,'GLD分攤(Chad)'!$B$9:$E$573,3,0))))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IF($D360="Embordiary","GLD6",IF(ISNA(VLOOKUP(A360,'GLD分攤(Chad)'!$B$2:$E$573,3,0)),"",(VLOOKUP(A360,'GLD分攤(Chad)'!$B$9:$E$573,3,0))))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IF($D361="Embordiary","GLD6",IF(ISNA(VLOOKUP(A361,'GLD分攤(Chad)'!$B$2:$E$573,3,0)),"",(VLOOKUP(A361,'GLD分攤(Chad)'!$B$9:$E$573,3,0))))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IF($D362="Embordiary","GLD6",IF(ISNA(VLOOKUP(A362,'GLD分攤(Chad)'!$B$2:$E$573,3,0)),"",(VLOOKUP(A362,'GLD分攤(Chad)'!$B$9:$E$573,3,0))))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IF($D363="Embordiary","GLD6",IF(ISNA(VLOOKUP(A363,'GLD分攤(Chad)'!$B$2:$E$573,3,0)),"",(VLOOKUP(A363,'GLD分攤(Chad)'!$B$9:$E$573,3,0))))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IF($D364="Embordiary","GLD6",IF(ISNA(VLOOKUP(A364,'GLD分攤(Chad)'!$B$2:$E$573,3,0)),"",(VLOOKUP(A364,'GLD分攤(Chad)'!$B$9:$E$573,3,0))))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IF($D365="Embordiary","GLD6",IF(ISNA(VLOOKUP(A365,'GLD分攤(Chad)'!$B$2:$E$573,3,0)),"",(VLOOKUP(A365,'GLD分攤(Chad)'!$B$9:$E$573,3,0))))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IF($D366="Embordiary","GLD6",IF(ISNA(VLOOKUP(A366,'GLD分攤(Chad)'!$B$2:$E$573,3,0)),"",(VLOOKUP(A366,'GLD分攤(Chad)'!$B$9:$E$573,3,0))))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IF($D367="Embordiary","GLD6",IF(ISNA(VLOOKUP(A367,'GLD分攤(Chad)'!$B$2:$E$573,3,0)),"",(VLOOKUP(A367,'GLD分攤(Chad)'!$B$9:$E$573,3,0))))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IF($D368="Embordiary","GLD6",IF(ISNA(VLOOKUP(A368,'GLD分攤(Chad)'!$B$2:$E$573,3,0)),"",(VLOOKUP(A368,'GLD分攤(Chad)'!$B$9:$E$573,3,0))))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IF($D369="Embordiary","GLD6",IF(ISNA(VLOOKUP(A369,'GLD分攤(Chad)'!$B$2:$E$573,3,0)),"",(VLOOKUP(A369,'GLD分攤(Chad)'!$B$9:$E$573,3,0))))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IF($D370="Embordiary","GLD6",IF(ISNA(VLOOKUP(A370,'GLD分攤(Chad)'!$B$2:$E$573,3,0)),"",(VLOOKUP(A370,'GLD分攤(Chad)'!$B$9:$E$573,3,0))))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IF($D371="Embordiary","GLD6",IF(ISNA(VLOOKUP(A371,'GLD分攤(Chad)'!$B$2:$E$573,3,0)),"",(VLOOKUP(A371,'GLD分攤(Chad)'!$B$9:$E$573,3,0))))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IF($D372="Embordiary","GLD6",IF(ISNA(VLOOKUP(A372,'GLD分攤(Chad)'!$B$2:$E$573,3,0)),"",(VLOOKUP(A372,'GLD分攤(Chad)'!$B$9:$E$573,3,0))))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IF($D373="Embordiary","GLD6",IF(ISNA(VLOOKUP(A373,'GLD分攤(Chad)'!$B$2:$E$573,3,0)),"",(VLOOKUP(A373,'GLD分攤(Chad)'!$B$9:$E$573,3,0))))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IF($D374="Embordiary","GLD6",IF(ISNA(VLOOKUP(A374,'GLD分攤(Chad)'!$B$2:$E$573,3,0)),"",(VLOOKUP(A374,'GLD分攤(Chad)'!$B$9:$E$573,3,0))))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IF($D375="Embordiary","GLD6",IF(ISNA(VLOOKUP(A375,'GLD分攤(Chad)'!$B$2:$E$573,3,0)),"",(VLOOKUP(A375,'GLD分攤(Chad)'!$B$9:$E$573,3,0))))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IF($D376="Embordiary","GLD6",IF(ISNA(VLOOKUP(A376,'GLD分攤(Chad)'!$B$2:$E$573,3,0)),"",(VLOOKUP(A376,'GLD分攤(Chad)'!$B$9:$E$573,3,0))))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IF($D377="Embordiary","GLD6",IF(ISNA(VLOOKUP(A377,'GLD分攤(Chad)'!$B$2:$E$573,3,0)),"",(VLOOKUP(A377,'GLD分攤(Chad)'!$B$9:$E$573,3,0))))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IF($D378="Embordiary","GLD6",IF(ISNA(VLOOKUP(A378,'GLD分攤(Chad)'!$B$2:$E$573,3,0)),"",(VLOOKUP(A378,'GLD分攤(Chad)'!$B$9:$E$573,3,0))))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IF($D379="Embordiary","GLD6",IF(ISNA(VLOOKUP(A379,'GLD分攤(Chad)'!$B$2:$E$573,3,0)),"",(VLOOKUP(A379,'GLD分攤(Chad)'!$B$9:$E$573,3,0))))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IF($D380="Embordiary","GLD6",IF(ISNA(VLOOKUP(A380,'GLD分攤(Chad)'!$B$2:$E$573,3,0)),"",(VLOOKUP(A380,'GLD分攤(Chad)'!$B$9:$E$573,3,0))))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IF($D381="Embordiary","GLD6",IF(ISNA(VLOOKUP(A381,'GLD分攤(Chad)'!$B$2:$E$573,3,0)),"",(VLOOKUP(A381,'GLD分攤(Chad)'!$B$9:$E$573,3,0))))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IF($D382="Embordiary","GLD6",IF(ISNA(VLOOKUP(A382,'GLD分攤(Chad)'!$B$2:$E$573,3,0)),"",(VLOOKUP(A382,'GLD分攤(Chad)'!$B$9:$E$573,3,0))))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IF($D383="Embordiary","GLD6",IF(ISNA(VLOOKUP(A383,'GLD分攤(Chad)'!$B$2:$E$573,3,0)),"",(VLOOKUP(A383,'GLD分攤(Chad)'!$B$9:$E$573,3,0))))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IF($D384="Embordiary","GLD6",IF(ISNA(VLOOKUP(A384,'GLD分攤(Chad)'!$B$2:$E$573,3,0)),"",(VLOOKUP(A384,'GLD分攤(Chad)'!$B$9:$E$573,3,0))))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IF($D385="Embordiary","GLD6",IF(ISNA(VLOOKUP(A385,'GLD分攤(Chad)'!$B$2:$E$573,3,0)),"",(VLOOKUP(A385,'GLD分攤(Chad)'!$B$9:$E$573,3,0))))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IF($D386="Embordiary","GLD6",IF(ISNA(VLOOKUP(A386,'GLD分攤(Chad)'!$B$2:$E$573,3,0)),"",(VLOOKUP(A386,'GLD分攤(Chad)'!$B$9:$E$573,3,0))))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IF($D387="Embordiary","GLD6",IF(ISNA(VLOOKUP(A387,'GLD分攤(Chad)'!$B$2:$E$573,3,0)),"",(VLOOKUP(A387,'GLD分攤(Chad)'!$B$9:$E$573,3,0))))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IF($D388="Embordiary","GLD6",IF(ISNA(VLOOKUP(A388,'GLD分攤(Chad)'!$B$2:$E$573,3,0)),"",(VLOOKUP(A388,'GLD分攤(Chad)'!$B$9:$E$573,3,0))))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IF($D389="Embordiary","GLD6",IF(ISNA(VLOOKUP(A389,'GLD分攤(Chad)'!$B$2:$E$573,3,0)),"",(VLOOKUP(A389,'GLD分攤(Chad)'!$B$9:$E$573,3,0))))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2238.818181818182</v>
      </c>
      <c r="K390" s="601">
        <f t="shared" ref="K390:X390" si="181">SUM(K3:K389)</f>
        <v>0</v>
      </c>
      <c r="L390" s="601">
        <f t="shared" si="181"/>
        <v>11.545454545454545</v>
      </c>
      <c r="M390" s="601">
        <f t="shared" si="181"/>
        <v>2323.909090909091</v>
      </c>
      <c r="N390" s="601">
        <f t="shared" si="181"/>
        <v>0</v>
      </c>
      <c r="O390" s="601">
        <f t="shared" si="181"/>
        <v>19.606060606060606</v>
      </c>
      <c r="P390" s="601">
        <f t="shared" si="181"/>
        <v>982.91919191919192</v>
      </c>
      <c r="Q390" s="601">
        <f t="shared" si="181"/>
        <v>0</v>
      </c>
      <c r="R390" s="601">
        <f t="shared" si="181"/>
        <v>4.2424242424242422</v>
      </c>
      <c r="S390" s="601">
        <f t="shared" si="181"/>
        <v>1279.8989898989898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1319.4545454545455</v>
      </c>
      <c r="W390" s="601">
        <f t="shared" si="181"/>
        <v>0</v>
      </c>
      <c r="X390" s="601">
        <f t="shared" si="181"/>
        <v>12.303030303030303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1740</v>
      </c>
      <c r="B1" s="968"/>
      <c r="C1" s="969"/>
      <c r="D1" s="951" t="s">
        <v>717</v>
      </c>
      <c r="E1" s="950"/>
      <c r="F1" s="600"/>
      <c r="G1" s="955" t="s">
        <v>720</v>
      </c>
      <c r="H1" s="950"/>
      <c r="I1" s="600"/>
      <c r="J1" s="949" t="s">
        <v>723</v>
      </c>
      <c r="K1" s="950"/>
      <c r="L1" s="600"/>
      <c r="M1" s="949" t="s">
        <v>726</v>
      </c>
      <c r="N1" s="950"/>
      <c r="O1" s="600"/>
      <c r="P1" s="949" t="s">
        <v>482</v>
      </c>
      <c r="Q1" s="950"/>
      <c r="R1" s="600"/>
      <c r="S1" s="949" t="s">
        <v>1387</v>
      </c>
      <c r="T1" s="963"/>
    </row>
    <row r="2" spans="1:30" ht="30" customHeight="1" thickBot="1">
      <c r="A2" s="964" t="s">
        <v>1367</v>
      </c>
      <c r="B2" s="965"/>
      <c r="C2" s="966"/>
      <c r="D2" s="952" t="s">
        <v>1391</v>
      </c>
      <c r="E2" s="953"/>
      <c r="F2" s="599"/>
      <c r="G2" s="954" t="s">
        <v>1392</v>
      </c>
      <c r="H2" s="953"/>
      <c r="I2" s="599"/>
      <c r="J2" s="954" t="s">
        <v>1393</v>
      </c>
      <c r="K2" s="953"/>
      <c r="L2" s="599"/>
      <c r="M2" s="954" t="s">
        <v>1392</v>
      </c>
      <c r="N2" s="953"/>
      <c r="O2" s="599"/>
      <c r="P2" s="954" t="s">
        <v>1394</v>
      </c>
      <c r="Q2" s="953"/>
      <c r="R2" s="599"/>
      <c r="S2" s="954" t="s">
        <v>1390</v>
      </c>
      <c r="T2" s="976"/>
    </row>
    <row r="3" spans="1:30" ht="21.75" thickTop="1">
      <c r="A3" s="959" t="s">
        <v>1368</v>
      </c>
      <c r="B3" s="619" t="s">
        <v>1378</v>
      </c>
      <c r="C3" s="620" t="s">
        <v>731</v>
      </c>
      <c r="D3" s="621">
        <f>SUMIF('Combine (不許動)'!D:D,$C3,'Combine (不許動)'!J:J)</f>
        <v>152</v>
      </c>
      <c r="E3" s="622">
        <f t="shared" ref="E3:E10" si="0">D3/D$18</f>
        <v>6.8752827007689463E-2</v>
      </c>
      <c r="F3" s="623"/>
      <c r="G3" s="621">
        <f>SUMIF('Combine (不許動)'!D:D,$C3,'Combine (不許動)'!M:M)</f>
        <v>147</v>
      </c>
      <c r="H3" s="622">
        <f t="shared" ref="H3:H10" si="1">G3/G$18</f>
        <v>6.3832306963524391E-2</v>
      </c>
      <c r="I3" s="623"/>
      <c r="J3" s="621">
        <f>SUMIF('Combine (不許動)'!D:D,$C3,'Combine (不許動)'!P:P)</f>
        <v>48.555555555555557</v>
      </c>
      <c r="K3" s="622">
        <f t="shared" ref="K3:K10" si="2">J3/J$18</f>
        <v>4.9399336135403718E-2</v>
      </c>
      <c r="L3" s="623"/>
      <c r="M3" s="621">
        <f>SUMIF('Combine (不許動)'!D:D,$C3,'Combine (不許動)'!S:S)</f>
        <v>80.444444444444443</v>
      </c>
      <c r="N3" s="622">
        <f t="shared" ref="N3:N10" si="3">M3/M$18</f>
        <v>6.4932206015442195E-2</v>
      </c>
      <c r="O3" s="623"/>
      <c r="P3" s="621">
        <f>SUMIF('Combine (不許動)'!D:D,$C3,'Combine (不許動)'!V:V)</f>
        <v>84</v>
      </c>
      <c r="Q3" s="622">
        <f t="shared" ref="Q3:Q10" si="4">P3/P$18</f>
        <v>6.5448363790905226E-2</v>
      </c>
      <c r="R3" s="623"/>
      <c r="S3" s="621">
        <f t="shared" ref="S3:S17" si="5">D3+G3+J3+M3+P3</f>
        <v>512</v>
      </c>
      <c r="T3" s="624">
        <f t="shared" ref="T3:T10" si="6">S3/S$18</f>
        <v>6.3848360144656446E-2</v>
      </c>
    </row>
    <row r="4" spans="1:30" ht="21">
      <c r="A4" s="957"/>
      <c r="B4" s="555" t="s">
        <v>1379</v>
      </c>
      <c r="C4" s="553" t="s">
        <v>732</v>
      </c>
      <c r="D4" s="610">
        <f>SUMIF('Combine (不許動)'!D:D,$C4,'Combine (不許動)'!J:J)</f>
        <v>1336</v>
      </c>
      <c r="E4" s="561">
        <f t="shared" si="0"/>
        <v>0.6043011636991652</v>
      </c>
      <c r="F4" s="566"/>
      <c r="G4" s="610">
        <f>SUMIF('Combine (不許動)'!D:D,$C4,'Combine (不許動)'!M:M)</f>
        <v>1401</v>
      </c>
      <c r="H4" s="561">
        <f t="shared" si="1"/>
        <v>0.60836096636665082</v>
      </c>
      <c r="I4" s="566"/>
      <c r="J4" s="610">
        <f>SUMIF('Combine (不許動)'!D:D,$C4,'Combine (不許動)'!P:P)</f>
        <v>565</v>
      </c>
      <c r="K4" s="561">
        <f t="shared" si="2"/>
        <v>0.57481836212477777</v>
      </c>
      <c r="L4" s="566"/>
      <c r="M4" s="610">
        <f>SUMIF('Combine (不許動)'!D:D,$C4,'Combine (不許動)'!S:S)</f>
        <v>750</v>
      </c>
      <c r="N4" s="561">
        <f t="shared" si="3"/>
        <v>0.60537623011634645</v>
      </c>
      <c r="O4" s="566"/>
      <c r="P4" s="610">
        <f>SUMIF('Combine (不許動)'!D:D,$C4,'Combine (不許動)'!V:V)</f>
        <v>726</v>
      </c>
      <c r="Q4" s="561">
        <f t="shared" si="4"/>
        <v>0.56566085847853798</v>
      </c>
      <c r="R4" s="566"/>
      <c r="S4" s="610">
        <f>D4+G4+J4+M4+P4</f>
        <v>4778</v>
      </c>
      <c r="T4" s="561">
        <f t="shared" si="6"/>
        <v>0.59583489213118845</v>
      </c>
    </row>
    <row r="5" spans="1:30" ht="21">
      <c r="A5" s="957"/>
      <c r="B5" s="555" t="s">
        <v>1380</v>
      </c>
      <c r="C5" s="553" t="s">
        <v>733</v>
      </c>
      <c r="D5" s="610">
        <f>SUMIF('Combine (不許動)'!D:D,$C5,'Combine (不許動)'!J:J)</f>
        <v>111</v>
      </c>
      <c r="E5" s="560">
        <f t="shared" si="0"/>
        <v>5.0207656564825856E-2</v>
      </c>
      <c r="F5" s="566"/>
      <c r="G5" s="610">
        <f>SUMIF('Combine (不許動)'!D:D,$C5,'Combine (不許動)'!M:M)</f>
        <v>83</v>
      </c>
      <c r="H5" s="560">
        <f t="shared" si="1"/>
        <v>3.6041370598452548E-2</v>
      </c>
      <c r="I5" s="566"/>
      <c r="J5" s="610">
        <f>SUMIF('Combine (不許動)'!D:D,$C5,'Combine (不許動)'!P:P)</f>
        <v>35</v>
      </c>
      <c r="K5" s="560">
        <f t="shared" si="2"/>
        <v>3.5608217122773844E-2</v>
      </c>
      <c r="L5" s="566"/>
      <c r="M5" s="610">
        <f>SUMIF('Combine (不許動)'!D:D,$C5,'Combine (不許動)'!S:S)</f>
        <v>57</v>
      </c>
      <c r="N5" s="560">
        <f t="shared" si="3"/>
        <v>4.6008593488842328E-2</v>
      </c>
      <c r="O5" s="566"/>
      <c r="P5" s="610">
        <f>SUMIF('Combine (不許動)'!D:D,$C5,'Combine (不許動)'!V:V)</f>
        <v>57</v>
      </c>
      <c r="Q5" s="560">
        <f t="shared" si="4"/>
        <v>4.441138971525712E-2</v>
      </c>
      <c r="R5" s="566"/>
      <c r="S5" s="610">
        <f t="shared" si="5"/>
        <v>343</v>
      </c>
      <c r="T5" s="559">
        <f t="shared" si="6"/>
        <v>4.2773413143783516E-2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5" t="s">
        <v>1381</v>
      </c>
      <c r="C6" s="554" t="s">
        <v>734</v>
      </c>
      <c r="D6" s="626">
        <f>SUMIF('Combine (不許動)'!D:D,$C6,'Combine (不許動)'!J:J)</f>
        <v>162</v>
      </c>
      <c r="E6" s="568">
        <f t="shared" si="0"/>
        <v>7.3276039310826921E-2</v>
      </c>
      <c r="F6" s="627"/>
      <c r="G6" s="626">
        <f>SUMIF('Combine (不許動)'!D:D,$C6,'Combine (不許動)'!M:M)</f>
        <v>180</v>
      </c>
      <c r="H6" s="568">
        <f t="shared" si="1"/>
        <v>7.8162008526764568E-2</v>
      </c>
      <c r="I6" s="627"/>
      <c r="J6" s="626">
        <f>SUMIF('Combine (不許動)'!D:D,$C6,'Combine (不許動)'!P:P)</f>
        <v>110</v>
      </c>
      <c r="K6" s="568">
        <f t="shared" si="2"/>
        <v>0.1119115395287178</v>
      </c>
      <c r="L6" s="627"/>
      <c r="M6" s="626">
        <f>SUMIF('Combine (不許動)'!D:D,$C6,'Combine (不許動)'!S:S)</f>
        <v>94</v>
      </c>
      <c r="N6" s="568">
        <f t="shared" si="3"/>
        <v>7.5873820841248746E-2</v>
      </c>
      <c r="O6" s="627"/>
      <c r="P6" s="626">
        <f>SUMIF('Combine (不許動)'!D:D,$C6,'Combine (不許動)'!V:V)</f>
        <v>143</v>
      </c>
      <c r="Q6" s="568">
        <f t="shared" si="4"/>
        <v>0.11141804788213627</v>
      </c>
      <c r="R6" s="627"/>
      <c r="S6" s="626">
        <f t="shared" si="5"/>
        <v>689</v>
      </c>
      <c r="T6" s="567">
        <f t="shared" si="6"/>
        <v>8.5920937772789627E-2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2.1711669035212378E-3</v>
      </c>
      <c r="I7" s="570"/>
      <c r="J7" s="629">
        <f>SUMIF('Combine (不許動)'!D:D,$C7,'Combine (不許動)'!P:P)</f>
        <v>4</v>
      </c>
      <c r="K7" s="571">
        <f t="shared" si="2"/>
        <v>4.0695105283170109E-3</v>
      </c>
      <c r="L7" s="570"/>
      <c r="M7" s="630">
        <f>SUMIF('Combine (不許動)'!D:D,$C7,'Combine (不許動)'!S:S)</f>
        <v>4</v>
      </c>
      <c r="N7" s="571">
        <f t="shared" si="3"/>
        <v>3.2286732272871809E-3</v>
      </c>
      <c r="O7" s="570"/>
      <c r="P7" s="630">
        <f>SUMIF('Combine (不許動)'!D:D,$C7,'Combine (不許動)'!V:V)</f>
        <v>2</v>
      </c>
      <c r="Q7" s="571">
        <f t="shared" si="4"/>
        <v>1.5582943759739338E-3</v>
      </c>
      <c r="R7" s="570"/>
      <c r="S7" s="630">
        <f t="shared" si="5"/>
        <v>15</v>
      </c>
      <c r="T7" s="569">
        <f t="shared" si="6"/>
        <v>1.8705574261129816E-3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1382</v>
      </c>
      <c r="C8" s="558" t="s">
        <v>1375</v>
      </c>
      <c r="D8" s="562">
        <f>SUMIF('Combine (不許動)'!D:D,$C8,'Combine (不許動)'!J:J)</f>
        <v>39</v>
      </c>
      <c r="E8" s="560">
        <f t="shared" si="0"/>
        <v>1.7640527982236111E-2</v>
      </c>
      <c r="F8" s="566"/>
      <c r="G8" s="562">
        <f>SUMIF('Combine (不許動)'!D:D,$C8,'Combine (不許動)'!M:M)</f>
        <v>47</v>
      </c>
      <c r="H8" s="560">
        <f t="shared" si="1"/>
        <v>2.0408968893099635E-2</v>
      </c>
      <c r="I8" s="566"/>
      <c r="J8" s="563">
        <f>SUMIF('Combine (不許動)'!D:D,$C8,'Combine (不許動)'!P:P)</f>
        <v>21</v>
      </c>
      <c r="K8" s="560">
        <f t="shared" si="2"/>
        <v>2.1364930273664307E-2</v>
      </c>
      <c r="L8" s="566"/>
      <c r="M8" s="563">
        <f>SUMIF('Combine (不許動)'!D:D,$C8,'Combine (不許動)'!S:S)</f>
        <v>25</v>
      </c>
      <c r="N8" s="560">
        <f t="shared" si="3"/>
        <v>2.0179207670544881E-2</v>
      </c>
      <c r="O8" s="566"/>
      <c r="P8" s="563">
        <f>SUMIF('Combine (不許動)'!D:D,$C8,'Combine (不許動)'!V:V)</f>
        <v>26</v>
      </c>
      <c r="Q8" s="560">
        <f t="shared" si="4"/>
        <v>2.0257826887661142E-2</v>
      </c>
      <c r="R8" s="566"/>
      <c r="S8" s="563">
        <f t="shared" si="5"/>
        <v>158</v>
      </c>
      <c r="T8" s="559">
        <f t="shared" si="6"/>
        <v>1.9703204888390075E-2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9.0464246062749284E-4</v>
      </c>
      <c r="F9" s="566"/>
      <c r="G9" s="562">
        <f>SUMIF('Combine (不許動)'!D:D,$C9,'Combine (不許動)'!M:M)</f>
        <v>2</v>
      </c>
      <c r="H9" s="560">
        <f t="shared" si="1"/>
        <v>8.684667614084952E-4</v>
      </c>
      <c r="I9" s="566"/>
      <c r="J9" s="563">
        <f>SUMIF('Combine (不許動)'!D:D,$C9,'Combine (不許動)'!P:P)</f>
        <v>1</v>
      </c>
      <c r="K9" s="560">
        <f t="shared" si="2"/>
        <v>1.0173776320792527E-3</v>
      </c>
      <c r="L9" s="566"/>
      <c r="M9" s="563">
        <f>SUMIF('Combine (不許動)'!D:D,$C9,'Combine (不許動)'!S:S)</f>
        <v>1</v>
      </c>
      <c r="N9" s="560">
        <f t="shared" si="3"/>
        <v>8.0716830682179522E-4</v>
      </c>
      <c r="O9" s="566"/>
      <c r="P9" s="563">
        <f>SUMIF('Combine (不許動)'!D:D,$C9,'Combine (不許動)'!V:V)</f>
        <v>1</v>
      </c>
      <c r="Q9" s="560">
        <f t="shared" si="4"/>
        <v>7.7914718798696692E-4</v>
      </c>
      <c r="R9" s="566"/>
      <c r="S9" s="563">
        <f t="shared" si="5"/>
        <v>7</v>
      </c>
      <c r="T9" s="559">
        <f t="shared" si="6"/>
        <v>8.7292679885272474E-4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2.7139273818824784E-3</v>
      </c>
      <c r="F10" s="566"/>
      <c r="G10" s="562">
        <f>SUMIF('Combine (不許動)'!D:D,$C10,'Combine (不許動)'!M:M)</f>
        <v>6</v>
      </c>
      <c r="H10" s="560">
        <f t="shared" si="1"/>
        <v>2.6054002842254855E-3</v>
      </c>
      <c r="I10" s="566"/>
      <c r="J10" s="563">
        <f>SUMIF('Combine (不許動)'!D:D,$C10,'Combine (不許動)'!P:P)</f>
        <v>4</v>
      </c>
      <c r="K10" s="560">
        <f t="shared" si="2"/>
        <v>4.0695105283170109E-3</v>
      </c>
      <c r="L10" s="566"/>
      <c r="M10" s="563">
        <f>SUMIF('Combine (不許動)'!D:D,$C10,'Combine (不許動)'!S:S)</f>
        <v>4</v>
      </c>
      <c r="N10" s="560">
        <f t="shared" si="3"/>
        <v>3.2286732272871809E-3</v>
      </c>
      <c r="O10" s="566"/>
      <c r="P10" s="563">
        <f>SUMIF('Combine (不許動)'!D:D,$C10,'Combine (不許動)'!V:V)</f>
        <v>3</v>
      </c>
      <c r="Q10" s="560">
        <f t="shared" si="4"/>
        <v>2.337441563960901E-3</v>
      </c>
      <c r="R10" s="566"/>
      <c r="S10" s="563">
        <f t="shared" si="5"/>
        <v>23</v>
      </c>
      <c r="T10" s="559">
        <f t="shared" si="6"/>
        <v>2.8681880533732384E-3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738</v>
      </c>
      <c r="C11" s="595" t="s">
        <v>738</v>
      </c>
      <c r="D11" s="564">
        <f>SUMIF('Combine (不許動)'!A:A,"GLD1-QC- GU",'Combine (不許動)'!J:J)</f>
        <v>28</v>
      </c>
      <c r="E11" s="573">
        <f t="shared" ref="E11" si="7">D11/D$18</f>
        <v>1.26649944487849E-2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28</v>
      </c>
      <c r="T11" s="572">
        <f t="shared" ref="T11" si="12">S11/S$18</f>
        <v>3.491707195410899E-3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739</v>
      </c>
      <c r="C12" s="575" t="s">
        <v>739</v>
      </c>
      <c r="D12" s="562">
        <f>SUMIF('Combine (不許動)'!D:D,$C12,'Combine (不許動)'!J:J)-D11</f>
        <v>277</v>
      </c>
      <c r="E12" s="560">
        <f t="shared" ref="E12:E17" si="13">D12/D$18</f>
        <v>0.12529298079690776</v>
      </c>
      <c r="F12" s="566"/>
      <c r="G12" s="562">
        <f>SUMIF('Combine (不許動)'!D:D,$C12,'Combine (不許動)'!M:M)</f>
        <v>297</v>
      </c>
      <c r="H12" s="560">
        <f t="shared" ref="H12:H17" si="14">G12/G$18</f>
        <v>0.12896731406916154</v>
      </c>
      <c r="I12" s="566"/>
      <c r="J12" s="563">
        <f>SUMIF('Combine (不許動)'!D:D,$C12,'Combine (不許動)'!P:P)</f>
        <v>130</v>
      </c>
      <c r="K12" s="560">
        <f t="shared" ref="K12:K17" si="15">J12/J$18</f>
        <v>0.13225909217030285</v>
      </c>
      <c r="L12" s="566"/>
      <c r="M12" s="563">
        <f>SUMIF('Combine (不許動)'!D:D,$C12,'Combine (不許動)'!S:S)</f>
        <v>143</v>
      </c>
      <c r="N12" s="560">
        <f t="shared" ref="N12:N17" si="16">M12/M$18</f>
        <v>0.11542506787551672</v>
      </c>
      <c r="O12" s="566"/>
      <c r="P12" s="563">
        <f>SUMIF('Combine (不許動)'!D:D,$C12,'Combine (不許動)'!V:V)</f>
        <v>160</v>
      </c>
      <c r="Q12" s="560">
        <f t="shared" ref="Q12:Q17" si="17">P12/P$18</f>
        <v>0.12466355007791471</v>
      </c>
      <c r="R12" s="566"/>
      <c r="S12" s="563">
        <f t="shared" si="5"/>
        <v>1007</v>
      </c>
      <c r="T12" s="559">
        <f t="shared" ref="T12:T17" si="18">S12/S$18</f>
        <v>0.12557675520638484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1" t="s">
        <v>1370</v>
      </c>
      <c r="C13" s="632" t="s">
        <v>740</v>
      </c>
      <c r="D13" s="562">
        <f>SUMIF('Combine (不許動)'!D:D,$C13,'Combine (不許動)'!J:J)</f>
        <v>18.818181818181817</v>
      </c>
      <c r="E13" s="560">
        <f t="shared" si="13"/>
        <v>8.5118631522677728E-3</v>
      </c>
      <c r="F13" s="566"/>
      <c r="G13" s="562">
        <f>SUMIF('Combine (不許動)'!D:D,$C13,'Combine (不許動)'!M:M)</f>
        <v>20.90909090909091</v>
      </c>
      <c r="H13" s="560">
        <f t="shared" si="14"/>
        <v>9.0794252329069944E-3</v>
      </c>
      <c r="I13" s="566"/>
      <c r="J13" s="563">
        <f>SUMIF('Combine (不許動)'!D:D,$C13,'Combine (不許動)'!P:P)</f>
        <v>8.3636363636363633</v>
      </c>
      <c r="K13" s="560">
        <f t="shared" si="15"/>
        <v>8.5089765592082957E-3</v>
      </c>
      <c r="L13" s="566"/>
      <c r="M13" s="563">
        <f>SUMIF('Combine (不許動)'!D:D,$C13,'Combine (不許動)'!S:S)</f>
        <v>11.454545454545455</v>
      </c>
      <c r="N13" s="560">
        <f t="shared" si="16"/>
        <v>9.2457460599587454E-3</v>
      </c>
      <c r="O13" s="566"/>
      <c r="P13" s="563">
        <f>SUMIF('Combine (不許動)'!D:D,$C13,'Combine (不許動)'!V:V)</f>
        <v>10.454545454545455</v>
      </c>
      <c r="Q13" s="560">
        <f t="shared" si="17"/>
        <v>8.145629692591019E-3</v>
      </c>
      <c r="R13" s="566"/>
      <c r="S13" s="563">
        <f t="shared" si="5"/>
        <v>70</v>
      </c>
      <c r="T13" s="559">
        <f t="shared" si="18"/>
        <v>8.7292679885272485E-3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1" t="s">
        <v>1371</v>
      </c>
      <c r="C14" s="632" t="s">
        <v>741</v>
      </c>
      <c r="D14" s="562">
        <f>SUMIF('Combine (不許動)'!D:D,$C14,'Combine (不許動)'!J:J)</f>
        <v>29.636363636363637</v>
      </c>
      <c r="E14" s="560">
        <f t="shared" si="13"/>
        <v>1.3405156462025575E-2</v>
      </c>
      <c r="F14" s="566"/>
      <c r="G14" s="562">
        <f>SUMIF('Combine (不許動)'!D:D,$C14,'Combine (不許動)'!M:M)</f>
        <v>25.818181818181817</v>
      </c>
      <c r="H14" s="560">
        <f t="shared" si="14"/>
        <v>1.1211116374546028E-2</v>
      </c>
      <c r="I14" s="566"/>
      <c r="J14" s="563">
        <f>SUMIF('Combine (不許動)'!D:D,$C14,'Combine (不許動)'!P:P)</f>
        <v>12.727272727272727</v>
      </c>
      <c r="K14" s="560">
        <f t="shared" si="15"/>
        <v>1.294844259009958E-2</v>
      </c>
      <c r="L14" s="566"/>
      <c r="M14" s="563">
        <f>SUMIF('Combine (不許動)'!D:D,$C14,'Combine (不許動)'!S:S)</f>
        <v>14.909090909090908</v>
      </c>
      <c r="N14" s="560">
        <f t="shared" si="16"/>
        <v>1.2034145665343127E-2</v>
      </c>
      <c r="O14" s="566"/>
      <c r="P14" s="563">
        <f>SUMIF('Combine (不許動)'!D:D,$C14,'Combine (不許動)'!V:V)</f>
        <v>15.909090909090908</v>
      </c>
      <c r="Q14" s="560">
        <f t="shared" si="17"/>
        <v>1.2395523445247201E-2</v>
      </c>
      <c r="R14" s="566"/>
      <c r="S14" s="563">
        <f t="shared" si="5"/>
        <v>99</v>
      </c>
      <c r="T14" s="559">
        <f t="shared" si="18"/>
        <v>1.2345679012345678E-2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1" t="s">
        <v>1372</v>
      </c>
      <c r="C15" s="632" t="s">
        <v>742</v>
      </c>
      <c r="D15" s="562">
        <f>SUMIF('Combine (不許動)'!D:D,$C15,'Combine (不許動)'!J:J)</f>
        <v>28</v>
      </c>
      <c r="E15" s="560">
        <f t="shared" si="13"/>
        <v>1.26649944487849E-2</v>
      </c>
      <c r="F15" s="566"/>
      <c r="G15" s="562">
        <f>SUMIF('Combine (不許動)'!D:D,$C15,'Combine (不許動)'!M:M)</f>
        <v>35</v>
      </c>
      <c r="H15" s="560">
        <f t="shared" si="14"/>
        <v>1.5198168324648665E-2</v>
      </c>
      <c r="I15" s="566"/>
      <c r="J15" s="563">
        <f>SUMIF('Combine (不許動)'!D:D,$C15,'Combine (不許動)'!P:P)</f>
        <v>17</v>
      </c>
      <c r="K15" s="560">
        <f t="shared" si="15"/>
        <v>1.7295419745347297E-2</v>
      </c>
      <c r="L15" s="566"/>
      <c r="M15" s="563">
        <f>SUMIF('Combine (不許動)'!D:D,$C15,'Combine (不許動)'!S:S)</f>
        <v>18</v>
      </c>
      <c r="N15" s="560">
        <f t="shared" si="16"/>
        <v>1.4529029522792314E-2</v>
      </c>
      <c r="O15" s="566"/>
      <c r="P15" s="563">
        <f>SUMIF('Combine (不許動)'!D:D,$C15,'Combine (不許動)'!V:V)</f>
        <v>26</v>
      </c>
      <c r="Q15" s="560">
        <f t="shared" si="17"/>
        <v>2.0257826887661142E-2</v>
      </c>
      <c r="R15" s="566"/>
      <c r="S15" s="563">
        <f t="shared" si="5"/>
        <v>124</v>
      </c>
      <c r="T15" s="559">
        <f t="shared" si="18"/>
        <v>1.5463274722533981E-2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1" t="s">
        <v>1373</v>
      </c>
      <c r="C16" s="632" t="s">
        <v>341</v>
      </c>
      <c r="D16" s="562">
        <f>SUMIF('Combine (不許動)'!D:D,$C16,'Combine (不許動)'!J:J)</f>
        <v>13</v>
      </c>
      <c r="E16" s="560">
        <f t="shared" si="13"/>
        <v>5.8801759940787035E-3</v>
      </c>
      <c r="F16" s="566"/>
      <c r="G16" s="562">
        <f>SUMIF('Combine (不許動)'!D:D,$C16,'Combine (不許動)'!M:M)</f>
        <v>16</v>
      </c>
      <c r="H16" s="560">
        <f t="shared" si="14"/>
        <v>6.9477340912679616E-3</v>
      </c>
      <c r="I16" s="566"/>
      <c r="J16" s="563">
        <f>SUMIF('Combine (不許動)'!D:D,$C16,'Combine (不許動)'!P:P)</f>
        <v>8</v>
      </c>
      <c r="K16" s="560">
        <f t="shared" si="15"/>
        <v>8.1390210566340219E-3</v>
      </c>
      <c r="L16" s="566"/>
      <c r="M16" s="563">
        <f>SUMIF('Combine (不許動)'!D:D,$C16,'Combine (不許動)'!S:S)</f>
        <v>12</v>
      </c>
      <c r="N16" s="560">
        <f t="shared" si="16"/>
        <v>9.6860196818615418E-3</v>
      </c>
      <c r="O16" s="566"/>
      <c r="P16" s="563">
        <f>SUMIF('Combine (不許動)'!D:D,$C16,'Combine (不許動)'!V:V)</f>
        <v>8</v>
      </c>
      <c r="Q16" s="560">
        <f t="shared" si="17"/>
        <v>6.2331775038957354E-3</v>
      </c>
      <c r="R16" s="566"/>
      <c r="S16" s="563">
        <f t="shared" si="5"/>
        <v>57</v>
      </c>
      <c r="T16" s="559">
        <f t="shared" si="18"/>
        <v>7.1081182192293301E-3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2" t="s">
        <v>1389</v>
      </c>
      <c r="C17" s="693" t="s">
        <v>744</v>
      </c>
      <c r="D17" s="605">
        <f>SUMIF('Combine (不許動)'!D:D,$C17,'Combine (不許動)'!J:J)</f>
        <v>36.36363636363636</v>
      </c>
      <c r="E17" s="606">
        <f t="shared" si="13"/>
        <v>1.6448044738681687E-2</v>
      </c>
      <c r="F17" s="607"/>
      <c r="G17" s="605">
        <f>SUMIF('Combine (不許動)'!D:D,$C17,'Combine (不許動)'!M:M)</f>
        <v>37.181818181818187</v>
      </c>
      <c r="H17" s="606">
        <f t="shared" si="14"/>
        <v>1.6145586609821572E-2</v>
      </c>
      <c r="I17" s="607"/>
      <c r="J17" s="608">
        <f>SUMIF('Combine (不許動)'!D:D,$C17,'Combine (不許動)'!P:P)</f>
        <v>18.27272727272727</v>
      </c>
      <c r="K17" s="606">
        <f t="shared" si="15"/>
        <v>1.8590264004357249E-2</v>
      </c>
      <c r="L17" s="607"/>
      <c r="M17" s="608">
        <f>SUMIF('Combine (不許動)'!D:D,$C17,'Combine (不許動)'!S:S)</f>
        <v>24.090909090909093</v>
      </c>
      <c r="N17" s="606">
        <f t="shared" si="16"/>
        <v>1.9445418300706886E-2</v>
      </c>
      <c r="O17" s="607"/>
      <c r="P17" s="608">
        <f>SUMIF('Combine (不許動)'!D:D,$C17,'Combine (不許動)'!V:V)</f>
        <v>21.090909090909093</v>
      </c>
      <c r="Q17" s="606">
        <f t="shared" si="17"/>
        <v>1.6432922510270578E-2</v>
      </c>
      <c r="R17" s="607"/>
      <c r="S17" s="608">
        <f t="shared" si="5"/>
        <v>137</v>
      </c>
      <c r="T17" s="609">
        <f t="shared" si="18"/>
        <v>1.7084424491831899E-2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745</v>
      </c>
      <c r="B18" s="974"/>
      <c r="C18" s="975"/>
      <c r="D18" s="611">
        <f>SUM(D3:D17)-D11</f>
        <v>2210.818181818182</v>
      </c>
      <c r="E18" s="596"/>
      <c r="F18" s="597"/>
      <c r="G18" s="611">
        <f>SUM(G3:G17)-G11</f>
        <v>2302.909090909091</v>
      </c>
      <c r="H18" s="596"/>
      <c r="I18" s="597"/>
      <c r="J18" s="611">
        <f>SUM(J3:J17)-J11</f>
        <v>982.91919191919192</v>
      </c>
      <c r="K18" s="596"/>
      <c r="L18" s="597"/>
      <c r="M18" s="611">
        <f>SUM(M3:M17)-M11</f>
        <v>1238.8989898989898</v>
      </c>
      <c r="N18" s="596"/>
      <c r="O18" s="597"/>
      <c r="P18" s="611">
        <f>SUM(P3:P17)-P11</f>
        <v>1283.4545454545455</v>
      </c>
      <c r="Q18" s="596"/>
      <c r="R18" s="597"/>
      <c r="S18" s="611">
        <f>SUM(S3:S17)-S11</f>
        <v>8019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1367</v>
      </c>
      <c r="B20" s="971"/>
      <c r="C20" s="972"/>
      <c r="D20" s="951" t="s">
        <v>1419</v>
      </c>
      <c r="E20" s="950"/>
      <c r="F20" s="600"/>
      <c r="G20" s="955" t="s">
        <v>720</v>
      </c>
      <c r="H20" s="950"/>
      <c r="I20" s="600"/>
      <c r="J20" s="949" t="s">
        <v>723</v>
      </c>
      <c r="K20" s="950"/>
      <c r="L20" s="600"/>
      <c r="M20" s="949" t="s">
        <v>726</v>
      </c>
      <c r="N20" s="950"/>
      <c r="O20" s="600"/>
      <c r="P20" s="949" t="s">
        <v>482</v>
      </c>
      <c r="Q20" s="950"/>
      <c r="R20" s="600"/>
      <c r="S20" s="955" t="s">
        <v>1387</v>
      </c>
      <c r="T20" s="963"/>
      <c r="U20" s="531"/>
      <c r="V20" s="531"/>
      <c r="W20" s="531"/>
    </row>
    <row r="21" spans="1:30" s="496" customFormat="1" ht="21">
      <c r="A21" s="956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21</v>
      </c>
      <c r="H21" s="571">
        <f>G21/G$24</f>
        <v>9.0364980636075572E-3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21</v>
      </c>
      <c r="T21" s="569">
        <f>S21/S$24</f>
        <v>2.5871627448564739E-3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36</v>
      </c>
      <c r="Q22" s="571">
        <f t="shared" ref="Q22:Q23" si="24">P22/P$24</f>
        <v>2.7284001653575855E-2</v>
      </c>
      <c r="R22" s="566"/>
      <c r="S22" s="641">
        <f t="shared" si="19"/>
        <v>36</v>
      </c>
      <c r="T22" s="569">
        <f t="shared" ref="T22:T23" si="25">S22/S$24</f>
        <v>4.4351361340396701E-3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41</v>
      </c>
      <c r="N23" s="571">
        <f t="shared" si="23"/>
        <v>3.2033777918080659E-2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41</v>
      </c>
      <c r="T23" s="569">
        <f t="shared" si="25"/>
        <v>5.0511272637674019E-3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1421</v>
      </c>
      <c r="B24" s="961"/>
      <c r="C24" s="962"/>
      <c r="D24" s="611">
        <f>D18+SUM(D21:D23)</f>
        <v>2210.818181818182</v>
      </c>
      <c r="E24" s="596"/>
      <c r="F24" s="597"/>
      <c r="G24" s="611">
        <f>G18+SUM(G21:G23)</f>
        <v>2323.909090909091</v>
      </c>
      <c r="H24" s="596"/>
      <c r="I24" s="597"/>
      <c r="J24" s="611">
        <f>J18+SUM(J21:J23)</f>
        <v>982.91919191919192</v>
      </c>
      <c r="K24" s="596"/>
      <c r="L24" s="597"/>
      <c r="M24" s="611">
        <f>M18+SUM(M21:M23)</f>
        <v>1279.8989898989898</v>
      </c>
      <c r="N24" s="596"/>
      <c r="O24" s="597"/>
      <c r="P24" s="611">
        <f>P18+SUM(P21:P23)</f>
        <v>1319.4545454545455</v>
      </c>
      <c r="Q24" s="596"/>
      <c r="R24" s="597"/>
      <c r="S24" s="642">
        <f>S18+SUM(S21:S23)</f>
        <v>8117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46280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46280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46280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